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dev\rws_project\configs\"/>
    </mc:Choice>
  </mc:AlternateContent>
  <xr:revisionPtr revIDLastSave="0" documentId="13_ncr:1_{A3B00D1B-E145-4089-82D7-E54E97C8A1F4}" xr6:coauthVersionLast="47" xr6:coauthVersionMax="47" xr10:uidLastSave="{00000000-0000-0000-0000-000000000000}"/>
  <bookViews>
    <workbookView xWindow="-28920" yWindow="-60" windowWidth="29040" windowHeight="15720" firstSheet="8" activeTab="8" xr2:uid="{00000000-000D-0000-FFFF-FFFF00000000}"/>
  </bookViews>
  <sheets>
    <sheet name="Colophon" sheetId="39" r:id="rId1"/>
    <sheet name="Index" sheetId="40" r:id="rId2"/>
    <sheet name="Glossary + Refs" sheetId="41" r:id="rId3"/>
    <sheet name="Manual" sheetId="42" r:id="rId4"/>
    <sheet name="COE v3" sheetId="22" r:id="rId5"/>
    <sheet name="FF v3" sheetId="23" r:id="rId6"/>
    <sheet name="DB v3" sheetId="24" r:id="rId7"/>
    <sheet name="VD v3" sheetId="25" r:id="rId8"/>
    <sheet name="NZKZ v3" sheetId="26" r:id="rId9"/>
    <sheet name="VvdR v3" sheetId="27" r:id="rId10"/>
    <sheet name="KB - H1170 v3" sheetId="28" r:id="rId11"/>
    <sheet name="BB v3" sheetId="29" r:id="rId12"/>
    <sheet name="OCSa v3" sheetId="30" r:id="rId13"/>
    <sheet name="OCMu v3" sheetId="31" r:id="rId14"/>
    <sheet name="OCcs v3" sheetId="32" r:id="rId15"/>
    <sheet name="CSa v3" sheetId="33" r:id="rId16"/>
    <sheet name="CMu v3" sheetId="34" r:id="rId17"/>
    <sheet name="Ccs v3" sheetId="35" r:id="rId18"/>
    <sheet name="H1110b v3" sheetId="37" r:id="rId19"/>
    <sheet name="H1110c v3" sheetId="38" r:id="rId20"/>
  </sheets>
  <definedNames>
    <definedName name="_Hlk127959304" localSheetId="0">Colophon!$A$11</definedName>
    <definedName name="_Hlk127969286" localSheetId="0">Colophon!$A$10</definedName>
    <definedName name="_Hlk128390679" localSheetId="0">Colophon!$A$14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22" l="1"/>
  <c r="S42" i="38" l="1"/>
  <c r="T42" i="38"/>
  <c r="U42" i="38"/>
  <c r="V42" i="38"/>
  <c r="W42" i="38"/>
  <c r="X42" i="38"/>
  <c r="Y42" i="38"/>
  <c r="Z42" i="38"/>
  <c r="AA42" i="38"/>
  <c r="AB42" i="38"/>
  <c r="R42" i="38"/>
  <c r="S30" i="37"/>
  <c r="T30" i="37"/>
  <c r="U30" i="37"/>
  <c r="V30" i="37"/>
  <c r="W30" i="37"/>
  <c r="X30" i="37"/>
  <c r="Y30" i="37"/>
  <c r="Z30" i="37"/>
  <c r="AA30" i="37"/>
  <c r="AB30" i="37"/>
  <c r="R30" i="37"/>
  <c r="S22" i="35"/>
  <c r="T22" i="35"/>
  <c r="U22" i="35"/>
  <c r="V22" i="35"/>
  <c r="W22" i="35"/>
  <c r="X22" i="35"/>
  <c r="Y22" i="35"/>
  <c r="Z22" i="35"/>
  <c r="AA22" i="35"/>
  <c r="AB22" i="35"/>
  <c r="R22" i="35"/>
  <c r="S20" i="34"/>
  <c r="T20" i="34"/>
  <c r="U20" i="34"/>
  <c r="V20" i="34"/>
  <c r="W20" i="34"/>
  <c r="X20" i="34"/>
  <c r="Y20" i="34"/>
  <c r="Z20" i="34"/>
  <c r="AA20" i="34"/>
  <c r="AB20" i="34"/>
  <c r="R20" i="34"/>
  <c r="S32" i="33"/>
  <c r="T32" i="33"/>
  <c r="U32" i="33"/>
  <c r="V32" i="33"/>
  <c r="W32" i="33"/>
  <c r="X32" i="33"/>
  <c r="Y32" i="33"/>
  <c r="Z32" i="33"/>
  <c r="AA32" i="33"/>
  <c r="AB32" i="33"/>
  <c r="R32" i="33"/>
  <c r="S36" i="32"/>
  <c r="T36" i="32"/>
  <c r="U36" i="32"/>
  <c r="V36" i="32"/>
  <c r="W36" i="32"/>
  <c r="X36" i="32"/>
  <c r="Y36" i="32"/>
  <c r="Z36" i="32"/>
  <c r="AA36" i="32"/>
  <c r="AB36" i="32"/>
  <c r="R36" i="32"/>
  <c r="S37" i="31"/>
  <c r="T37" i="31"/>
  <c r="U37" i="31"/>
  <c r="V37" i="31"/>
  <c r="W37" i="31"/>
  <c r="X37" i="31"/>
  <c r="Y37" i="31"/>
  <c r="Z37" i="31"/>
  <c r="AA37" i="31"/>
  <c r="R37" i="31"/>
  <c r="S33" i="30"/>
  <c r="T33" i="30"/>
  <c r="U33" i="30"/>
  <c r="V33" i="30"/>
  <c r="W33" i="30"/>
  <c r="X33" i="30"/>
  <c r="Y33" i="30"/>
  <c r="Z33" i="30"/>
  <c r="AA33" i="30"/>
  <c r="R33" i="30"/>
  <c r="S29" i="29"/>
  <c r="T29" i="29"/>
  <c r="U29" i="29"/>
  <c r="V29" i="29"/>
  <c r="W29" i="29"/>
  <c r="X29" i="29"/>
  <c r="Y29" i="29"/>
  <c r="Z29" i="29"/>
  <c r="AA29" i="29"/>
  <c r="R29" i="29"/>
  <c r="BR104" i="28"/>
  <c r="BS104" i="28"/>
  <c r="BT104" i="28"/>
  <c r="BU104" i="28"/>
  <c r="BV104" i="28"/>
  <c r="BW104" i="28"/>
  <c r="BX104" i="28"/>
  <c r="BY104" i="28"/>
  <c r="BZ104" i="28"/>
  <c r="CA104" i="28"/>
  <c r="BQ104" i="28"/>
  <c r="AB104" i="28"/>
  <c r="AA104" i="28"/>
  <c r="Z104" i="28"/>
  <c r="Y104" i="28"/>
  <c r="X104" i="28"/>
  <c r="W104" i="28"/>
  <c r="V104" i="28"/>
  <c r="U104" i="28"/>
  <c r="T104" i="28"/>
  <c r="S104" i="28"/>
  <c r="R104" i="28"/>
  <c r="S36" i="28"/>
  <c r="T36" i="28"/>
  <c r="U36" i="28"/>
  <c r="V36" i="28"/>
  <c r="W36" i="28"/>
  <c r="X36" i="28"/>
  <c r="Y36" i="28"/>
  <c r="Z36" i="28"/>
  <c r="AA36" i="28"/>
  <c r="AB36" i="28"/>
  <c r="R36" i="28"/>
  <c r="BR91" i="27"/>
  <c r="BS91" i="27"/>
  <c r="BT91" i="27"/>
  <c r="BU91" i="27"/>
  <c r="BV91" i="27"/>
  <c r="BW91" i="27"/>
  <c r="BX91" i="27"/>
  <c r="BY91" i="27"/>
  <c r="BZ91" i="27"/>
  <c r="CA91" i="27"/>
  <c r="BQ91" i="27"/>
  <c r="AB91" i="27"/>
  <c r="AA91" i="27"/>
  <c r="Z91" i="27"/>
  <c r="Y91" i="27"/>
  <c r="X91" i="27"/>
  <c r="W91" i="27"/>
  <c r="V91" i="27"/>
  <c r="U91" i="27"/>
  <c r="T91" i="27"/>
  <c r="S91" i="27"/>
  <c r="R91" i="27"/>
  <c r="S30" i="27"/>
  <c r="T30" i="27"/>
  <c r="U30" i="27"/>
  <c r="V30" i="27"/>
  <c r="W30" i="27"/>
  <c r="X30" i="27"/>
  <c r="Y30" i="27"/>
  <c r="Z30" i="27"/>
  <c r="AA30" i="27"/>
  <c r="AB30" i="27"/>
  <c r="R30" i="27"/>
  <c r="BR100" i="26"/>
  <c r="BS100" i="26"/>
  <c r="BT100" i="26"/>
  <c r="BU100" i="26"/>
  <c r="BV100" i="26"/>
  <c r="BW100" i="26"/>
  <c r="BX100" i="26"/>
  <c r="BY100" i="26"/>
  <c r="BZ100" i="26"/>
  <c r="CA100" i="26"/>
  <c r="BQ100" i="26"/>
  <c r="AB100" i="26"/>
  <c r="AA100" i="26"/>
  <c r="Z100" i="26"/>
  <c r="Y100" i="26"/>
  <c r="X100" i="26"/>
  <c r="W100" i="26"/>
  <c r="V100" i="26"/>
  <c r="U100" i="26"/>
  <c r="T100" i="26"/>
  <c r="S100" i="26"/>
  <c r="R100" i="26"/>
  <c r="S33" i="26"/>
  <c r="T33" i="26"/>
  <c r="U33" i="26"/>
  <c r="V33" i="26"/>
  <c r="W33" i="26"/>
  <c r="X33" i="26"/>
  <c r="Y33" i="26"/>
  <c r="Z33" i="26"/>
  <c r="AA33" i="26"/>
  <c r="AB33" i="26"/>
  <c r="R33" i="26"/>
  <c r="S31" i="25"/>
  <c r="T31" i="25"/>
  <c r="U31" i="25"/>
  <c r="V31" i="25"/>
  <c r="W31" i="25"/>
  <c r="X31" i="25"/>
  <c r="Y31" i="25"/>
  <c r="Z31" i="25"/>
  <c r="AA31" i="25"/>
  <c r="AB31" i="25"/>
  <c r="R31" i="25"/>
  <c r="CA161" i="24"/>
  <c r="BZ161" i="24"/>
  <c r="BY161" i="24"/>
  <c r="BX161" i="24"/>
  <c r="BW161" i="24"/>
  <c r="BV161" i="24"/>
  <c r="BU161" i="24"/>
  <c r="BT161" i="24"/>
  <c r="BS161" i="24"/>
  <c r="BR161" i="24"/>
  <c r="BQ161" i="24"/>
  <c r="BR105" i="24"/>
  <c r="BS105" i="24"/>
  <c r="BT105" i="24"/>
  <c r="BU105" i="24"/>
  <c r="BV105" i="24"/>
  <c r="BW105" i="24"/>
  <c r="BX105" i="24"/>
  <c r="BY105" i="24"/>
  <c r="BZ105" i="24"/>
  <c r="CA105" i="24"/>
  <c r="BQ105" i="24"/>
  <c r="AB161" i="24"/>
  <c r="AA161" i="24"/>
  <c r="Z161" i="24"/>
  <c r="Y161" i="24"/>
  <c r="X161" i="24"/>
  <c r="W161" i="24"/>
  <c r="V161" i="24"/>
  <c r="U161" i="24"/>
  <c r="T161" i="24"/>
  <c r="S161" i="24"/>
  <c r="R161" i="24"/>
  <c r="AB105" i="24"/>
  <c r="AA105" i="24"/>
  <c r="Z105" i="24"/>
  <c r="Y105" i="24"/>
  <c r="X105" i="24"/>
  <c r="W105" i="24"/>
  <c r="V105" i="24"/>
  <c r="U105" i="24"/>
  <c r="T105" i="24"/>
  <c r="S105" i="24"/>
  <c r="R105" i="24"/>
  <c r="S42" i="24"/>
  <c r="T42" i="24"/>
  <c r="U42" i="24"/>
  <c r="V42" i="24"/>
  <c r="W42" i="24"/>
  <c r="X42" i="24"/>
  <c r="Y42" i="24"/>
  <c r="Z42" i="24"/>
  <c r="AA42" i="24"/>
  <c r="AB42" i="24"/>
  <c r="R42" i="24"/>
  <c r="BP135" i="23"/>
  <c r="BQ135" i="23"/>
  <c r="BR135" i="23"/>
  <c r="BS135" i="23"/>
  <c r="BT135" i="23"/>
  <c r="BU135" i="23"/>
  <c r="BV135" i="23"/>
  <c r="BW135" i="23"/>
  <c r="BX135" i="23"/>
  <c r="BO135" i="23"/>
  <c r="BP78" i="23"/>
  <c r="BQ78" i="23"/>
  <c r="BR78" i="23"/>
  <c r="BS78" i="23"/>
  <c r="BT78" i="23"/>
  <c r="BU78" i="23"/>
  <c r="BV78" i="23"/>
  <c r="BW78" i="23"/>
  <c r="BX78" i="23"/>
  <c r="BO78" i="23"/>
  <c r="AA24" i="23"/>
  <c r="Z24" i="23"/>
  <c r="Y24" i="23"/>
  <c r="X24" i="23"/>
  <c r="W24" i="23"/>
  <c r="V24" i="23"/>
  <c r="U24" i="23"/>
  <c r="T24" i="23"/>
  <c r="S24" i="23"/>
  <c r="R24" i="23"/>
  <c r="S78" i="23"/>
  <c r="T78" i="23"/>
  <c r="U78" i="23"/>
  <c r="V78" i="23"/>
  <c r="W78" i="23"/>
  <c r="X78" i="23"/>
  <c r="Y78" i="23"/>
  <c r="Z78" i="23"/>
  <c r="AA78" i="23"/>
  <c r="R78" i="23"/>
  <c r="S135" i="23"/>
  <c r="T135" i="23"/>
  <c r="U135" i="23"/>
  <c r="V135" i="23"/>
  <c r="W135" i="23"/>
  <c r="X135" i="23"/>
  <c r="Y135" i="23"/>
  <c r="Z135" i="23"/>
  <c r="AA135" i="23"/>
  <c r="R135" i="23"/>
  <c r="AA82" i="22"/>
  <c r="Z82" i="22"/>
  <c r="Y82" i="22"/>
  <c r="X82" i="22"/>
  <c r="W82" i="22"/>
  <c r="V82" i="22"/>
  <c r="U82" i="22"/>
  <c r="T82" i="22"/>
  <c r="S82" i="22"/>
  <c r="R82" i="22"/>
  <c r="U28" i="22"/>
  <c r="V28" i="22"/>
  <c r="W28" i="22"/>
  <c r="X28" i="22"/>
  <c r="Y28" i="22"/>
  <c r="Z28" i="22"/>
  <c r="AA28" i="22"/>
  <c r="T28" i="22"/>
  <c r="S28" i="22"/>
  <c r="AD40" i="38" l="1"/>
  <c r="AE40" i="38"/>
  <c r="AE42" i="38" s="1"/>
  <c r="AP41" i="38" s="1"/>
  <c r="AP42" i="38" s="1"/>
  <c r="AE44" i="38" s="1"/>
  <c r="AF40" i="38"/>
  <c r="AG40" i="38"/>
  <c r="AH40" i="38"/>
  <c r="AI40" i="38"/>
  <c r="AJ40" i="38"/>
  <c r="AK40" i="38"/>
  <c r="AL40" i="38"/>
  <c r="AM40" i="38"/>
  <c r="AM42" i="38" s="1"/>
  <c r="AO40" i="38"/>
  <c r="AP40" i="38"/>
  <c r="AQ40" i="38"/>
  <c r="AR40" i="38"/>
  <c r="AS40" i="38"/>
  <c r="AT40" i="38"/>
  <c r="AU40" i="38"/>
  <c r="AV40" i="38"/>
  <c r="AW40" i="38"/>
  <c r="AX40" i="38"/>
  <c r="AN40" i="38"/>
  <c r="AC40" i="38"/>
  <c r="AK48" i="38"/>
  <c r="AM46" i="38"/>
  <c r="AL46" i="38"/>
  <c r="AK46" i="38"/>
  <c r="AJ46" i="38"/>
  <c r="AI46" i="38"/>
  <c r="AH46" i="38"/>
  <c r="AG46" i="38"/>
  <c r="AF46" i="38"/>
  <c r="AE46" i="38"/>
  <c r="AD46" i="38"/>
  <c r="AC46" i="38"/>
  <c r="AK42" i="38"/>
  <c r="AV41" i="38" s="1"/>
  <c r="AV42" i="38" s="1"/>
  <c r="AK44" i="38" s="1"/>
  <c r="AK45" i="38" s="1"/>
  <c r="AK47" i="38" s="1"/>
  <c r="AJ42" i="38"/>
  <c r="AU41" i="38" s="1"/>
  <c r="AU42" i="38" s="1"/>
  <c r="AJ44" i="38" s="1"/>
  <c r="AJ45" i="38" s="1"/>
  <c r="AJ47" i="38" s="1"/>
  <c r="AJ48" i="38" s="1"/>
  <c r="AI42" i="38"/>
  <c r="AT41" i="38" s="1"/>
  <c r="AT42" i="38" s="1"/>
  <c r="AI44" i="38" s="1"/>
  <c r="AI45" i="38" s="1"/>
  <c r="AI47" i="38" s="1"/>
  <c r="AI48" i="38" s="1"/>
  <c r="AH42" i="38"/>
  <c r="AS41" i="38" s="1"/>
  <c r="AS42" i="38" s="1"/>
  <c r="AH44" i="38" s="1"/>
  <c r="AH45" i="38" s="1"/>
  <c r="AH47" i="38" s="1"/>
  <c r="AH48" i="38" s="1"/>
  <c r="AG42" i="38"/>
  <c r="AR41" i="38" s="1"/>
  <c r="AR42" i="38" s="1"/>
  <c r="AG44" i="38" s="1"/>
  <c r="AG45" i="38" s="1"/>
  <c r="AG47" i="38" s="1"/>
  <c r="AG48" i="38" s="1"/>
  <c r="AF42" i="38"/>
  <c r="AQ41" i="38" s="1"/>
  <c r="AQ42" i="38" s="1"/>
  <c r="AF44" i="38" s="1"/>
  <c r="AD42" i="38"/>
  <c r="AC42" i="38"/>
  <c r="AO41" i="38"/>
  <c r="AO42" i="38" s="1"/>
  <c r="AD44" i="38" s="1"/>
  <c r="AN41" i="38"/>
  <c r="AN42" i="38" s="1"/>
  <c r="AC44" i="38" s="1"/>
  <c r="AL42" i="38"/>
  <c r="AO5" i="38"/>
  <c r="AP5" i="38"/>
  <c r="AQ5" i="38"/>
  <c r="AR5" i="38"/>
  <c r="AS5" i="38"/>
  <c r="AT5" i="38"/>
  <c r="AU5" i="38"/>
  <c r="AV5" i="38"/>
  <c r="AW5" i="38"/>
  <c r="AX5" i="38"/>
  <c r="AO6" i="38"/>
  <c r="AP6" i="38"/>
  <c r="AQ6" i="38"/>
  <c r="AR6" i="38"/>
  <c r="AS6" i="38"/>
  <c r="AT6" i="38"/>
  <c r="AU6" i="38"/>
  <c r="AV6" i="38"/>
  <c r="AW6" i="38"/>
  <c r="AX6" i="38"/>
  <c r="AO7" i="38"/>
  <c r="AP7" i="38"/>
  <c r="AQ7" i="38"/>
  <c r="AR7" i="38"/>
  <c r="AS7" i="38"/>
  <c r="AT7" i="38"/>
  <c r="AU7" i="38"/>
  <c r="AV7" i="38"/>
  <c r="AW7" i="38"/>
  <c r="AX7" i="38"/>
  <c r="AO8" i="38"/>
  <c r="AP8" i="38"/>
  <c r="AQ8" i="38"/>
  <c r="AR8" i="38"/>
  <c r="AS8" i="38"/>
  <c r="AT8" i="38"/>
  <c r="AU8" i="38"/>
  <c r="AV8" i="38"/>
  <c r="AW8" i="38"/>
  <c r="AX8" i="38"/>
  <c r="AO9" i="38"/>
  <c r="AP9" i="38"/>
  <c r="AQ9" i="38"/>
  <c r="AR9" i="38"/>
  <c r="AS9" i="38"/>
  <c r="AT9" i="38"/>
  <c r="AU9" i="38"/>
  <c r="AV9" i="38"/>
  <c r="AW9" i="38"/>
  <c r="AX9" i="38"/>
  <c r="AO10" i="38"/>
  <c r="AP10" i="38"/>
  <c r="AQ10" i="38"/>
  <c r="AR10" i="38"/>
  <c r="AS10" i="38"/>
  <c r="AT10" i="38"/>
  <c r="AU10" i="38"/>
  <c r="AV10" i="38"/>
  <c r="AW10" i="38"/>
  <c r="AX10" i="38"/>
  <c r="AO11" i="38"/>
  <c r="AP11" i="38"/>
  <c r="AQ11" i="38"/>
  <c r="AR11" i="38"/>
  <c r="AS11" i="38"/>
  <c r="AT11" i="38"/>
  <c r="AU11" i="38"/>
  <c r="AV11" i="38"/>
  <c r="AW11" i="38"/>
  <c r="AX11" i="38"/>
  <c r="AO12" i="38"/>
  <c r="AP12" i="38"/>
  <c r="AQ12" i="38"/>
  <c r="AR12" i="38"/>
  <c r="AS12" i="38"/>
  <c r="AT12" i="38"/>
  <c r="AU12" i="38"/>
  <c r="AV12" i="38"/>
  <c r="AW12" i="38"/>
  <c r="AX12" i="38"/>
  <c r="AO13" i="38"/>
  <c r="AP13" i="38"/>
  <c r="AQ13" i="38"/>
  <c r="AR13" i="38"/>
  <c r="AS13" i="38"/>
  <c r="AT13" i="38"/>
  <c r="AU13" i="38"/>
  <c r="AV13" i="38"/>
  <c r="AW13" i="38"/>
  <c r="AX13" i="38"/>
  <c r="AO14" i="38"/>
  <c r="AP14" i="38"/>
  <c r="AQ14" i="38"/>
  <c r="AR14" i="38"/>
  <c r="AS14" i="38"/>
  <c r="AT14" i="38"/>
  <c r="AU14" i="38"/>
  <c r="AV14" i="38"/>
  <c r="AW14" i="38"/>
  <c r="AX14" i="38"/>
  <c r="AO15" i="38"/>
  <c r="AP15" i="38"/>
  <c r="AQ15" i="38"/>
  <c r="AR15" i="38"/>
  <c r="AS15" i="38"/>
  <c r="AT15" i="38"/>
  <c r="AU15" i="38"/>
  <c r="AV15" i="38"/>
  <c r="AW15" i="38"/>
  <c r="AX15" i="38"/>
  <c r="AO16" i="38"/>
  <c r="AP16" i="38"/>
  <c r="AQ16" i="38"/>
  <c r="AR16" i="38"/>
  <c r="AS16" i="38"/>
  <c r="AT16" i="38"/>
  <c r="AU16" i="38"/>
  <c r="AV16" i="38"/>
  <c r="AW16" i="38"/>
  <c r="AX16" i="38"/>
  <c r="AO17" i="38"/>
  <c r="AP17" i="38"/>
  <c r="AQ17" i="38"/>
  <c r="AR17" i="38"/>
  <c r="AS17" i="38"/>
  <c r="AT17" i="38"/>
  <c r="AU17" i="38"/>
  <c r="AV17" i="38"/>
  <c r="AW17" i="38"/>
  <c r="AX17" i="38"/>
  <c r="AO18" i="38"/>
  <c r="AP18" i="38"/>
  <c r="AQ18" i="38"/>
  <c r="AR18" i="38"/>
  <c r="AS18" i="38"/>
  <c r="AT18" i="38"/>
  <c r="AU18" i="38"/>
  <c r="AV18" i="38"/>
  <c r="AW18" i="38"/>
  <c r="AX18" i="38"/>
  <c r="AO19" i="38"/>
  <c r="AP19" i="38"/>
  <c r="AQ19" i="38"/>
  <c r="AR19" i="38"/>
  <c r="AS19" i="38"/>
  <c r="AT19" i="38"/>
  <c r="AU19" i="38"/>
  <c r="AV19" i="38"/>
  <c r="AW19" i="38"/>
  <c r="AX19" i="38"/>
  <c r="AO20" i="38"/>
  <c r="AP20" i="38"/>
  <c r="AQ20" i="38"/>
  <c r="AR20" i="38"/>
  <c r="AS20" i="38"/>
  <c r="AT20" i="38"/>
  <c r="AU20" i="38"/>
  <c r="AV20" i="38"/>
  <c r="AW20" i="38"/>
  <c r="AX20" i="38"/>
  <c r="AO21" i="38"/>
  <c r="AP21" i="38"/>
  <c r="AQ21" i="38"/>
  <c r="AR21" i="38"/>
  <c r="AS21" i="38"/>
  <c r="AT21" i="38"/>
  <c r="AU21" i="38"/>
  <c r="AV21" i="38"/>
  <c r="AW21" i="38"/>
  <c r="AX21" i="38"/>
  <c r="AO22" i="38"/>
  <c r="AP22" i="38"/>
  <c r="AQ22" i="38"/>
  <c r="AR22" i="38"/>
  <c r="AS22" i="38"/>
  <c r="AT22" i="38"/>
  <c r="AU22" i="38"/>
  <c r="AV22" i="38"/>
  <c r="AW22" i="38"/>
  <c r="AX22" i="38"/>
  <c r="AO23" i="38"/>
  <c r="AP23" i="38"/>
  <c r="AQ23" i="38"/>
  <c r="AR23" i="38"/>
  <c r="AS23" i="38"/>
  <c r="AT23" i="38"/>
  <c r="AU23" i="38"/>
  <c r="AV23" i="38"/>
  <c r="AW23" i="38"/>
  <c r="AX23" i="38"/>
  <c r="AO24" i="38"/>
  <c r="AP24" i="38"/>
  <c r="AQ24" i="38"/>
  <c r="AR24" i="38"/>
  <c r="AS24" i="38"/>
  <c r="AT24" i="38"/>
  <c r="AU24" i="38"/>
  <c r="AV24" i="38"/>
  <c r="AW24" i="38"/>
  <c r="AX24" i="38"/>
  <c r="AO25" i="38"/>
  <c r="AP25" i="38"/>
  <c r="AQ25" i="38"/>
  <c r="AR25" i="38"/>
  <c r="AS25" i="38"/>
  <c r="AT25" i="38"/>
  <c r="AU25" i="38"/>
  <c r="AV25" i="38"/>
  <c r="AW25" i="38"/>
  <c r="AX25" i="38"/>
  <c r="AO26" i="38"/>
  <c r="AP26" i="38"/>
  <c r="AQ26" i="38"/>
  <c r="AR26" i="38"/>
  <c r="AS26" i="38"/>
  <c r="AT26" i="38"/>
  <c r="AU26" i="38"/>
  <c r="AV26" i="38"/>
  <c r="AW26" i="38"/>
  <c r="AX26" i="38"/>
  <c r="AO27" i="38"/>
  <c r="AP27" i="38"/>
  <c r="AQ27" i="38"/>
  <c r="AR27" i="38"/>
  <c r="AS27" i="38"/>
  <c r="AT27" i="38"/>
  <c r="AU27" i="38"/>
  <c r="AV27" i="38"/>
  <c r="AW27" i="38"/>
  <c r="AX27" i="38"/>
  <c r="AO28" i="38"/>
  <c r="AP28" i="38"/>
  <c r="AQ28" i="38"/>
  <c r="AR28" i="38"/>
  <c r="AS28" i="38"/>
  <c r="AT28" i="38"/>
  <c r="AU28" i="38"/>
  <c r="AV28" i="38"/>
  <c r="AW28" i="38"/>
  <c r="AX28" i="38"/>
  <c r="AO29" i="38"/>
  <c r="AP29" i="38"/>
  <c r="AQ29" i="38"/>
  <c r="AR29" i="38"/>
  <c r="AS29" i="38"/>
  <c r="AT29" i="38"/>
  <c r="AU29" i="38"/>
  <c r="AV29" i="38"/>
  <c r="AW29" i="38"/>
  <c r="AX29" i="38"/>
  <c r="AO30" i="38"/>
  <c r="AP30" i="38"/>
  <c r="AQ30" i="38"/>
  <c r="AR30" i="38"/>
  <c r="AS30" i="38"/>
  <c r="AT30" i="38"/>
  <c r="AU30" i="38"/>
  <c r="AV30" i="38"/>
  <c r="AW30" i="38"/>
  <c r="AX30" i="38"/>
  <c r="AO31" i="38"/>
  <c r="AP31" i="38"/>
  <c r="AQ31" i="38"/>
  <c r="AR31" i="38"/>
  <c r="AS31" i="38"/>
  <c r="AT31" i="38"/>
  <c r="AU31" i="38"/>
  <c r="AV31" i="38"/>
  <c r="AW31" i="38"/>
  <c r="AX31" i="38"/>
  <c r="AO32" i="38"/>
  <c r="AP32" i="38"/>
  <c r="AQ32" i="38"/>
  <c r="AR32" i="38"/>
  <c r="AS32" i="38"/>
  <c r="AT32" i="38"/>
  <c r="AU32" i="38"/>
  <c r="AV32" i="38"/>
  <c r="AW32" i="38"/>
  <c r="AX32" i="38"/>
  <c r="AO33" i="38"/>
  <c r="AP33" i="38"/>
  <c r="AQ33" i="38"/>
  <c r="AR33" i="38"/>
  <c r="AS33" i="38"/>
  <c r="AT33" i="38"/>
  <c r="AU33" i="38"/>
  <c r="AV33" i="38"/>
  <c r="AW33" i="38"/>
  <c r="AX33" i="38"/>
  <c r="AO34" i="38"/>
  <c r="AP34" i="38"/>
  <c r="AQ34" i="38"/>
  <c r="AR34" i="38"/>
  <c r="AS34" i="38"/>
  <c r="AT34" i="38"/>
  <c r="AU34" i="38"/>
  <c r="AV34" i="38"/>
  <c r="AW34" i="38"/>
  <c r="AX34" i="38"/>
  <c r="AO35" i="38"/>
  <c r="AP35" i="38"/>
  <c r="AQ35" i="38"/>
  <c r="AR35" i="38"/>
  <c r="AS35" i="38"/>
  <c r="AT35" i="38"/>
  <c r="AU35" i="38"/>
  <c r="AV35" i="38"/>
  <c r="AW35" i="38"/>
  <c r="AX35" i="38"/>
  <c r="AO36" i="38"/>
  <c r="AP36" i="38"/>
  <c r="AQ36" i="38"/>
  <c r="AR36" i="38"/>
  <c r="AS36" i="38"/>
  <c r="AT36" i="38"/>
  <c r="AU36" i="38"/>
  <c r="AV36" i="38"/>
  <c r="AW36" i="38"/>
  <c r="AX36" i="38"/>
  <c r="AO37" i="38"/>
  <c r="AP37" i="38"/>
  <c r="AQ37" i="38"/>
  <c r="AR37" i="38"/>
  <c r="AS37" i="38"/>
  <c r="AT37" i="38"/>
  <c r="AU37" i="38"/>
  <c r="AV37" i="38"/>
  <c r="AW37" i="38"/>
  <c r="AX37" i="38"/>
  <c r="AO38" i="38"/>
  <c r="AP38" i="38"/>
  <c r="AQ38" i="38"/>
  <c r="AR38" i="38"/>
  <c r="AS38" i="38"/>
  <c r="AT38" i="38"/>
  <c r="AU38" i="38"/>
  <c r="AV38" i="38"/>
  <c r="AW38" i="38"/>
  <c r="AX38" i="38"/>
  <c r="AN6" i="38"/>
  <c r="AN7" i="38"/>
  <c r="AN8" i="38"/>
  <c r="AN9" i="38"/>
  <c r="AN10" i="38"/>
  <c r="AN11" i="38"/>
  <c r="AN12" i="38"/>
  <c r="AN13" i="38"/>
  <c r="AN14" i="38"/>
  <c r="AN15" i="38"/>
  <c r="AN16" i="38"/>
  <c r="AN17" i="38"/>
  <c r="AN18" i="38"/>
  <c r="AN19" i="38"/>
  <c r="AN20" i="38"/>
  <c r="AN21" i="38"/>
  <c r="AN22" i="38"/>
  <c r="AN23" i="38"/>
  <c r="AN24" i="38"/>
  <c r="AN25" i="38"/>
  <c r="AN26" i="38"/>
  <c r="AN27" i="38"/>
  <c r="AN28" i="38"/>
  <c r="AN29" i="38"/>
  <c r="AN30" i="38"/>
  <c r="AN31" i="38"/>
  <c r="AN32" i="38"/>
  <c r="AN33" i="38"/>
  <c r="AN34" i="38"/>
  <c r="AN35" i="38"/>
  <c r="AN36" i="38"/>
  <c r="AN37" i="38"/>
  <c r="AN38" i="38"/>
  <c r="AN5" i="38"/>
  <c r="AD5" i="38"/>
  <c r="AE5" i="38"/>
  <c r="AF5" i="38"/>
  <c r="AG5" i="38"/>
  <c r="AH5" i="38"/>
  <c r="AI5" i="38"/>
  <c r="AJ5" i="38"/>
  <c r="AK5" i="38"/>
  <c r="AL5" i="38"/>
  <c r="AM5" i="38"/>
  <c r="AD6" i="38"/>
  <c r="AE6" i="38"/>
  <c r="AF6" i="38"/>
  <c r="AG6" i="38"/>
  <c r="AH6" i="38"/>
  <c r="AI6" i="38"/>
  <c r="AJ6" i="38"/>
  <c r="AK6" i="38"/>
  <c r="AL6" i="38"/>
  <c r="AM6" i="38"/>
  <c r="AD7" i="38"/>
  <c r="AE7" i="38"/>
  <c r="AF7" i="38"/>
  <c r="AG7" i="38"/>
  <c r="AH7" i="38"/>
  <c r="AI7" i="38"/>
  <c r="AJ7" i="38"/>
  <c r="AK7" i="38"/>
  <c r="AL7" i="38"/>
  <c r="AM7" i="38"/>
  <c r="AD8" i="38"/>
  <c r="AE8" i="38"/>
  <c r="AF8" i="38"/>
  <c r="AG8" i="38"/>
  <c r="AH8" i="38"/>
  <c r="AI8" i="38"/>
  <c r="AJ8" i="38"/>
  <c r="AK8" i="38"/>
  <c r="AL8" i="38"/>
  <c r="AM8" i="38"/>
  <c r="AD9" i="38"/>
  <c r="AE9" i="38"/>
  <c r="AF9" i="38"/>
  <c r="AG9" i="38"/>
  <c r="AH9" i="38"/>
  <c r="AI9" i="38"/>
  <c r="AJ9" i="38"/>
  <c r="AK9" i="38"/>
  <c r="AL9" i="38"/>
  <c r="AM9" i="38"/>
  <c r="AD10" i="38"/>
  <c r="AE10" i="38"/>
  <c r="AF10" i="38"/>
  <c r="AG10" i="38"/>
  <c r="AH10" i="38"/>
  <c r="AI10" i="38"/>
  <c r="AJ10" i="38"/>
  <c r="AK10" i="38"/>
  <c r="AL10" i="38"/>
  <c r="AM10" i="38"/>
  <c r="AD11" i="38"/>
  <c r="AE11" i="38"/>
  <c r="AF11" i="38"/>
  <c r="AG11" i="38"/>
  <c r="AH11" i="38"/>
  <c r="AI11" i="38"/>
  <c r="AJ11" i="38"/>
  <c r="AK11" i="38"/>
  <c r="AL11" i="38"/>
  <c r="AM11" i="38"/>
  <c r="AD12" i="38"/>
  <c r="AE12" i="38"/>
  <c r="AF12" i="38"/>
  <c r="AG12" i="38"/>
  <c r="AH12" i="38"/>
  <c r="AI12" i="38"/>
  <c r="AJ12" i="38"/>
  <c r="AK12" i="38"/>
  <c r="AL12" i="38"/>
  <c r="AM12" i="38"/>
  <c r="AD13" i="38"/>
  <c r="AE13" i="38"/>
  <c r="AF13" i="38"/>
  <c r="AG13" i="38"/>
  <c r="AH13" i="38"/>
  <c r="AI13" i="38"/>
  <c r="AJ13" i="38"/>
  <c r="AK13" i="38"/>
  <c r="AL13" i="38"/>
  <c r="AM13" i="38"/>
  <c r="AD14" i="38"/>
  <c r="AE14" i="38"/>
  <c r="AF14" i="38"/>
  <c r="AG14" i="38"/>
  <c r="AH14" i="38"/>
  <c r="AI14" i="38"/>
  <c r="AJ14" i="38"/>
  <c r="AK14" i="38"/>
  <c r="AL14" i="38"/>
  <c r="AM14" i="38"/>
  <c r="AD15" i="38"/>
  <c r="AE15" i="38"/>
  <c r="AF15" i="38"/>
  <c r="AG15" i="38"/>
  <c r="AH15" i="38"/>
  <c r="AI15" i="38"/>
  <c r="AJ15" i="38"/>
  <c r="AK15" i="38"/>
  <c r="AL15" i="38"/>
  <c r="AM15" i="38"/>
  <c r="AD16" i="38"/>
  <c r="AE16" i="38"/>
  <c r="AF16" i="38"/>
  <c r="AG16" i="38"/>
  <c r="AH16" i="38"/>
  <c r="AI16" i="38"/>
  <c r="AJ16" i="38"/>
  <c r="AK16" i="38"/>
  <c r="AL16" i="38"/>
  <c r="AM16" i="38"/>
  <c r="AD17" i="38"/>
  <c r="AE17" i="38"/>
  <c r="AF17" i="38"/>
  <c r="AG17" i="38"/>
  <c r="AH17" i="38"/>
  <c r="AI17" i="38"/>
  <c r="AJ17" i="38"/>
  <c r="AK17" i="38"/>
  <c r="AL17" i="38"/>
  <c r="AM17" i="38"/>
  <c r="AD18" i="38"/>
  <c r="AE18" i="38"/>
  <c r="AF18" i="38"/>
  <c r="AG18" i="38"/>
  <c r="AH18" i="38"/>
  <c r="AI18" i="38"/>
  <c r="AJ18" i="38"/>
  <c r="AK18" i="38"/>
  <c r="AL18" i="38"/>
  <c r="AM18" i="38"/>
  <c r="AD19" i="38"/>
  <c r="AE19" i="38"/>
  <c r="AF19" i="38"/>
  <c r="AG19" i="38"/>
  <c r="AH19" i="38"/>
  <c r="AI19" i="38"/>
  <c r="AJ19" i="38"/>
  <c r="AK19" i="38"/>
  <c r="AL19" i="38"/>
  <c r="AM19" i="38"/>
  <c r="AD20" i="38"/>
  <c r="AE20" i="38"/>
  <c r="AF20" i="38"/>
  <c r="AG20" i="38"/>
  <c r="AH20" i="38"/>
  <c r="AI20" i="38"/>
  <c r="AJ20" i="38"/>
  <c r="AK20" i="38"/>
  <c r="AL20" i="38"/>
  <c r="AM20" i="38"/>
  <c r="AD21" i="38"/>
  <c r="AE21" i="38"/>
  <c r="AF21" i="38"/>
  <c r="AG21" i="38"/>
  <c r="AH21" i="38"/>
  <c r="AI21" i="38"/>
  <c r="AJ21" i="38"/>
  <c r="AK21" i="38"/>
  <c r="AL21" i="38"/>
  <c r="AM21" i="38"/>
  <c r="AD22" i="38"/>
  <c r="AE22" i="38"/>
  <c r="AF22" i="38"/>
  <c r="AG22" i="38"/>
  <c r="AH22" i="38"/>
  <c r="AI22" i="38"/>
  <c r="AJ22" i="38"/>
  <c r="AK22" i="38"/>
  <c r="AL22" i="38"/>
  <c r="AM22" i="38"/>
  <c r="AD23" i="38"/>
  <c r="AE23" i="38"/>
  <c r="AF23" i="38"/>
  <c r="AG23" i="38"/>
  <c r="AH23" i="38"/>
  <c r="AI23" i="38"/>
  <c r="AJ23" i="38"/>
  <c r="AK23" i="38"/>
  <c r="AL23" i="38"/>
  <c r="AM23" i="38"/>
  <c r="AD24" i="38"/>
  <c r="AE24" i="38"/>
  <c r="AF24" i="38"/>
  <c r="AG24" i="38"/>
  <c r="AH24" i="38"/>
  <c r="AI24" i="38"/>
  <c r="AJ24" i="38"/>
  <c r="AK24" i="38"/>
  <c r="AL24" i="38"/>
  <c r="AM24" i="38"/>
  <c r="AD25" i="38"/>
  <c r="AE25" i="38"/>
  <c r="AF25" i="38"/>
  <c r="AG25" i="38"/>
  <c r="AH25" i="38"/>
  <c r="AI25" i="38"/>
  <c r="AJ25" i="38"/>
  <c r="AK25" i="38"/>
  <c r="AL25" i="38"/>
  <c r="AM25" i="38"/>
  <c r="AD26" i="38"/>
  <c r="AE26" i="38"/>
  <c r="AF26" i="38"/>
  <c r="AG26" i="38"/>
  <c r="AH26" i="38"/>
  <c r="AI26" i="38"/>
  <c r="AJ26" i="38"/>
  <c r="AK26" i="38"/>
  <c r="AL26" i="38"/>
  <c r="AM26" i="38"/>
  <c r="AD27" i="38"/>
  <c r="AE27" i="38"/>
  <c r="AF27" i="38"/>
  <c r="AG27" i="38"/>
  <c r="AH27" i="38"/>
  <c r="AI27" i="38"/>
  <c r="AJ27" i="38"/>
  <c r="AK27" i="38"/>
  <c r="AL27" i="38"/>
  <c r="AM27" i="38"/>
  <c r="AD28" i="38"/>
  <c r="AE28" i="38"/>
  <c r="AF28" i="38"/>
  <c r="AG28" i="38"/>
  <c r="AH28" i="38"/>
  <c r="AI28" i="38"/>
  <c r="AJ28" i="38"/>
  <c r="AK28" i="38"/>
  <c r="AL28" i="38"/>
  <c r="AM28" i="38"/>
  <c r="AD29" i="38"/>
  <c r="AE29" i="38"/>
  <c r="AF29" i="38"/>
  <c r="AG29" i="38"/>
  <c r="AH29" i="38"/>
  <c r="AI29" i="38"/>
  <c r="AJ29" i="38"/>
  <c r="AK29" i="38"/>
  <c r="AL29" i="38"/>
  <c r="AM29" i="38"/>
  <c r="AD30" i="38"/>
  <c r="AE30" i="38"/>
  <c r="AF30" i="38"/>
  <c r="AG30" i="38"/>
  <c r="AH30" i="38"/>
  <c r="AI30" i="38"/>
  <c r="AJ30" i="38"/>
  <c r="AK30" i="38"/>
  <c r="AL30" i="38"/>
  <c r="AM30" i="38"/>
  <c r="AD31" i="38"/>
  <c r="AE31" i="38"/>
  <c r="AF31" i="38"/>
  <c r="AG31" i="38"/>
  <c r="AH31" i="38"/>
  <c r="AI31" i="38"/>
  <c r="AJ31" i="38"/>
  <c r="AK31" i="38"/>
  <c r="AL31" i="38"/>
  <c r="AM31" i="38"/>
  <c r="AD32" i="38"/>
  <c r="AE32" i="38"/>
  <c r="AF32" i="38"/>
  <c r="AG32" i="38"/>
  <c r="AH32" i="38"/>
  <c r="AI32" i="38"/>
  <c r="AJ32" i="38"/>
  <c r="AK32" i="38"/>
  <c r="AL32" i="38"/>
  <c r="AM32" i="38"/>
  <c r="AD33" i="38"/>
  <c r="AE33" i="38"/>
  <c r="AF33" i="38"/>
  <c r="AG33" i="38"/>
  <c r="AH33" i="38"/>
  <c r="AI33" i="38"/>
  <c r="AJ33" i="38"/>
  <c r="AK33" i="38"/>
  <c r="AL33" i="38"/>
  <c r="AM33" i="38"/>
  <c r="AD34" i="38"/>
  <c r="AE34" i="38"/>
  <c r="AF34" i="38"/>
  <c r="AG34" i="38"/>
  <c r="AH34" i="38"/>
  <c r="AI34" i="38"/>
  <c r="AJ34" i="38"/>
  <c r="AK34" i="38"/>
  <c r="AL34" i="38"/>
  <c r="AM34" i="38"/>
  <c r="AD35" i="38"/>
  <c r="AE35" i="38"/>
  <c r="AF35" i="38"/>
  <c r="AG35" i="38"/>
  <c r="AH35" i="38"/>
  <c r="AI35" i="38"/>
  <c r="AJ35" i="38"/>
  <c r="AK35" i="38"/>
  <c r="AL35" i="38"/>
  <c r="AM35" i="38"/>
  <c r="AD36" i="38"/>
  <c r="AE36" i="38"/>
  <c r="AF36" i="38"/>
  <c r="AG36" i="38"/>
  <c r="AH36" i="38"/>
  <c r="AI36" i="38"/>
  <c r="AJ36" i="38"/>
  <c r="AK36" i="38"/>
  <c r="AL36" i="38"/>
  <c r="AM36" i="38"/>
  <c r="AD37" i="38"/>
  <c r="AE37" i="38"/>
  <c r="AF37" i="38"/>
  <c r="AG37" i="38"/>
  <c r="AH37" i="38"/>
  <c r="AI37" i="38"/>
  <c r="AJ37" i="38"/>
  <c r="AK37" i="38"/>
  <c r="AL37" i="38"/>
  <c r="AM37" i="38"/>
  <c r="AD38" i="38"/>
  <c r="AE38" i="38"/>
  <c r="AF38" i="38"/>
  <c r="AG38" i="38"/>
  <c r="AH38" i="38"/>
  <c r="AI38" i="38"/>
  <c r="AJ38" i="38"/>
  <c r="AK38" i="38"/>
  <c r="AL38" i="38"/>
  <c r="AM38" i="38"/>
  <c r="AC6" i="38"/>
  <c r="AC7" i="38"/>
  <c r="AC8" i="38"/>
  <c r="AC9" i="38"/>
  <c r="AC10" i="38"/>
  <c r="AC11" i="38"/>
  <c r="AC12" i="38"/>
  <c r="AC13" i="38"/>
  <c r="AC14" i="38"/>
  <c r="AC15" i="38"/>
  <c r="AC16" i="38"/>
  <c r="AC17" i="38"/>
  <c r="AC18" i="38"/>
  <c r="AC19" i="38"/>
  <c r="AC20" i="38"/>
  <c r="AC21" i="38"/>
  <c r="AC22" i="38"/>
  <c r="AC23" i="38"/>
  <c r="AC24" i="38"/>
  <c r="AC25" i="38"/>
  <c r="AC26" i="38"/>
  <c r="AC27" i="38"/>
  <c r="AC28" i="38"/>
  <c r="AC29" i="38"/>
  <c r="AC30" i="38"/>
  <c r="AC31" i="38"/>
  <c r="AC32" i="38"/>
  <c r="AC33" i="38"/>
  <c r="AC34" i="38"/>
  <c r="AC35" i="38"/>
  <c r="AC36" i="38"/>
  <c r="AC37" i="38"/>
  <c r="AC38" i="38"/>
  <c r="AC5" i="38"/>
  <c r="AB41" i="38"/>
  <c r="AA41" i="38"/>
  <c r="Z41" i="38"/>
  <c r="Y41" i="38"/>
  <c r="X41" i="38"/>
  <c r="W41" i="38"/>
  <c r="V41" i="38"/>
  <c r="U41" i="38"/>
  <c r="T41" i="38"/>
  <c r="S41" i="38"/>
  <c r="R41" i="38"/>
  <c r="AB40" i="38"/>
  <c r="AA40" i="38"/>
  <c r="Z40" i="38"/>
  <c r="Y40" i="38"/>
  <c r="X40" i="38"/>
  <c r="W40" i="38"/>
  <c r="V40" i="38"/>
  <c r="U40" i="38"/>
  <c r="T40" i="38"/>
  <c r="S40" i="38"/>
  <c r="R40" i="38"/>
  <c r="M40" i="38"/>
  <c r="P6" i="38"/>
  <c r="Q6" i="38"/>
  <c r="P7" i="38"/>
  <c r="Q7" i="38"/>
  <c r="P8" i="38"/>
  <c r="Q8" i="38"/>
  <c r="P9" i="38"/>
  <c r="Q9" i="38"/>
  <c r="P10" i="38"/>
  <c r="Q10" i="38"/>
  <c r="P11" i="38"/>
  <c r="Q11" i="38"/>
  <c r="P12" i="38"/>
  <c r="Q12" i="38"/>
  <c r="P13" i="38"/>
  <c r="Q13" i="38"/>
  <c r="P14" i="38"/>
  <c r="Q14" i="38"/>
  <c r="P15" i="38"/>
  <c r="Q15" i="38"/>
  <c r="P16" i="38"/>
  <c r="Q16" i="38"/>
  <c r="P17" i="38"/>
  <c r="Q17" i="38"/>
  <c r="P18" i="38"/>
  <c r="Q18" i="38"/>
  <c r="P19" i="38"/>
  <c r="Q19" i="38"/>
  <c r="P20" i="38"/>
  <c r="Q20" i="38"/>
  <c r="P21" i="38"/>
  <c r="Q21" i="38"/>
  <c r="P22" i="38"/>
  <c r="Q22" i="38"/>
  <c r="P23" i="38"/>
  <c r="Q23" i="38"/>
  <c r="P24" i="38"/>
  <c r="Q24" i="38"/>
  <c r="P25" i="38"/>
  <c r="Q25" i="38"/>
  <c r="P26" i="38"/>
  <c r="Q26" i="38"/>
  <c r="P27" i="38"/>
  <c r="Q27" i="38"/>
  <c r="P28" i="38"/>
  <c r="Q28" i="38"/>
  <c r="P29" i="38"/>
  <c r="Q29" i="38"/>
  <c r="P30" i="38"/>
  <c r="Q30" i="38"/>
  <c r="P31" i="38"/>
  <c r="Q31" i="38"/>
  <c r="P32" i="38"/>
  <c r="Q32" i="38"/>
  <c r="P33" i="38"/>
  <c r="Q33" i="38"/>
  <c r="P34" i="38"/>
  <c r="Q34" i="38"/>
  <c r="P35" i="38"/>
  <c r="Q35" i="38"/>
  <c r="P36" i="38"/>
  <c r="Q36" i="38"/>
  <c r="P37" i="38"/>
  <c r="Q37" i="38"/>
  <c r="P38" i="38"/>
  <c r="Q38" i="38"/>
  <c r="Q5" i="38"/>
  <c r="P5" i="38"/>
  <c r="AN5" i="30"/>
  <c r="AR5" i="30"/>
  <c r="AS5" i="30"/>
  <c r="AT5" i="30"/>
  <c r="AU5" i="30"/>
  <c r="AR6" i="30"/>
  <c r="AS6" i="30"/>
  <c r="AT6" i="30"/>
  <c r="AU6" i="30"/>
  <c r="AM7" i="30"/>
  <c r="AR7" i="30"/>
  <c r="AT7" i="30"/>
  <c r="AM8" i="30"/>
  <c r="AR8" i="30"/>
  <c r="AT8" i="30"/>
  <c r="AN9" i="30"/>
  <c r="AT9" i="30"/>
  <c r="AN10" i="30"/>
  <c r="AO10" i="30"/>
  <c r="AT10" i="30"/>
  <c r="AU10" i="30"/>
  <c r="AN11" i="30"/>
  <c r="AS11" i="30"/>
  <c r="AT11" i="30"/>
  <c r="AU11" i="30"/>
  <c r="AM12" i="30"/>
  <c r="AR12" i="30"/>
  <c r="AT12" i="30"/>
  <c r="AM13" i="30"/>
  <c r="AR13" i="30"/>
  <c r="AS13" i="30"/>
  <c r="AT13" i="30"/>
  <c r="AU13" i="30"/>
  <c r="AN14" i="30"/>
  <c r="AS14" i="30"/>
  <c r="AT14" i="30"/>
  <c r="AU14" i="30"/>
  <c r="AN15" i="30"/>
  <c r="AT15" i="30"/>
  <c r="AU15" i="30"/>
  <c r="AN16" i="30"/>
  <c r="AR16" i="30"/>
  <c r="AT16" i="30"/>
  <c r="AU16" i="30"/>
  <c r="AN17" i="30"/>
  <c r="AS17" i="30"/>
  <c r="AT17" i="30"/>
  <c r="AU17" i="30"/>
  <c r="AM18" i="30"/>
  <c r="AN18" i="30"/>
  <c r="AO18" i="30"/>
  <c r="AR18" i="30"/>
  <c r="AT18" i="30"/>
  <c r="AU18" i="30"/>
  <c r="AR19" i="30"/>
  <c r="AM20" i="30"/>
  <c r="AN20" i="30"/>
  <c r="AR20" i="30"/>
  <c r="AT20" i="30"/>
  <c r="AU20" i="30"/>
  <c r="AS21" i="30"/>
  <c r="AT21" i="30"/>
  <c r="AU21" i="30"/>
  <c r="AM22" i="30"/>
  <c r="AO22" i="30"/>
  <c r="AR22" i="30"/>
  <c r="AT22" i="30"/>
  <c r="AT23" i="30"/>
  <c r="AU23" i="30"/>
  <c r="AN24" i="30"/>
  <c r="AR24" i="30"/>
  <c r="AS24" i="30"/>
  <c r="AT24" i="30"/>
  <c r="AU24" i="30"/>
  <c r="AS25" i="30"/>
  <c r="AT25" i="30"/>
  <c r="AU25" i="30"/>
  <c r="AM26" i="30"/>
  <c r="AN26" i="30"/>
  <c r="AR26" i="30"/>
  <c r="AS26" i="30"/>
  <c r="AT26" i="30"/>
  <c r="AM27" i="30"/>
  <c r="AN27" i="30"/>
  <c r="AT27" i="30"/>
  <c r="AN28" i="30"/>
  <c r="AS28" i="30"/>
  <c r="AT28" i="30"/>
  <c r="AU28" i="30"/>
  <c r="AM29" i="30"/>
  <c r="AN29" i="30"/>
  <c r="AR29" i="30"/>
  <c r="AT29" i="30"/>
  <c r="AU29" i="30"/>
  <c r="AD5" i="30"/>
  <c r="AH5" i="30"/>
  <c r="AI5" i="30"/>
  <c r="AJ5" i="30"/>
  <c r="AK5" i="30"/>
  <c r="AH6" i="30"/>
  <c r="AI6" i="30"/>
  <c r="AJ6" i="30"/>
  <c r="AK6" i="30"/>
  <c r="AC7" i="30"/>
  <c r="AH7" i="30"/>
  <c r="AJ7" i="30"/>
  <c r="AC8" i="30"/>
  <c r="AD8" i="30"/>
  <c r="AH8" i="30"/>
  <c r="AJ8" i="30"/>
  <c r="AJ9" i="30"/>
  <c r="AK9" i="30"/>
  <c r="AC10" i="30"/>
  <c r="AD10" i="30"/>
  <c r="AF10" i="30"/>
  <c r="AJ10" i="30"/>
  <c r="AK10" i="30"/>
  <c r="AD11" i="30"/>
  <c r="AI11" i="30"/>
  <c r="AJ11" i="30"/>
  <c r="AK11" i="30"/>
  <c r="AC12" i="30"/>
  <c r="AD12" i="30"/>
  <c r="AE12" i="30"/>
  <c r="AG12" i="30"/>
  <c r="AH12" i="30"/>
  <c r="AJ12" i="30"/>
  <c r="AC13" i="30"/>
  <c r="AH13" i="30"/>
  <c r="AI13" i="30"/>
  <c r="AJ13" i="30"/>
  <c r="AK13" i="30"/>
  <c r="AD14" i="30"/>
  <c r="AF14" i="30"/>
  <c r="AI14" i="30"/>
  <c r="AJ14" i="30"/>
  <c r="AK14" i="30"/>
  <c r="AD15" i="30"/>
  <c r="AI15" i="30"/>
  <c r="AJ15" i="30"/>
  <c r="AK15" i="30"/>
  <c r="AD16" i="30"/>
  <c r="AH16" i="30"/>
  <c r="AJ16" i="30"/>
  <c r="AK16" i="30"/>
  <c r="AD17" i="30"/>
  <c r="AI17" i="30"/>
  <c r="AJ17" i="30"/>
  <c r="AK17" i="30"/>
  <c r="AC18" i="30"/>
  <c r="AD18" i="30"/>
  <c r="AE18" i="30"/>
  <c r="AH18" i="30"/>
  <c r="AJ18" i="30"/>
  <c r="AK18" i="30"/>
  <c r="AD19" i="30"/>
  <c r="AH19" i="30"/>
  <c r="AC20" i="30"/>
  <c r="AD20" i="30"/>
  <c r="AH20" i="30"/>
  <c r="AJ20" i="30"/>
  <c r="AK20" i="30"/>
  <c r="AE21" i="30"/>
  <c r="AH21" i="30"/>
  <c r="AI21" i="30"/>
  <c r="AJ21" i="30"/>
  <c r="AK21" i="30"/>
  <c r="AG22" i="30"/>
  <c r="AH22" i="30"/>
  <c r="AJ22" i="30"/>
  <c r="AJ23" i="30"/>
  <c r="AK23" i="30"/>
  <c r="AD24" i="30"/>
  <c r="AG24" i="30"/>
  <c r="AH24" i="30"/>
  <c r="AI24" i="30"/>
  <c r="AJ24" i="30"/>
  <c r="AK24" i="30"/>
  <c r="AI25" i="30"/>
  <c r="AJ25" i="30"/>
  <c r="AK25" i="30"/>
  <c r="AC26" i="30"/>
  <c r="AD26" i="30"/>
  <c r="AH26" i="30"/>
  <c r="AI26" i="30"/>
  <c r="AJ26" i="30"/>
  <c r="AD27" i="30"/>
  <c r="AJ27" i="30"/>
  <c r="AC28" i="30"/>
  <c r="AD28" i="30"/>
  <c r="AE28" i="30"/>
  <c r="AI28" i="30"/>
  <c r="AJ28" i="30"/>
  <c r="AK28" i="30"/>
  <c r="AC29" i="30"/>
  <c r="AD29" i="30"/>
  <c r="AH29" i="30"/>
  <c r="AJ29" i="30"/>
  <c r="AK29" i="30"/>
  <c r="AB10" i="30"/>
  <c r="AB22" i="30"/>
  <c r="AB24" i="30"/>
  <c r="AA32" i="30"/>
  <c r="Z32" i="30"/>
  <c r="Y32" i="30"/>
  <c r="X32" i="30"/>
  <c r="W32" i="30"/>
  <c r="V32" i="30"/>
  <c r="U32" i="30"/>
  <c r="T32" i="30"/>
  <c r="S32" i="30"/>
  <c r="R32" i="30"/>
  <c r="AA31" i="30"/>
  <c r="Z31" i="30"/>
  <c r="Y31" i="30"/>
  <c r="X31" i="30"/>
  <c r="AH10" i="30" s="1"/>
  <c r="W31" i="30"/>
  <c r="V31" i="30"/>
  <c r="U31" i="30"/>
  <c r="T31" i="30"/>
  <c r="AD6" i="30" s="1"/>
  <c r="S31" i="30"/>
  <c r="R31" i="30"/>
  <c r="AL21" i="30" s="1"/>
  <c r="M31" i="30"/>
  <c r="Q29" i="30"/>
  <c r="AP29" i="30" s="1"/>
  <c r="P29" i="30"/>
  <c r="AL29" i="30" s="1"/>
  <c r="Q28" i="30"/>
  <c r="P28" i="30"/>
  <c r="AG28" i="30" s="1"/>
  <c r="Q27" i="30"/>
  <c r="AP27" i="30" s="1"/>
  <c r="P27" i="30"/>
  <c r="AH27" i="30" s="1"/>
  <c r="Q26" i="30"/>
  <c r="AQ26" i="30" s="1"/>
  <c r="P26" i="30"/>
  <c r="AB26" i="30" s="1"/>
  <c r="Q25" i="30"/>
  <c r="AP25" i="30" s="1"/>
  <c r="P25" i="30"/>
  <c r="AB25" i="30" s="1"/>
  <c r="Q24" i="30"/>
  <c r="AP24" i="30" s="1"/>
  <c r="P24" i="30"/>
  <c r="Q23" i="30"/>
  <c r="AQ23" i="30" s="1"/>
  <c r="P23" i="30"/>
  <c r="AC23" i="30" s="1"/>
  <c r="Q22" i="30"/>
  <c r="AP22" i="30" s="1"/>
  <c r="P22" i="30"/>
  <c r="AU22" i="30" s="1"/>
  <c r="Q21" i="30"/>
  <c r="AP21" i="30" s="1"/>
  <c r="P21" i="30"/>
  <c r="Q20" i="30"/>
  <c r="AO20" i="30" s="1"/>
  <c r="P20" i="30"/>
  <c r="Q19" i="30"/>
  <c r="AP19" i="30" s="1"/>
  <c r="P19" i="30"/>
  <c r="AK19" i="30" s="1"/>
  <c r="Q18" i="30"/>
  <c r="AQ18" i="30" s="1"/>
  <c r="P18" i="30"/>
  <c r="AB18" i="30" s="1"/>
  <c r="Q17" i="30"/>
  <c r="P17" i="30"/>
  <c r="AF17" i="30" s="1"/>
  <c r="Q16" i="30"/>
  <c r="P16" i="30"/>
  <c r="AI16" i="30" s="1"/>
  <c r="Q15" i="30"/>
  <c r="AR15" i="30" s="1"/>
  <c r="P15" i="30"/>
  <c r="AF15" i="30" s="1"/>
  <c r="Q14" i="30"/>
  <c r="AR14" i="30" s="1"/>
  <c r="P14" i="30"/>
  <c r="AG14" i="30" s="1"/>
  <c r="Q13" i="30"/>
  <c r="AN13" i="30" s="1"/>
  <c r="P13" i="30"/>
  <c r="AG13" i="30" s="1"/>
  <c r="Q12" i="30"/>
  <c r="AQ12" i="30" s="1"/>
  <c r="P12" i="30"/>
  <c r="AK12" i="30" s="1"/>
  <c r="Q11" i="30"/>
  <c r="AR11" i="30" s="1"/>
  <c r="P11" i="30"/>
  <c r="AF11" i="30" s="1"/>
  <c r="Q10" i="30"/>
  <c r="P10" i="30"/>
  <c r="AI10" i="30" s="1"/>
  <c r="Q9" i="30"/>
  <c r="AR9" i="30" s="1"/>
  <c r="P9" i="30"/>
  <c r="Q8" i="30"/>
  <c r="AL8" i="30" s="1"/>
  <c r="P8" i="30"/>
  <c r="AG8" i="30" s="1"/>
  <c r="Q7" i="30"/>
  <c r="AP7" i="30" s="1"/>
  <c r="P7" i="30"/>
  <c r="AK7" i="30" s="1"/>
  <c r="Q6" i="30"/>
  <c r="AQ6" i="30" s="1"/>
  <c r="P6" i="30"/>
  <c r="AB6" i="30" s="1"/>
  <c r="Q5" i="30"/>
  <c r="P5" i="30"/>
  <c r="AG5" i="30" s="1"/>
  <c r="AC113" i="28"/>
  <c r="AC115" i="28" s="1"/>
  <c r="AC116" i="28" s="1"/>
  <c r="AC112" i="28"/>
  <c r="AL116" i="28"/>
  <c r="AE116" i="28"/>
  <c r="AM114" i="28"/>
  <c r="AL114" i="28"/>
  <c r="AK114" i="28"/>
  <c r="AJ114" i="28"/>
  <c r="AI114" i="28"/>
  <c r="AH114" i="28"/>
  <c r="AG114" i="28"/>
  <c r="AF114" i="28"/>
  <c r="AE114" i="28"/>
  <c r="AD114" i="28"/>
  <c r="AC114" i="28"/>
  <c r="AM113" i="28"/>
  <c r="AM115" i="28" s="1"/>
  <c r="AM116" i="28" s="1"/>
  <c r="AL113" i="28"/>
  <c r="AL115" i="28" s="1"/>
  <c r="AK113" i="28"/>
  <c r="AK115" i="28" s="1"/>
  <c r="AK116" i="28" s="1"/>
  <c r="AJ113" i="28"/>
  <c r="AJ115" i="28" s="1"/>
  <c r="AJ116" i="28" s="1"/>
  <c r="AI113" i="28"/>
  <c r="AI115" i="28" s="1"/>
  <c r="AI116" i="28" s="1"/>
  <c r="AH113" i="28"/>
  <c r="AH115" i="28" s="1"/>
  <c r="AH116" i="28" s="1"/>
  <c r="AG113" i="28"/>
  <c r="AG115" i="28" s="1"/>
  <c r="AG116" i="28" s="1"/>
  <c r="AF113" i="28"/>
  <c r="AF115" i="28" s="1"/>
  <c r="AF116" i="28" s="1"/>
  <c r="AE113" i="28"/>
  <c r="AE115" i="28" s="1"/>
  <c r="AD113" i="28"/>
  <c r="AD115" i="28" s="1"/>
  <c r="AD116" i="28" s="1"/>
  <c r="AM112" i="28"/>
  <c r="AL112" i="28"/>
  <c r="AK112" i="28"/>
  <c r="AJ112" i="28"/>
  <c r="AI112" i="28"/>
  <c r="AH112" i="28"/>
  <c r="AG112" i="28"/>
  <c r="AF112" i="28"/>
  <c r="AE112" i="28"/>
  <c r="AD112" i="28"/>
  <c r="CN73" i="28"/>
  <c r="CO73" i="28"/>
  <c r="CP73" i="28"/>
  <c r="CQ73" i="28"/>
  <c r="CR73" i="28"/>
  <c r="CS73" i="28"/>
  <c r="CT73" i="28"/>
  <c r="CU73" i="28"/>
  <c r="CV73" i="28"/>
  <c r="CW73" i="28"/>
  <c r="CN74" i="28"/>
  <c r="CN102" i="28" s="1"/>
  <c r="CO74" i="28"/>
  <c r="CP74" i="28"/>
  <c r="CQ74" i="28"/>
  <c r="CR74" i="28"/>
  <c r="CS74" i="28"/>
  <c r="CT74" i="28"/>
  <c r="CU74" i="28"/>
  <c r="CV74" i="28"/>
  <c r="CW74" i="28"/>
  <c r="CN75" i="28"/>
  <c r="CO75" i="28"/>
  <c r="CP75" i="28"/>
  <c r="CQ75" i="28"/>
  <c r="CR75" i="28"/>
  <c r="CS75" i="28"/>
  <c r="CT75" i="28"/>
  <c r="CU75" i="28"/>
  <c r="CV75" i="28"/>
  <c r="CW75" i="28"/>
  <c r="CN76" i="28"/>
  <c r="CO76" i="28"/>
  <c r="CP76" i="28"/>
  <c r="CQ76" i="28"/>
  <c r="CR76" i="28"/>
  <c r="CS76" i="28"/>
  <c r="CT76" i="28"/>
  <c r="CU76" i="28"/>
  <c r="CV76" i="28"/>
  <c r="CW76" i="28"/>
  <c r="CN77" i="28"/>
  <c r="CO77" i="28"/>
  <c r="CP77" i="28"/>
  <c r="CQ77" i="28"/>
  <c r="CR77" i="28"/>
  <c r="CS77" i="28"/>
  <c r="CT77" i="28"/>
  <c r="CU77" i="28"/>
  <c r="CV77" i="28"/>
  <c r="CW77" i="28"/>
  <c r="CN78" i="28"/>
  <c r="CO78" i="28"/>
  <c r="CP78" i="28"/>
  <c r="CQ78" i="28"/>
  <c r="CR78" i="28"/>
  <c r="CS78" i="28"/>
  <c r="CT78" i="28"/>
  <c r="CU78" i="28"/>
  <c r="CV78" i="28"/>
  <c r="CW78" i="28"/>
  <c r="CN79" i="28"/>
  <c r="CO79" i="28"/>
  <c r="CP79" i="28"/>
  <c r="CQ79" i="28"/>
  <c r="CR79" i="28"/>
  <c r="CS79" i="28"/>
  <c r="CT79" i="28"/>
  <c r="CU79" i="28"/>
  <c r="CV79" i="28"/>
  <c r="CW79" i="28"/>
  <c r="CN80" i="28"/>
  <c r="CO80" i="28"/>
  <c r="CP80" i="28"/>
  <c r="CQ80" i="28"/>
  <c r="CR80" i="28"/>
  <c r="CS80" i="28"/>
  <c r="CT80" i="28"/>
  <c r="CU80" i="28"/>
  <c r="CV80" i="28"/>
  <c r="CW80" i="28"/>
  <c r="CN81" i="28"/>
  <c r="CO81" i="28"/>
  <c r="CP81" i="28"/>
  <c r="CQ81" i="28"/>
  <c r="CR81" i="28"/>
  <c r="CS81" i="28"/>
  <c r="CT81" i="28"/>
  <c r="CU81" i="28"/>
  <c r="CV81" i="28"/>
  <c r="CW81" i="28"/>
  <c r="CN82" i="28"/>
  <c r="CO82" i="28"/>
  <c r="CP82" i="28"/>
  <c r="CQ82" i="28"/>
  <c r="CR82" i="28"/>
  <c r="CS82" i="28"/>
  <c r="CT82" i="28"/>
  <c r="CU82" i="28"/>
  <c r="CV82" i="28"/>
  <c r="CW82" i="28"/>
  <c r="CN83" i="28"/>
  <c r="CO83" i="28"/>
  <c r="CP83" i="28"/>
  <c r="CQ83" i="28"/>
  <c r="CR83" i="28"/>
  <c r="CS83" i="28"/>
  <c r="CT83" i="28"/>
  <c r="CU83" i="28"/>
  <c r="CV83" i="28"/>
  <c r="CW83" i="28"/>
  <c r="CN84" i="28"/>
  <c r="CO84" i="28"/>
  <c r="CP84" i="28"/>
  <c r="CQ84" i="28"/>
  <c r="CR84" i="28"/>
  <c r="CS84" i="28"/>
  <c r="CT84" i="28"/>
  <c r="CU84" i="28"/>
  <c r="CV84" i="28"/>
  <c r="CW84" i="28"/>
  <c r="CN85" i="28"/>
  <c r="CO85" i="28"/>
  <c r="CP85" i="28"/>
  <c r="CQ85" i="28"/>
  <c r="CR85" i="28"/>
  <c r="CS85" i="28"/>
  <c r="CT85" i="28"/>
  <c r="CU85" i="28"/>
  <c r="CV85" i="28"/>
  <c r="CW85" i="28"/>
  <c r="CN86" i="28"/>
  <c r="CO86" i="28"/>
  <c r="CP86" i="28"/>
  <c r="CQ86" i="28"/>
  <c r="CR86" i="28"/>
  <c r="CS86" i="28"/>
  <c r="CT86" i="28"/>
  <c r="CU86" i="28"/>
  <c r="CV86" i="28"/>
  <c r="CW86" i="28"/>
  <c r="CN87" i="28"/>
  <c r="CO87" i="28"/>
  <c r="CP87" i="28"/>
  <c r="CQ87" i="28"/>
  <c r="CR87" i="28"/>
  <c r="CS87" i="28"/>
  <c r="CT87" i="28"/>
  <c r="CU87" i="28"/>
  <c r="CV87" i="28"/>
  <c r="CW87" i="28"/>
  <c r="CN88" i="28"/>
  <c r="CO88" i="28"/>
  <c r="CP88" i="28"/>
  <c r="CQ88" i="28"/>
  <c r="CR88" i="28"/>
  <c r="CS88" i="28"/>
  <c r="CT88" i="28"/>
  <c r="CU88" i="28"/>
  <c r="CV88" i="28"/>
  <c r="CW88" i="28"/>
  <c r="CN89" i="28"/>
  <c r="CO89" i="28"/>
  <c r="CP89" i="28"/>
  <c r="CQ89" i="28"/>
  <c r="CR89" i="28"/>
  <c r="CS89" i="28"/>
  <c r="CT89" i="28"/>
  <c r="CU89" i="28"/>
  <c r="CV89" i="28"/>
  <c r="CW89" i="28"/>
  <c r="CN90" i="28"/>
  <c r="CO90" i="28"/>
  <c r="CP90" i="28"/>
  <c r="CQ90" i="28"/>
  <c r="CR90" i="28"/>
  <c r="CS90" i="28"/>
  <c r="CT90" i="28"/>
  <c r="CU90" i="28"/>
  <c r="CV90" i="28"/>
  <c r="CW90" i="28"/>
  <c r="CN91" i="28"/>
  <c r="CO91" i="28"/>
  <c r="CP91" i="28"/>
  <c r="CQ91" i="28"/>
  <c r="CR91" i="28"/>
  <c r="CS91" i="28"/>
  <c r="CT91" i="28"/>
  <c r="CU91" i="28"/>
  <c r="CV91" i="28"/>
  <c r="CW91" i="28"/>
  <c r="CN92" i="28"/>
  <c r="CO92" i="28"/>
  <c r="CP92" i="28"/>
  <c r="CQ92" i="28"/>
  <c r="CR92" i="28"/>
  <c r="CS92" i="28"/>
  <c r="CT92" i="28"/>
  <c r="CU92" i="28"/>
  <c r="CV92" i="28"/>
  <c r="CW92" i="28"/>
  <c r="CN93" i="28"/>
  <c r="CO93" i="28"/>
  <c r="CP93" i="28"/>
  <c r="CQ93" i="28"/>
  <c r="CR93" i="28"/>
  <c r="CS93" i="28"/>
  <c r="CT93" i="28"/>
  <c r="CU93" i="28"/>
  <c r="CV93" i="28"/>
  <c r="CW93" i="28"/>
  <c r="CN94" i="28"/>
  <c r="CO94" i="28"/>
  <c r="CP94" i="28"/>
  <c r="CQ94" i="28"/>
  <c r="CR94" i="28"/>
  <c r="CS94" i="28"/>
  <c r="CT94" i="28"/>
  <c r="CU94" i="28"/>
  <c r="CV94" i="28"/>
  <c r="CW94" i="28"/>
  <c r="CN95" i="28"/>
  <c r="CO95" i="28"/>
  <c r="CP95" i="28"/>
  <c r="CQ95" i="28"/>
  <c r="CR95" i="28"/>
  <c r="CS95" i="28"/>
  <c r="CT95" i="28"/>
  <c r="CU95" i="28"/>
  <c r="CV95" i="28"/>
  <c r="CW95" i="28"/>
  <c r="CN96" i="28"/>
  <c r="CO96" i="28"/>
  <c r="CP96" i="28"/>
  <c r="CQ96" i="28"/>
  <c r="CR96" i="28"/>
  <c r="CS96" i="28"/>
  <c r="CT96" i="28"/>
  <c r="CU96" i="28"/>
  <c r="CV96" i="28"/>
  <c r="CW96" i="28"/>
  <c r="CN97" i="28"/>
  <c r="CO97" i="28"/>
  <c r="CP97" i="28"/>
  <c r="CQ97" i="28"/>
  <c r="CR97" i="28"/>
  <c r="CS97" i="28"/>
  <c r="CT97" i="28"/>
  <c r="CU97" i="28"/>
  <c r="CV97" i="28"/>
  <c r="CW97" i="28"/>
  <c r="CN98" i="28"/>
  <c r="CO98" i="28"/>
  <c r="CP98" i="28"/>
  <c r="CQ98" i="28"/>
  <c r="CR98" i="28"/>
  <c r="CS98" i="28"/>
  <c r="CT98" i="28"/>
  <c r="CU98" i="28"/>
  <c r="CV98" i="28"/>
  <c r="CW98" i="28"/>
  <c r="CN99" i="28"/>
  <c r="CO99" i="28"/>
  <c r="CP99" i="28"/>
  <c r="CQ99" i="28"/>
  <c r="CR99" i="28"/>
  <c r="CS99" i="28"/>
  <c r="CT99" i="28"/>
  <c r="CU99" i="28"/>
  <c r="CV99" i="28"/>
  <c r="CW99" i="28"/>
  <c r="CN100" i="28"/>
  <c r="CO100" i="28"/>
  <c r="CP100" i="28"/>
  <c r="CQ100" i="28"/>
  <c r="CR100" i="28"/>
  <c r="CS100" i="28"/>
  <c r="CT100" i="28"/>
  <c r="CU100" i="28"/>
  <c r="CV100" i="28"/>
  <c r="CW100" i="28"/>
  <c r="CM74" i="28"/>
  <c r="CM75" i="28"/>
  <c r="CM76" i="28"/>
  <c r="CM77" i="28"/>
  <c r="CM78" i="28"/>
  <c r="CM79" i="28"/>
  <c r="CM80" i="28"/>
  <c r="CM81" i="28"/>
  <c r="CM82" i="28"/>
  <c r="CM83" i="28"/>
  <c r="CM84" i="28"/>
  <c r="CM85" i="28"/>
  <c r="CM86" i="28"/>
  <c r="CM87" i="28"/>
  <c r="CM88" i="28"/>
  <c r="CM89" i="28"/>
  <c r="CM90" i="28"/>
  <c r="CM91" i="28"/>
  <c r="CM92" i="28"/>
  <c r="CM93" i="28"/>
  <c r="CM94" i="28"/>
  <c r="CM95" i="28"/>
  <c r="CM96" i="28"/>
  <c r="CM97" i="28"/>
  <c r="CM98" i="28"/>
  <c r="CM99" i="28"/>
  <c r="CM100" i="28"/>
  <c r="CM73" i="28"/>
  <c r="CC73" i="28"/>
  <c r="CD73" i="28"/>
  <c r="CE73" i="28"/>
  <c r="CF73" i="28"/>
  <c r="CG73" i="28"/>
  <c r="CH73" i="28"/>
  <c r="CI73" i="28"/>
  <c r="CJ73" i="28"/>
  <c r="CK73" i="28"/>
  <c r="CL73" i="28"/>
  <c r="CC74" i="28"/>
  <c r="CD74" i="28"/>
  <c r="CE74" i="28"/>
  <c r="CF74" i="28"/>
  <c r="CG74" i="28"/>
  <c r="CH74" i="28"/>
  <c r="CI74" i="28"/>
  <c r="CJ74" i="28"/>
  <c r="CK74" i="28"/>
  <c r="CL74" i="28"/>
  <c r="CC75" i="28"/>
  <c r="CD75" i="28"/>
  <c r="CE75" i="28"/>
  <c r="CF75" i="28"/>
  <c r="CG75" i="28"/>
  <c r="CH75" i="28"/>
  <c r="CI75" i="28"/>
  <c r="CJ75" i="28"/>
  <c r="CK75" i="28"/>
  <c r="CL75" i="28"/>
  <c r="CC76" i="28"/>
  <c r="CD76" i="28"/>
  <c r="CE76" i="28"/>
  <c r="CF76" i="28"/>
  <c r="CG76" i="28"/>
  <c r="CH76" i="28"/>
  <c r="CI76" i="28"/>
  <c r="CJ76" i="28"/>
  <c r="CK76" i="28"/>
  <c r="CL76" i="28"/>
  <c r="CC77" i="28"/>
  <c r="CD77" i="28"/>
  <c r="CE77" i="28"/>
  <c r="CF77" i="28"/>
  <c r="CG77" i="28"/>
  <c r="CH77" i="28"/>
  <c r="CI77" i="28"/>
  <c r="CJ77" i="28"/>
  <c r="CK77" i="28"/>
  <c r="CL77" i="28"/>
  <c r="CC78" i="28"/>
  <c r="CD78" i="28"/>
  <c r="CE78" i="28"/>
  <c r="CF78" i="28"/>
  <c r="CG78" i="28"/>
  <c r="CH78" i="28"/>
  <c r="CI78" i="28"/>
  <c r="CJ78" i="28"/>
  <c r="CK78" i="28"/>
  <c r="CL78" i="28"/>
  <c r="CC79" i="28"/>
  <c r="CD79" i="28"/>
  <c r="CE79" i="28"/>
  <c r="CF79" i="28"/>
  <c r="CG79" i="28"/>
  <c r="CH79" i="28"/>
  <c r="CI79" i="28"/>
  <c r="CJ79" i="28"/>
  <c r="CK79" i="28"/>
  <c r="CL79" i="28"/>
  <c r="CC80" i="28"/>
  <c r="CD80" i="28"/>
  <c r="CE80" i="28"/>
  <c r="CF80" i="28"/>
  <c r="CG80" i="28"/>
  <c r="CH80" i="28"/>
  <c r="CI80" i="28"/>
  <c r="CJ80" i="28"/>
  <c r="CK80" i="28"/>
  <c r="CL80" i="28"/>
  <c r="CC81" i="28"/>
  <c r="CD81" i="28"/>
  <c r="CE81" i="28"/>
  <c r="CF81" i="28"/>
  <c r="CG81" i="28"/>
  <c r="CH81" i="28"/>
  <c r="CI81" i="28"/>
  <c r="CJ81" i="28"/>
  <c r="CK81" i="28"/>
  <c r="CL81" i="28"/>
  <c r="CC82" i="28"/>
  <c r="CD82" i="28"/>
  <c r="CE82" i="28"/>
  <c r="CF82" i="28"/>
  <c r="CG82" i="28"/>
  <c r="CH82" i="28"/>
  <c r="CI82" i="28"/>
  <c r="CJ82" i="28"/>
  <c r="CK82" i="28"/>
  <c r="CL82" i="28"/>
  <c r="CC83" i="28"/>
  <c r="CD83" i="28"/>
  <c r="CE83" i="28"/>
  <c r="CF83" i="28"/>
  <c r="CG83" i="28"/>
  <c r="CH83" i="28"/>
  <c r="CI83" i="28"/>
  <c r="CJ83" i="28"/>
  <c r="CK83" i="28"/>
  <c r="CL83" i="28"/>
  <c r="CC84" i="28"/>
  <c r="CD84" i="28"/>
  <c r="CE84" i="28"/>
  <c r="CF84" i="28"/>
  <c r="CG84" i="28"/>
  <c r="CH84" i="28"/>
  <c r="CI84" i="28"/>
  <c r="CJ84" i="28"/>
  <c r="CK84" i="28"/>
  <c r="CL84" i="28"/>
  <c r="CC85" i="28"/>
  <c r="CD85" i="28"/>
  <c r="CE85" i="28"/>
  <c r="CF85" i="28"/>
  <c r="CG85" i="28"/>
  <c r="CH85" i="28"/>
  <c r="CI85" i="28"/>
  <c r="CJ85" i="28"/>
  <c r="CK85" i="28"/>
  <c r="CL85" i="28"/>
  <c r="CC86" i="28"/>
  <c r="CD86" i="28"/>
  <c r="CE86" i="28"/>
  <c r="CF86" i="28"/>
  <c r="CG86" i="28"/>
  <c r="CH86" i="28"/>
  <c r="CI86" i="28"/>
  <c r="CJ86" i="28"/>
  <c r="CK86" i="28"/>
  <c r="CL86" i="28"/>
  <c r="CC87" i="28"/>
  <c r="CD87" i="28"/>
  <c r="CE87" i="28"/>
  <c r="CF87" i="28"/>
  <c r="CG87" i="28"/>
  <c r="CH87" i="28"/>
  <c r="CI87" i="28"/>
  <c r="CJ87" i="28"/>
  <c r="CK87" i="28"/>
  <c r="CL87" i="28"/>
  <c r="CC88" i="28"/>
  <c r="CD88" i="28"/>
  <c r="CE88" i="28"/>
  <c r="CF88" i="28"/>
  <c r="CG88" i="28"/>
  <c r="CH88" i="28"/>
  <c r="CI88" i="28"/>
  <c r="CJ88" i="28"/>
  <c r="CK88" i="28"/>
  <c r="CL88" i="28"/>
  <c r="CC89" i="28"/>
  <c r="CD89" i="28"/>
  <c r="CE89" i="28"/>
  <c r="CF89" i="28"/>
  <c r="CG89" i="28"/>
  <c r="CH89" i="28"/>
  <c r="CI89" i="28"/>
  <c r="CJ89" i="28"/>
  <c r="CK89" i="28"/>
  <c r="CL89" i="28"/>
  <c r="CC90" i="28"/>
  <c r="CD90" i="28"/>
  <c r="CE90" i="28"/>
  <c r="CF90" i="28"/>
  <c r="CG90" i="28"/>
  <c r="CH90" i="28"/>
  <c r="CI90" i="28"/>
  <c r="CJ90" i="28"/>
  <c r="CK90" i="28"/>
  <c r="CL90" i="28"/>
  <c r="CC91" i="28"/>
  <c r="CD91" i="28"/>
  <c r="CE91" i="28"/>
  <c r="CF91" i="28"/>
  <c r="CG91" i="28"/>
  <c r="CH91" i="28"/>
  <c r="CI91" i="28"/>
  <c r="CJ91" i="28"/>
  <c r="CK91" i="28"/>
  <c r="CL91" i="28"/>
  <c r="CC92" i="28"/>
  <c r="CD92" i="28"/>
  <c r="CE92" i="28"/>
  <c r="CF92" i="28"/>
  <c r="CG92" i="28"/>
  <c r="CH92" i="28"/>
  <c r="CI92" i="28"/>
  <c r="CJ92" i="28"/>
  <c r="CK92" i="28"/>
  <c r="CL92" i="28"/>
  <c r="CC93" i="28"/>
  <c r="CD93" i="28"/>
  <c r="CE93" i="28"/>
  <c r="CF93" i="28"/>
  <c r="CG93" i="28"/>
  <c r="CH93" i="28"/>
  <c r="CI93" i="28"/>
  <c r="CJ93" i="28"/>
  <c r="CK93" i="28"/>
  <c r="CL93" i="28"/>
  <c r="CC94" i="28"/>
  <c r="CD94" i="28"/>
  <c r="CE94" i="28"/>
  <c r="CF94" i="28"/>
  <c r="CG94" i="28"/>
  <c r="CH94" i="28"/>
  <c r="CI94" i="28"/>
  <c r="CJ94" i="28"/>
  <c r="CK94" i="28"/>
  <c r="CL94" i="28"/>
  <c r="CC95" i="28"/>
  <c r="CD95" i="28"/>
  <c r="CE95" i="28"/>
  <c r="CF95" i="28"/>
  <c r="CG95" i="28"/>
  <c r="CH95" i="28"/>
  <c r="CI95" i="28"/>
  <c r="CJ95" i="28"/>
  <c r="CK95" i="28"/>
  <c r="CL95" i="28"/>
  <c r="CC96" i="28"/>
  <c r="CD96" i="28"/>
  <c r="CE96" i="28"/>
  <c r="CF96" i="28"/>
  <c r="CG96" i="28"/>
  <c r="CH96" i="28"/>
  <c r="CI96" i="28"/>
  <c r="CJ96" i="28"/>
  <c r="CK96" i="28"/>
  <c r="CL96" i="28"/>
  <c r="CC97" i="28"/>
  <c r="CD97" i="28"/>
  <c r="CE97" i="28"/>
  <c r="CF97" i="28"/>
  <c r="CG97" i="28"/>
  <c r="CH97" i="28"/>
  <c r="CI97" i="28"/>
  <c r="CJ97" i="28"/>
  <c r="CK97" i="28"/>
  <c r="CL97" i="28"/>
  <c r="CC98" i="28"/>
  <c r="CD98" i="28"/>
  <c r="CE98" i="28"/>
  <c r="CF98" i="28"/>
  <c r="CG98" i="28"/>
  <c r="CH98" i="28"/>
  <c r="CI98" i="28"/>
  <c r="CJ98" i="28"/>
  <c r="CK98" i="28"/>
  <c r="CL98" i="28"/>
  <c r="CC99" i="28"/>
  <c r="CD99" i="28"/>
  <c r="CE99" i="28"/>
  <c r="CF99" i="28"/>
  <c r="CG99" i="28"/>
  <c r="CH99" i="28"/>
  <c r="CI99" i="28"/>
  <c r="CJ99" i="28"/>
  <c r="CK99" i="28"/>
  <c r="CL99" i="28"/>
  <c r="CC100" i="28"/>
  <c r="CD100" i="28"/>
  <c r="CE100" i="28"/>
  <c r="CF100" i="28"/>
  <c r="CG100" i="28"/>
  <c r="CH100" i="28"/>
  <c r="CI100" i="28"/>
  <c r="CJ100" i="28"/>
  <c r="CK100" i="28"/>
  <c r="CL100" i="28"/>
  <c r="CB74" i="28"/>
  <c r="CB75" i="28"/>
  <c r="CB76" i="28"/>
  <c r="CB77" i="28"/>
  <c r="CB78" i="28"/>
  <c r="CB79" i="28"/>
  <c r="CB80" i="28"/>
  <c r="CB81" i="28"/>
  <c r="CB82" i="28"/>
  <c r="CB83" i="28"/>
  <c r="CB84" i="28"/>
  <c r="CB85" i="28"/>
  <c r="CB86" i="28"/>
  <c r="CB87" i="28"/>
  <c r="CB88" i="28"/>
  <c r="CB89" i="28"/>
  <c r="CB90" i="28"/>
  <c r="CB91" i="28"/>
  <c r="CB92" i="28"/>
  <c r="CB93" i="28"/>
  <c r="CB94" i="28"/>
  <c r="CB95" i="28"/>
  <c r="CB96" i="28"/>
  <c r="CB97" i="28"/>
  <c r="CB98" i="28"/>
  <c r="CB99" i="28"/>
  <c r="CB100" i="28"/>
  <c r="CB73" i="28"/>
  <c r="CK110" i="28"/>
  <c r="CH108" i="28"/>
  <c r="CK108" i="28"/>
  <c r="CJ108" i="28"/>
  <c r="CC108" i="28"/>
  <c r="CB108" i="28"/>
  <c r="CA103" i="28"/>
  <c r="BZ103" i="28"/>
  <c r="BY103" i="28"/>
  <c r="BX103" i="28"/>
  <c r="BW103" i="28"/>
  <c r="BV103" i="28"/>
  <c r="BU103" i="28"/>
  <c r="BT103" i="28"/>
  <c r="BS103" i="28"/>
  <c r="BS102" i="28" s="1"/>
  <c r="BR103" i="28"/>
  <c r="BQ103" i="28"/>
  <c r="BQ102" i="28" s="1"/>
  <c r="BZ102" i="28"/>
  <c r="BY102" i="28"/>
  <c r="BX102" i="28"/>
  <c r="BW102" i="28"/>
  <c r="BV102" i="28"/>
  <c r="BU102" i="28"/>
  <c r="BT102" i="28"/>
  <c r="BR102" i="28"/>
  <c r="BL102" i="28"/>
  <c r="BP100" i="28"/>
  <c r="BO100" i="28"/>
  <c r="BP99" i="28"/>
  <c r="BO99" i="28"/>
  <c r="BP98" i="28"/>
  <c r="BO98" i="28"/>
  <c r="BP97" i="28"/>
  <c r="BO97" i="28"/>
  <c r="BP96" i="28"/>
  <c r="BO96" i="28"/>
  <c r="BP95" i="28"/>
  <c r="BO95" i="28"/>
  <c r="BP94" i="28"/>
  <c r="BO94" i="28"/>
  <c r="BP93" i="28"/>
  <c r="BO93" i="28"/>
  <c r="BP92" i="28"/>
  <c r="BO92" i="28"/>
  <c r="BP91" i="28"/>
  <c r="BO91" i="28"/>
  <c r="BP90" i="28"/>
  <c r="BO90" i="28"/>
  <c r="BP89" i="28"/>
  <c r="BO89" i="28"/>
  <c r="BP88" i="28"/>
  <c r="BO88" i="28"/>
  <c r="BP87" i="28"/>
  <c r="BO87" i="28"/>
  <c r="BP86" i="28"/>
  <c r="BO86" i="28"/>
  <c r="BP85" i="28"/>
  <c r="BO85" i="28"/>
  <c r="BP84" i="28"/>
  <c r="BO84" i="28"/>
  <c r="BP83" i="28"/>
  <c r="BO83" i="28"/>
  <c r="BP82" i="28"/>
  <c r="BO82" i="28"/>
  <c r="BP81" i="28"/>
  <c r="BO81" i="28"/>
  <c r="BP80" i="28"/>
  <c r="BO80" i="28"/>
  <c r="BP79" i="28"/>
  <c r="BO79" i="28"/>
  <c r="BP78" i="28"/>
  <c r="BO78" i="28"/>
  <c r="BP77" i="28"/>
  <c r="BO77" i="28"/>
  <c r="BP76" i="28"/>
  <c r="BO76" i="28"/>
  <c r="BP75" i="28"/>
  <c r="BO75" i="28"/>
  <c r="BP74" i="28"/>
  <c r="BO74" i="28"/>
  <c r="BP73" i="28"/>
  <c r="BO73" i="28"/>
  <c r="AO73" i="28"/>
  <c r="AP73" i="28"/>
  <c r="AQ73" i="28"/>
  <c r="AR73" i="28"/>
  <c r="AS73" i="28"/>
  <c r="AT73" i="28"/>
  <c r="AU73" i="28"/>
  <c r="AV73" i="28"/>
  <c r="AW73" i="28"/>
  <c r="AX73" i="28"/>
  <c r="AO74" i="28"/>
  <c r="AP74" i="28"/>
  <c r="AQ74" i="28"/>
  <c r="AR74" i="28"/>
  <c r="AS74" i="28"/>
  <c r="AT74" i="28"/>
  <c r="AU74" i="28"/>
  <c r="AV74" i="28"/>
  <c r="AW74" i="28"/>
  <c r="AX74" i="28"/>
  <c r="AO75" i="28"/>
  <c r="AP75" i="28"/>
  <c r="AQ75" i="28"/>
  <c r="AR75" i="28"/>
  <c r="AS75" i="28"/>
  <c r="AT75" i="28"/>
  <c r="AU75" i="28"/>
  <c r="AV75" i="28"/>
  <c r="AW75" i="28"/>
  <c r="AX75" i="28"/>
  <c r="AO76" i="28"/>
  <c r="AP76" i="28"/>
  <c r="AQ76" i="28"/>
  <c r="AR76" i="28"/>
  <c r="AS76" i="28"/>
  <c r="AT76" i="28"/>
  <c r="AU76" i="28"/>
  <c r="AV76" i="28"/>
  <c r="AW76" i="28"/>
  <c r="AX76" i="28"/>
  <c r="AO77" i="28"/>
  <c r="AP77" i="28"/>
  <c r="AQ77" i="28"/>
  <c r="AR77" i="28"/>
  <c r="AS77" i="28"/>
  <c r="AT77" i="28"/>
  <c r="AU77" i="28"/>
  <c r="AV77" i="28"/>
  <c r="AW77" i="28"/>
  <c r="AX77" i="28"/>
  <c r="AO78" i="28"/>
  <c r="AP78" i="28"/>
  <c r="AQ78" i="28"/>
  <c r="AR78" i="28"/>
  <c r="AS78" i="28"/>
  <c r="AT78" i="28"/>
  <c r="AU78" i="28"/>
  <c r="AV78" i="28"/>
  <c r="AW78" i="28"/>
  <c r="AX78" i="28"/>
  <c r="AO79" i="28"/>
  <c r="AP79" i="28"/>
  <c r="AQ79" i="28"/>
  <c r="AR79" i="28"/>
  <c r="AS79" i="28"/>
  <c r="AT79" i="28"/>
  <c r="AU79" i="28"/>
  <c r="AV79" i="28"/>
  <c r="AW79" i="28"/>
  <c r="AX79" i="28"/>
  <c r="AO80" i="28"/>
  <c r="AP80" i="28"/>
  <c r="AQ80" i="28"/>
  <c r="AR80" i="28"/>
  <c r="AS80" i="28"/>
  <c r="AT80" i="28"/>
  <c r="AU80" i="28"/>
  <c r="AV80" i="28"/>
  <c r="AW80" i="28"/>
  <c r="AX80" i="28"/>
  <c r="AO81" i="28"/>
  <c r="AP81" i="28"/>
  <c r="AQ81" i="28"/>
  <c r="AR81" i="28"/>
  <c r="AS81" i="28"/>
  <c r="AT81" i="28"/>
  <c r="AU81" i="28"/>
  <c r="AV81" i="28"/>
  <c r="AW81" i="28"/>
  <c r="AX81" i="28"/>
  <c r="AO82" i="28"/>
  <c r="AP82" i="28"/>
  <c r="AQ82" i="28"/>
  <c r="AR82" i="28"/>
  <c r="AS82" i="28"/>
  <c r="AT82" i="28"/>
  <c r="AU82" i="28"/>
  <c r="AV82" i="28"/>
  <c r="AW82" i="28"/>
  <c r="AX82" i="28"/>
  <c r="AO83" i="28"/>
  <c r="AP83" i="28"/>
  <c r="AQ83" i="28"/>
  <c r="AR83" i="28"/>
  <c r="AS83" i="28"/>
  <c r="AT83" i="28"/>
  <c r="AU83" i="28"/>
  <c r="AV83" i="28"/>
  <c r="AW83" i="28"/>
  <c r="AX83" i="28"/>
  <c r="AO84" i="28"/>
  <c r="AP84" i="28"/>
  <c r="AQ84" i="28"/>
  <c r="AR84" i="28"/>
  <c r="AS84" i="28"/>
  <c r="AT84" i="28"/>
  <c r="AU84" i="28"/>
  <c r="AV84" i="28"/>
  <c r="AW84" i="28"/>
  <c r="AX84" i="28"/>
  <c r="AO85" i="28"/>
  <c r="AP85" i="28"/>
  <c r="AQ85" i="28"/>
  <c r="AR85" i="28"/>
  <c r="AS85" i="28"/>
  <c r="AT85" i="28"/>
  <c r="AU85" i="28"/>
  <c r="AV85" i="28"/>
  <c r="AW85" i="28"/>
  <c r="AX85" i="28"/>
  <c r="AO86" i="28"/>
  <c r="AP86" i="28"/>
  <c r="AQ86" i="28"/>
  <c r="AR86" i="28"/>
  <c r="AS86" i="28"/>
  <c r="AT86" i="28"/>
  <c r="AU86" i="28"/>
  <c r="AV86" i="28"/>
  <c r="AW86" i="28"/>
  <c r="AX86" i="28"/>
  <c r="AO87" i="28"/>
  <c r="AP87" i="28"/>
  <c r="AQ87" i="28"/>
  <c r="AR87" i="28"/>
  <c r="AS87" i="28"/>
  <c r="AT87" i="28"/>
  <c r="AU87" i="28"/>
  <c r="AV87" i="28"/>
  <c r="AW87" i="28"/>
  <c r="AX87" i="28"/>
  <c r="AO88" i="28"/>
  <c r="AP88" i="28"/>
  <c r="AQ88" i="28"/>
  <c r="AR88" i="28"/>
  <c r="AS88" i="28"/>
  <c r="AT88" i="28"/>
  <c r="AU88" i="28"/>
  <c r="AV88" i="28"/>
  <c r="AW88" i="28"/>
  <c r="AX88" i="28"/>
  <c r="AO89" i="28"/>
  <c r="AP89" i="28"/>
  <c r="AQ89" i="28"/>
  <c r="AR89" i="28"/>
  <c r="AS89" i="28"/>
  <c r="AT89" i="28"/>
  <c r="AU89" i="28"/>
  <c r="AV89" i="28"/>
  <c r="AW89" i="28"/>
  <c r="AX89" i="28"/>
  <c r="AO90" i="28"/>
  <c r="AP90" i="28"/>
  <c r="AQ90" i="28"/>
  <c r="AR90" i="28"/>
  <c r="AS90" i="28"/>
  <c r="AT90" i="28"/>
  <c r="AU90" i="28"/>
  <c r="AV90" i="28"/>
  <c r="AW90" i="28"/>
  <c r="AX90" i="28"/>
  <c r="AO91" i="28"/>
  <c r="AP91" i="28"/>
  <c r="AQ91" i="28"/>
  <c r="AR91" i="28"/>
  <c r="AS91" i="28"/>
  <c r="AT91" i="28"/>
  <c r="AU91" i="28"/>
  <c r="AV91" i="28"/>
  <c r="AW91" i="28"/>
  <c r="AX91" i="28"/>
  <c r="AO92" i="28"/>
  <c r="AP92" i="28"/>
  <c r="AQ92" i="28"/>
  <c r="AR92" i="28"/>
  <c r="AS92" i="28"/>
  <c r="AT92" i="28"/>
  <c r="AU92" i="28"/>
  <c r="AV92" i="28"/>
  <c r="AW92" i="28"/>
  <c r="AX92" i="28"/>
  <c r="AO93" i="28"/>
  <c r="AP93" i="28"/>
  <c r="AQ93" i="28"/>
  <c r="AR93" i="28"/>
  <c r="AS93" i="28"/>
  <c r="AT93" i="28"/>
  <c r="AU93" i="28"/>
  <c r="AV93" i="28"/>
  <c r="AW93" i="28"/>
  <c r="AX93" i="28"/>
  <c r="AO94" i="28"/>
  <c r="AP94" i="28"/>
  <c r="AQ94" i="28"/>
  <c r="AR94" i="28"/>
  <c r="AS94" i="28"/>
  <c r="AT94" i="28"/>
  <c r="AU94" i="28"/>
  <c r="AV94" i="28"/>
  <c r="AW94" i="28"/>
  <c r="AX94" i="28"/>
  <c r="AO95" i="28"/>
  <c r="AP95" i="28"/>
  <c r="AQ95" i="28"/>
  <c r="AR95" i="28"/>
  <c r="AS95" i="28"/>
  <c r="AT95" i="28"/>
  <c r="AU95" i="28"/>
  <c r="AV95" i="28"/>
  <c r="AW95" i="28"/>
  <c r="AX95" i="28"/>
  <c r="AO96" i="28"/>
  <c r="AP96" i="28"/>
  <c r="AQ96" i="28"/>
  <c r="AR96" i="28"/>
  <c r="AS96" i="28"/>
  <c r="AT96" i="28"/>
  <c r="AU96" i="28"/>
  <c r="AV96" i="28"/>
  <c r="AW96" i="28"/>
  <c r="AX96" i="28"/>
  <c r="AO97" i="28"/>
  <c r="AP97" i="28"/>
  <c r="AQ97" i="28"/>
  <c r="AR97" i="28"/>
  <c r="AS97" i="28"/>
  <c r="AT97" i="28"/>
  <c r="AU97" i="28"/>
  <c r="AV97" i="28"/>
  <c r="AW97" i="28"/>
  <c r="AX97" i="28"/>
  <c r="AO98" i="28"/>
  <c r="AP98" i="28"/>
  <c r="AQ98" i="28"/>
  <c r="AR98" i="28"/>
  <c r="AS98" i="28"/>
  <c r="AT98" i="28"/>
  <c r="AU98" i="28"/>
  <c r="AV98" i="28"/>
  <c r="AW98" i="28"/>
  <c r="AX98" i="28"/>
  <c r="AO99" i="28"/>
  <c r="AP99" i="28"/>
  <c r="AQ99" i="28"/>
  <c r="AR99" i="28"/>
  <c r="AS99" i="28"/>
  <c r="AT99" i="28"/>
  <c r="AU99" i="28"/>
  <c r="AV99" i="28"/>
  <c r="AW99" i="28"/>
  <c r="AX99" i="28"/>
  <c r="AO100" i="28"/>
  <c r="AP100" i="28"/>
  <c r="AQ100" i="28"/>
  <c r="AR100" i="28"/>
  <c r="AS100" i="28"/>
  <c r="AT100" i="28"/>
  <c r="AU100" i="28"/>
  <c r="AV100" i="28"/>
  <c r="AW100" i="28"/>
  <c r="AX100" i="28"/>
  <c r="AN74" i="28"/>
  <c r="AN75" i="28"/>
  <c r="AN76" i="28"/>
  <c r="AN77" i="28"/>
  <c r="AN78" i="28"/>
  <c r="AN79" i="28"/>
  <c r="AN80" i="28"/>
  <c r="AN81" i="28"/>
  <c r="AN82" i="28"/>
  <c r="AN83" i="28"/>
  <c r="AN84" i="28"/>
  <c r="AN85" i="28"/>
  <c r="AN86" i="28"/>
  <c r="AN87" i="28"/>
  <c r="AN88" i="28"/>
  <c r="AN89" i="28"/>
  <c r="AN90" i="28"/>
  <c r="AN91" i="28"/>
  <c r="AN92" i="28"/>
  <c r="AN93" i="28"/>
  <c r="AN94" i="28"/>
  <c r="AN95" i="28"/>
  <c r="AN96" i="28"/>
  <c r="AN97" i="28"/>
  <c r="AN98" i="28"/>
  <c r="AN99" i="28"/>
  <c r="AN100" i="28"/>
  <c r="AN73" i="28"/>
  <c r="AD73" i="28"/>
  <c r="AE73" i="28"/>
  <c r="AF73" i="28"/>
  <c r="AG73" i="28"/>
  <c r="AH73" i="28"/>
  <c r="AI73" i="28"/>
  <c r="AJ73" i="28"/>
  <c r="AK73" i="28"/>
  <c r="AL73" i="28"/>
  <c r="AM73" i="28"/>
  <c r="AD74" i="28"/>
  <c r="AE74" i="28"/>
  <c r="AF74" i="28"/>
  <c r="AG74" i="28"/>
  <c r="AH74" i="28"/>
  <c r="AI74" i="28"/>
  <c r="AJ74" i="28"/>
  <c r="AK74" i="28"/>
  <c r="AL74" i="28"/>
  <c r="AM74" i="28"/>
  <c r="AD75" i="28"/>
  <c r="AE75" i="28"/>
  <c r="AF75" i="28"/>
  <c r="AG75" i="28"/>
  <c r="AH75" i="28"/>
  <c r="AI75" i="28"/>
  <c r="AJ75" i="28"/>
  <c r="AK75" i="28"/>
  <c r="AL75" i="28"/>
  <c r="AM75" i="28"/>
  <c r="AD76" i="28"/>
  <c r="AE76" i="28"/>
  <c r="AF76" i="28"/>
  <c r="AG76" i="28"/>
  <c r="AH76" i="28"/>
  <c r="AI76" i="28"/>
  <c r="AJ76" i="28"/>
  <c r="AK76" i="28"/>
  <c r="AL76" i="28"/>
  <c r="AM76" i="28"/>
  <c r="AD77" i="28"/>
  <c r="AE77" i="28"/>
  <c r="AF77" i="28"/>
  <c r="AG77" i="28"/>
  <c r="AH77" i="28"/>
  <c r="AI77" i="28"/>
  <c r="AJ77" i="28"/>
  <c r="AK77" i="28"/>
  <c r="AL77" i="28"/>
  <c r="AM77" i="28"/>
  <c r="AD78" i="28"/>
  <c r="AE78" i="28"/>
  <c r="AF78" i="28"/>
  <c r="AG78" i="28"/>
  <c r="AH78" i="28"/>
  <c r="AI78" i="28"/>
  <c r="AJ78" i="28"/>
  <c r="AK78" i="28"/>
  <c r="AL78" i="28"/>
  <c r="AM78" i="28"/>
  <c r="AD79" i="28"/>
  <c r="AE79" i="28"/>
  <c r="AF79" i="28"/>
  <c r="AG79" i="28"/>
  <c r="AH79" i="28"/>
  <c r="AI79" i="28"/>
  <c r="AJ79" i="28"/>
  <c r="AK79" i="28"/>
  <c r="AL79" i="28"/>
  <c r="AM79" i="28"/>
  <c r="AD80" i="28"/>
  <c r="AE80" i="28"/>
  <c r="AF80" i="28"/>
  <c r="AG80" i="28"/>
  <c r="AH80" i="28"/>
  <c r="AI80" i="28"/>
  <c r="AJ80" i="28"/>
  <c r="AK80" i="28"/>
  <c r="AL80" i="28"/>
  <c r="AM80" i="28"/>
  <c r="AD81" i="28"/>
  <c r="AE81" i="28"/>
  <c r="AF81" i="28"/>
  <c r="AG81" i="28"/>
  <c r="AH81" i="28"/>
  <c r="AI81" i="28"/>
  <c r="AJ81" i="28"/>
  <c r="AK81" i="28"/>
  <c r="AL81" i="28"/>
  <c r="AM81" i="28"/>
  <c r="AD82" i="28"/>
  <c r="AE82" i="28"/>
  <c r="AF82" i="28"/>
  <c r="AG82" i="28"/>
  <c r="AH82" i="28"/>
  <c r="AI82" i="28"/>
  <c r="AJ82" i="28"/>
  <c r="AK82" i="28"/>
  <c r="AL82" i="28"/>
  <c r="AM82" i="28"/>
  <c r="AD83" i="28"/>
  <c r="AE83" i="28"/>
  <c r="AF83" i="28"/>
  <c r="AG83" i="28"/>
  <c r="AH83" i="28"/>
  <c r="AI83" i="28"/>
  <c r="AJ83" i="28"/>
  <c r="AK83" i="28"/>
  <c r="AL83" i="28"/>
  <c r="AM83" i="28"/>
  <c r="AD84" i="28"/>
  <c r="AE84" i="28"/>
  <c r="AF84" i="28"/>
  <c r="AG84" i="28"/>
  <c r="AH84" i="28"/>
  <c r="AI84" i="28"/>
  <c r="AJ84" i="28"/>
  <c r="AK84" i="28"/>
  <c r="AL84" i="28"/>
  <c r="AM84" i="28"/>
  <c r="AD85" i="28"/>
  <c r="AE85" i="28"/>
  <c r="AF85" i="28"/>
  <c r="AG85" i="28"/>
  <c r="AH85" i="28"/>
  <c r="AI85" i="28"/>
  <c r="AJ85" i="28"/>
  <c r="AK85" i="28"/>
  <c r="AL85" i="28"/>
  <c r="AM85" i="28"/>
  <c r="AD86" i="28"/>
  <c r="AE86" i="28"/>
  <c r="AF86" i="28"/>
  <c r="AG86" i="28"/>
  <c r="AH86" i="28"/>
  <c r="AI86" i="28"/>
  <c r="AJ86" i="28"/>
  <c r="AK86" i="28"/>
  <c r="AL86" i="28"/>
  <c r="AM86" i="28"/>
  <c r="AD87" i="28"/>
  <c r="AE87" i="28"/>
  <c r="AF87" i="28"/>
  <c r="AG87" i="28"/>
  <c r="AH87" i="28"/>
  <c r="AI87" i="28"/>
  <c r="AJ87" i="28"/>
  <c r="AK87" i="28"/>
  <c r="AL87" i="28"/>
  <c r="AM87" i="28"/>
  <c r="AD88" i="28"/>
  <c r="AE88" i="28"/>
  <c r="AF88" i="28"/>
  <c r="AG88" i="28"/>
  <c r="AH88" i="28"/>
  <c r="AI88" i="28"/>
  <c r="AJ88" i="28"/>
  <c r="AK88" i="28"/>
  <c r="AL88" i="28"/>
  <c r="AM88" i="28"/>
  <c r="AD89" i="28"/>
  <c r="AE89" i="28"/>
  <c r="AF89" i="28"/>
  <c r="AG89" i="28"/>
  <c r="AH89" i="28"/>
  <c r="AI89" i="28"/>
  <c r="AJ89" i="28"/>
  <c r="AK89" i="28"/>
  <c r="AL89" i="28"/>
  <c r="AM89" i="28"/>
  <c r="AD90" i="28"/>
  <c r="AE90" i="28"/>
  <c r="AF90" i="28"/>
  <c r="AG90" i="28"/>
  <c r="AH90" i="28"/>
  <c r="AI90" i="28"/>
  <c r="AJ90" i="28"/>
  <c r="AK90" i="28"/>
  <c r="AL90" i="28"/>
  <c r="AM90" i="28"/>
  <c r="AD91" i="28"/>
  <c r="AE91" i="28"/>
  <c r="AF91" i="28"/>
  <c r="AG91" i="28"/>
  <c r="AH91" i="28"/>
  <c r="AI91" i="28"/>
  <c r="AJ91" i="28"/>
  <c r="AK91" i="28"/>
  <c r="AL91" i="28"/>
  <c r="AM91" i="28"/>
  <c r="AD92" i="28"/>
  <c r="AE92" i="28"/>
  <c r="AF92" i="28"/>
  <c r="AG92" i="28"/>
  <c r="AH92" i="28"/>
  <c r="AI92" i="28"/>
  <c r="AJ92" i="28"/>
  <c r="AK92" i="28"/>
  <c r="AL92" i="28"/>
  <c r="AM92" i="28"/>
  <c r="AD93" i="28"/>
  <c r="AE93" i="28"/>
  <c r="AF93" i="28"/>
  <c r="AG93" i="28"/>
  <c r="AH93" i="28"/>
  <c r="AI93" i="28"/>
  <c r="AJ93" i="28"/>
  <c r="AK93" i="28"/>
  <c r="AL93" i="28"/>
  <c r="AM93" i="28"/>
  <c r="AD94" i="28"/>
  <c r="AE94" i="28"/>
  <c r="AF94" i="28"/>
  <c r="AG94" i="28"/>
  <c r="AH94" i="28"/>
  <c r="AI94" i="28"/>
  <c r="AJ94" i="28"/>
  <c r="AK94" i="28"/>
  <c r="AL94" i="28"/>
  <c r="AM94" i="28"/>
  <c r="AD95" i="28"/>
  <c r="AE95" i="28"/>
  <c r="AF95" i="28"/>
  <c r="AG95" i="28"/>
  <c r="AH95" i="28"/>
  <c r="AI95" i="28"/>
  <c r="AJ95" i="28"/>
  <c r="AK95" i="28"/>
  <c r="AL95" i="28"/>
  <c r="AM95" i="28"/>
  <c r="AD96" i="28"/>
  <c r="AE96" i="28"/>
  <c r="AF96" i="28"/>
  <c r="AG96" i="28"/>
  <c r="AH96" i="28"/>
  <c r="AI96" i="28"/>
  <c r="AJ96" i="28"/>
  <c r="AK96" i="28"/>
  <c r="AL96" i="28"/>
  <c r="AM96" i="28"/>
  <c r="AD97" i="28"/>
  <c r="AE97" i="28"/>
  <c r="AF97" i="28"/>
  <c r="AG97" i="28"/>
  <c r="AH97" i="28"/>
  <c r="AI97" i="28"/>
  <c r="AJ97" i="28"/>
  <c r="AK97" i="28"/>
  <c r="AL97" i="28"/>
  <c r="AM97" i="28"/>
  <c r="AD98" i="28"/>
  <c r="AE98" i="28"/>
  <c r="AF98" i="28"/>
  <c r="AG98" i="28"/>
  <c r="AH98" i="28"/>
  <c r="AI98" i="28"/>
  <c r="AJ98" i="28"/>
  <c r="AK98" i="28"/>
  <c r="AL98" i="28"/>
  <c r="AM98" i="28"/>
  <c r="AD99" i="28"/>
  <c r="AE99" i="28"/>
  <c r="AF99" i="28"/>
  <c r="AG99" i="28"/>
  <c r="AH99" i="28"/>
  <c r="AI99" i="28"/>
  <c r="AJ99" i="28"/>
  <c r="AK99" i="28"/>
  <c r="AL99" i="28"/>
  <c r="AM99" i="28"/>
  <c r="AD100" i="28"/>
  <c r="AE100" i="28"/>
  <c r="AF100" i="28"/>
  <c r="AG100" i="28"/>
  <c r="AH100" i="28"/>
  <c r="AI100" i="28"/>
  <c r="AJ100" i="28"/>
  <c r="AK100" i="28"/>
  <c r="AL100" i="28"/>
  <c r="AM100" i="28"/>
  <c r="AC74" i="28"/>
  <c r="AC75" i="28"/>
  <c r="AC76" i="28"/>
  <c r="AC77" i="28"/>
  <c r="AC78" i="28"/>
  <c r="AC79" i="28"/>
  <c r="AC80" i="28"/>
  <c r="AC81" i="28"/>
  <c r="AC82" i="28"/>
  <c r="AC83" i="28"/>
  <c r="AC84" i="28"/>
  <c r="AC85" i="28"/>
  <c r="AC86" i="28"/>
  <c r="AC87" i="28"/>
  <c r="AC88" i="28"/>
  <c r="AC89" i="28"/>
  <c r="AC90" i="28"/>
  <c r="AC91" i="28"/>
  <c r="AC92" i="28"/>
  <c r="AC93" i="28"/>
  <c r="AC94" i="28"/>
  <c r="AC95" i="28"/>
  <c r="AC96" i="28"/>
  <c r="AC97" i="28"/>
  <c r="AC98" i="28"/>
  <c r="AC99" i="28"/>
  <c r="AC100" i="28"/>
  <c r="AC73" i="28"/>
  <c r="AL110" i="28"/>
  <c r="AE110" i="28"/>
  <c r="AF108" i="28"/>
  <c r="AL108" i="28"/>
  <c r="AK108" i="28"/>
  <c r="AI108" i="28"/>
  <c r="AH108" i="28"/>
  <c r="AB103" i="28"/>
  <c r="AA103" i="28"/>
  <c r="Z103" i="28"/>
  <c r="Y103" i="28"/>
  <c r="X103" i="28"/>
  <c r="W103" i="28"/>
  <c r="V103" i="28"/>
  <c r="U103" i="28"/>
  <c r="T103" i="28"/>
  <c r="T102" i="28" s="1"/>
  <c r="S103" i="28"/>
  <c r="S102" i="28" s="1"/>
  <c r="R103" i="28"/>
  <c r="R102" i="28" s="1"/>
  <c r="AA102" i="28"/>
  <c r="Z102" i="28"/>
  <c r="Y102" i="28"/>
  <c r="X102" i="28"/>
  <c r="W102" i="28"/>
  <c r="V102" i="28"/>
  <c r="U102" i="28"/>
  <c r="M102" i="28"/>
  <c r="Q100" i="28"/>
  <c r="P100" i="28"/>
  <c r="Q99" i="28"/>
  <c r="P99" i="28"/>
  <c r="Q98" i="28"/>
  <c r="P98" i="28"/>
  <c r="Q97" i="28"/>
  <c r="P97" i="28"/>
  <c r="Q96" i="28"/>
  <c r="P96" i="28"/>
  <c r="Q95" i="28"/>
  <c r="P95" i="28"/>
  <c r="Q94" i="28"/>
  <c r="P94" i="28"/>
  <c r="Q93" i="28"/>
  <c r="P93" i="28"/>
  <c r="Q92" i="28"/>
  <c r="P92" i="28"/>
  <c r="Q91" i="28"/>
  <c r="P91" i="28"/>
  <c r="Q90" i="28"/>
  <c r="P90" i="28"/>
  <c r="Q89" i="28"/>
  <c r="P89" i="28"/>
  <c r="Q88" i="28"/>
  <c r="P88" i="28"/>
  <c r="Q87" i="28"/>
  <c r="P87" i="28"/>
  <c r="Q86" i="28"/>
  <c r="P86" i="28"/>
  <c r="Q85" i="28"/>
  <c r="P85" i="28"/>
  <c r="Q84" i="28"/>
  <c r="P84" i="28"/>
  <c r="Q83" i="28"/>
  <c r="P83" i="28"/>
  <c r="Q82" i="28"/>
  <c r="P82" i="28"/>
  <c r="Q81" i="28"/>
  <c r="P81" i="28"/>
  <c r="Q80" i="28"/>
  <c r="P80" i="28"/>
  <c r="Q79" i="28"/>
  <c r="P79" i="28"/>
  <c r="Q78" i="28"/>
  <c r="P78" i="28"/>
  <c r="Q77" i="28"/>
  <c r="P77" i="28"/>
  <c r="Q76" i="28"/>
  <c r="P76" i="28"/>
  <c r="Q75" i="28"/>
  <c r="P75" i="28"/>
  <c r="Q74" i="28"/>
  <c r="P74" i="28"/>
  <c r="Q73" i="28"/>
  <c r="P73" i="28"/>
  <c r="CU66" i="27"/>
  <c r="CN67" i="27"/>
  <c r="CO67" i="27"/>
  <c r="CP67" i="27"/>
  <c r="CQ67" i="27"/>
  <c r="CR67" i="27"/>
  <c r="CS67" i="27"/>
  <c r="CT67" i="27"/>
  <c r="CU67" i="27"/>
  <c r="CV67" i="27"/>
  <c r="CW67" i="27"/>
  <c r="CN68" i="27"/>
  <c r="CO68" i="27"/>
  <c r="CP68" i="27"/>
  <c r="CQ68" i="27"/>
  <c r="CR68" i="27"/>
  <c r="CS68" i="27"/>
  <c r="CT68" i="27"/>
  <c r="CU68" i="27"/>
  <c r="CV68" i="27"/>
  <c r="CW68" i="27"/>
  <c r="CR69" i="27"/>
  <c r="CS69" i="27"/>
  <c r="CT69" i="27"/>
  <c r="CU69" i="27"/>
  <c r="CV69" i="27"/>
  <c r="CO70" i="27"/>
  <c r="CS70" i="27"/>
  <c r="CU70" i="27"/>
  <c r="CV70" i="27"/>
  <c r="CN71" i="27"/>
  <c r="CO71" i="27"/>
  <c r="CP71" i="27"/>
  <c r="CQ71" i="27"/>
  <c r="CR71" i="27"/>
  <c r="CS71" i="27"/>
  <c r="CT71" i="27"/>
  <c r="CU71" i="27"/>
  <c r="CV71" i="27"/>
  <c r="CW71" i="27"/>
  <c r="CN72" i="27"/>
  <c r="CO72" i="27"/>
  <c r="CP72" i="27"/>
  <c r="CQ72" i="27"/>
  <c r="CR72" i="27"/>
  <c r="CS72" i="27"/>
  <c r="CT72" i="27"/>
  <c r="CU72" i="27"/>
  <c r="CV72" i="27"/>
  <c r="CW72" i="27"/>
  <c r="CN73" i="27"/>
  <c r="CO73" i="27"/>
  <c r="CP73" i="27"/>
  <c r="CQ73" i="27"/>
  <c r="CR73" i="27"/>
  <c r="CS73" i="27"/>
  <c r="CT73" i="27"/>
  <c r="CU73" i="27"/>
  <c r="CV73" i="27"/>
  <c r="CW73" i="27"/>
  <c r="CN74" i="27"/>
  <c r="CO74" i="27"/>
  <c r="CS74" i="27"/>
  <c r="CU74" i="27"/>
  <c r="CV74" i="27"/>
  <c r="CO75" i="27"/>
  <c r="CS75" i="27"/>
  <c r="CT75" i="27"/>
  <c r="CU75" i="27"/>
  <c r="CV75" i="27"/>
  <c r="CW75" i="27"/>
  <c r="CN76" i="27"/>
  <c r="CO76" i="27"/>
  <c r="CU76" i="27"/>
  <c r="CV76" i="27"/>
  <c r="CO77" i="27"/>
  <c r="CS77" i="27"/>
  <c r="CT77" i="27"/>
  <c r="CU77" i="27"/>
  <c r="CV77" i="27"/>
  <c r="CN78" i="27"/>
  <c r="CO78" i="27"/>
  <c r="CP78" i="27"/>
  <c r="CQ78" i="27"/>
  <c r="CR78" i="27"/>
  <c r="CS78" i="27"/>
  <c r="CT78" i="27"/>
  <c r="CU78" i="27"/>
  <c r="CV78" i="27"/>
  <c r="CW78" i="27"/>
  <c r="CN79" i="27"/>
  <c r="CO79" i="27"/>
  <c r="CP79" i="27"/>
  <c r="CQ79" i="27"/>
  <c r="CR79" i="27"/>
  <c r="CS79" i="27"/>
  <c r="CT79" i="27"/>
  <c r="CU79" i="27"/>
  <c r="CV79" i="27"/>
  <c r="CW79" i="27"/>
  <c r="CN80" i="27"/>
  <c r="CO80" i="27"/>
  <c r="CP80" i="27"/>
  <c r="CQ80" i="27"/>
  <c r="CR80" i="27"/>
  <c r="CS80" i="27"/>
  <c r="CT80" i="27"/>
  <c r="CU80" i="27"/>
  <c r="CV80" i="27"/>
  <c r="CW80" i="27"/>
  <c r="CU81" i="27"/>
  <c r="CV81" i="27"/>
  <c r="CN82" i="27"/>
  <c r="CO82" i="27"/>
  <c r="CP82" i="27"/>
  <c r="CQ82" i="27"/>
  <c r="CR82" i="27"/>
  <c r="CS82" i="27"/>
  <c r="CT82" i="27"/>
  <c r="CU82" i="27"/>
  <c r="CV82" i="27"/>
  <c r="CW82" i="27"/>
  <c r="CO83" i="27"/>
  <c r="CS83" i="27"/>
  <c r="CT83" i="27"/>
  <c r="CU83" i="27"/>
  <c r="CV83" i="27"/>
  <c r="CN84" i="27"/>
  <c r="CO84" i="27"/>
  <c r="CP84" i="27"/>
  <c r="CQ84" i="27"/>
  <c r="CR84" i="27"/>
  <c r="CS84" i="27"/>
  <c r="CT84" i="27"/>
  <c r="CU84" i="27"/>
  <c r="CV84" i="27"/>
  <c r="CW84" i="27"/>
  <c r="CN85" i="27"/>
  <c r="CO85" i="27"/>
  <c r="CP85" i="27"/>
  <c r="CQ85" i="27"/>
  <c r="CR85" i="27"/>
  <c r="CS85" i="27"/>
  <c r="CT85" i="27"/>
  <c r="CU85" i="27"/>
  <c r="CV85" i="27"/>
  <c r="CW85" i="27"/>
  <c r="CO86" i="27"/>
  <c r="CU86" i="27"/>
  <c r="CN87" i="27"/>
  <c r="CO87" i="27"/>
  <c r="CP87" i="27"/>
  <c r="CQ87" i="27"/>
  <c r="CR87" i="27"/>
  <c r="CS87" i="27"/>
  <c r="CT87" i="27"/>
  <c r="CU87" i="27"/>
  <c r="CV87" i="27"/>
  <c r="CW87" i="27"/>
  <c r="CM67" i="27"/>
  <c r="CM68" i="27"/>
  <c r="CM71" i="27"/>
  <c r="CM72" i="27"/>
  <c r="CM73" i="27"/>
  <c r="CM78" i="27"/>
  <c r="CM79" i="27"/>
  <c r="CM80" i="27"/>
  <c r="CM82" i="27"/>
  <c r="CM84" i="27"/>
  <c r="CM85" i="27"/>
  <c r="CM87" i="27"/>
  <c r="CJ66" i="27"/>
  <c r="CC67" i="27"/>
  <c r="CD67" i="27"/>
  <c r="CE67" i="27"/>
  <c r="CF67" i="27"/>
  <c r="CG67" i="27"/>
  <c r="CH67" i="27"/>
  <c r="CI67" i="27"/>
  <c r="CJ67" i="27"/>
  <c r="CK67" i="27"/>
  <c r="CL67" i="27"/>
  <c r="CC68" i="27"/>
  <c r="CD68" i="27"/>
  <c r="CE68" i="27"/>
  <c r="CF68" i="27"/>
  <c r="CG68" i="27"/>
  <c r="CH68" i="27"/>
  <c r="CI68" i="27"/>
  <c r="CJ68" i="27"/>
  <c r="CK68" i="27"/>
  <c r="CL68" i="27"/>
  <c r="CG69" i="27"/>
  <c r="CH69" i="27"/>
  <c r="CI69" i="27"/>
  <c r="CJ69" i="27"/>
  <c r="CK69" i="27"/>
  <c r="CD70" i="27"/>
  <c r="CH70" i="27"/>
  <c r="CJ70" i="27"/>
  <c r="CK70" i="27"/>
  <c r="CC71" i="27"/>
  <c r="CD71" i="27"/>
  <c r="CE71" i="27"/>
  <c r="CF71" i="27"/>
  <c r="CG71" i="27"/>
  <c r="CH71" i="27"/>
  <c r="CI71" i="27"/>
  <c r="CJ71" i="27"/>
  <c r="CK71" i="27"/>
  <c r="CL71" i="27"/>
  <c r="CC72" i="27"/>
  <c r="CD72" i="27"/>
  <c r="CE72" i="27"/>
  <c r="CF72" i="27"/>
  <c r="CG72" i="27"/>
  <c r="CH72" i="27"/>
  <c r="CI72" i="27"/>
  <c r="CJ72" i="27"/>
  <c r="CK72" i="27"/>
  <c r="CL72" i="27"/>
  <c r="CC73" i="27"/>
  <c r="CD73" i="27"/>
  <c r="CE73" i="27"/>
  <c r="CF73" i="27"/>
  <c r="CG73" i="27"/>
  <c r="CH73" i="27"/>
  <c r="CI73" i="27"/>
  <c r="CJ73" i="27"/>
  <c r="CK73" i="27"/>
  <c r="CL73" i="27"/>
  <c r="CC74" i="27"/>
  <c r="CD74" i="27"/>
  <c r="CH74" i="27"/>
  <c r="CJ74" i="27"/>
  <c r="CK74" i="27"/>
  <c r="CD75" i="27"/>
  <c r="CH75" i="27"/>
  <c r="CI75" i="27"/>
  <c r="CJ75" i="27"/>
  <c r="CK75" i="27"/>
  <c r="CL75" i="27"/>
  <c r="CC76" i="27"/>
  <c r="CD76" i="27"/>
  <c r="CJ76" i="27"/>
  <c r="CK76" i="27"/>
  <c r="CD77" i="27"/>
  <c r="CH77" i="27"/>
  <c r="CI77" i="27"/>
  <c r="CJ77" i="27"/>
  <c r="CK77" i="27"/>
  <c r="CC78" i="27"/>
  <c r="CD78" i="27"/>
  <c r="CE78" i="27"/>
  <c r="CF78" i="27"/>
  <c r="CG78" i="27"/>
  <c r="CH78" i="27"/>
  <c r="CI78" i="27"/>
  <c r="CJ78" i="27"/>
  <c r="CK78" i="27"/>
  <c r="CL78" i="27"/>
  <c r="CC79" i="27"/>
  <c r="CD79" i="27"/>
  <c r="CE79" i="27"/>
  <c r="CF79" i="27"/>
  <c r="CG79" i="27"/>
  <c r="CH79" i="27"/>
  <c r="CI79" i="27"/>
  <c r="CJ79" i="27"/>
  <c r="CK79" i="27"/>
  <c r="CL79" i="27"/>
  <c r="CC80" i="27"/>
  <c r="CD80" i="27"/>
  <c r="CE80" i="27"/>
  <c r="CF80" i="27"/>
  <c r="CG80" i="27"/>
  <c r="CH80" i="27"/>
  <c r="CI80" i="27"/>
  <c r="CJ80" i="27"/>
  <c r="CK80" i="27"/>
  <c r="CL80" i="27"/>
  <c r="CJ81" i="27"/>
  <c r="CK81" i="27"/>
  <c r="CC82" i="27"/>
  <c r="CD82" i="27"/>
  <c r="CE82" i="27"/>
  <c r="CF82" i="27"/>
  <c r="CG82" i="27"/>
  <c r="CH82" i="27"/>
  <c r="CI82" i="27"/>
  <c r="CJ82" i="27"/>
  <c r="CK82" i="27"/>
  <c r="CL82" i="27"/>
  <c r="CD83" i="27"/>
  <c r="CH83" i="27"/>
  <c r="CI83" i="27"/>
  <c r="CJ83" i="27"/>
  <c r="CK83" i="27"/>
  <c r="CC84" i="27"/>
  <c r="CD84" i="27"/>
  <c r="CE84" i="27"/>
  <c r="CF84" i="27"/>
  <c r="CG84" i="27"/>
  <c r="CH84" i="27"/>
  <c r="CI84" i="27"/>
  <c r="CJ84" i="27"/>
  <c r="CK84" i="27"/>
  <c r="CL84" i="27"/>
  <c r="CC85" i="27"/>
  <c r="CD85" i="27"/>
  <c r="CE85" i="27"/>
  <c r="CF85" i="27"/>
  <c r="CG85" i="27"/>
  <c r="CH85" i="27"/>
  <c r="CI85" i="27"/>
  <c r="CJ85" i="27"/>
  <c r="CK85" i="27"/>
  <c r="CL85" i="27"/>
  <c r="CD86" i="27"/>
  <c r="CJ86" i="27"/>
  <c r="CC87" i="27"/>
  <c r="CD87" i="27"/>
  <c r="CE87" i="27"/>
  <c r="CF87" i="27"/>
  <c r="CG87" i="27"/>
  <c r="CH87" i="27"/>
  <c r="CI87" i="27"/>
  <c r="CJ87" i="27"/>
  <c r="CK87" i="27"/>
  <c r="CL87" i="27"/>
  <c r="CB67" i="27"/>
  <c r="CB68" i="27"/>
  <c r="CB71" i="27"/>
  <c r="CB72" i="27"/>
  <c r="CB73" i="27"/>
  <c r="CB78" i="27"/>
  <c r="CB79" i="27"/>
  <c r="CB80" i="27"/>
  <c r="CB82" i="27"/>
  <c r="CB84" i="27"/>
  <c r="CB85" i="27"/>
  <c r="CB87" i="27"/>
  <c r="AF5" i="30" l="1"/>
  <c r="AO29" i="30"/>
  <c r="AO24" i="30"/>
  <c r="AM5" i="30"/>
  <c r="AB23" i="30"/>
  <c r="AE14" i="30"/>
  <c r="AF12" i="30"/>
  <c r="AE10" i="30"/>
  <c r="AE5" i="30"/>
  <c r="AN22" i="30"/>
  <c r="AM11" i="30"/>
  <c r="AU19" i="30"/>
  <c r="AS20" i="30"/>
  <c r="AO7" i="30"/>
  <c r="AB14" i="30"/>
  <c r="AF20" i="30"/>
  <c r="AL20" i="30"/>
  <c r="AT19" i="30"/>
  <c r="AP18" i="30"/>
  <c r="AL9" i="30"/>
  <c r="AQ21" i="30"/>
  <c r="AQ9" i="30"/>
  <c r="AB9" i="30"/>
  <c r="AH25" i="30"/>
  <c r="AI23" i="30"/>
  <c r="AL18" i="30"/>
  <c r="AR23" i="30"/>
  <c r="AN7" i="30"/>
  <c r="AS19" i="30"/>
  <c r="AB8" i="30"/>
  <c r="AG25" i="30"/>
  <c r="AH23" i="30"/>
  <c r="AC6" i="30"/>
  <c r="AL14" i="30"/>
  <c r="AS9" i="30"/>
  <c r="AB7" i="30"/>
  <c r="AF25" i="30"/>
  <c r="AG23" i="30"/>
  <c r="AG21" i="30"/>
  <c r="AF19" i="30"/>
  <c r="AL13" i="30"/>
  <c r="AP9" i="30"/>
  <c r="AL19" i="30"/>
  <c r="AS23" i="30"/>
  <c r="AQ10" i="30"/>
  <c r="AL16" i="30"/>
  <c r="AL28" i="30"/>
  <c r="AJ19" i="30"/>
  <c r="AB5" i="30"/>
  <c r="AE25" i="30"/>
  <c r="AF23" i="30"/>
  <c r="AF21" i="30"/>
  <c r="AE19" i="30"/>
  <c r="AE8" i="30"/>
  <c r="AS22" i="30"/>
  <c r="AM16" i="30"/>
  <c r="AQ13" i="30"/>
  <c r="AO9" i="30"/>
  <c r="AB29" i="30"/>
  <c r="AC17" i="30"/>
  <c r="AQ20" i="30"/>
  <c r="AP13" i="30"/>
  <c r="AP5" i="30"/>
  <c r="AL11" i="30"/>
  <c r="AQ17" i="30"/>
  <c r="AB28" i="30"/>
  <c r="AD23" i="30"/>
  <c r="AD21" i="30"/>
  <c r="AC19" i="30"/>
  <c r="AH14" i="30"/>
  <c r="AI12" i="30"/>
  <c r="AQ24" i="30"/>
  <c r="AQ22" i="30"/>
  <c r="AP20" i="30"/>
  <c r="AO13" i="30"/>
  <c r="AP11" i="30"/>
  <c r="AM9" i="30"/>
  <c r="AE23" i="30"/>
  <c r="AQ11" i="30"/>
  <c r="AC21" i="30"/>
  <c r="AG10" i="30"/>
  <c r="AO11" i="30"/>
  <c r="AU8" i="30"/>
  <c r="AC45" i="38"/>
  <c r="AC47" i="38" s="1"/>
  <c r="AC48" i="38" s="1"/>
  <c r="AD45" i="38"/>
  <c r="AD47" i="38" s="1"/>
  <c r="AD48" i="38" s="1"/>
  <c r="AE45" i="38"/>
  <c r="AE47" i="38" s="1"/>
  <c r="AE48" i="38" s="1"/>
  <c r="AF45" i="38"/>
  <c r="AF47" i="38" s="1"/>
  <c r="AF48" i="38" s="1"/>
  <c r="AW41" i="38"/>
  <c r="AW42" i="38" s="1"/>
  <c r="AL44" i="38" s="1"/>
  <c r="AL45" i="38" s="1"/>
  <c r="AL47" i="38" s="1"/>
  <c r="AL48" i="38" s="1"/>
  <c r="AX41" i="38"/>
  <c r="AX42" i="38" s="1"/>
  <c r="AM44" i="38" s="1"/>
  <c r="AM45" i="38"/>
  <c r="AM47" i="38" s="1"/>
  <c r="AM48" i="38" s="1"/>
  <c r="AR17" i="30"/>
  <c r="AF27" i="30"/>
  <c r="AD25" i="30"/>
  <c r="AK22" i="30"/>
  <c r="AI20" i="30"/>
  <c r="AG18" i="30"/>
  <c r="AE16" i="30"/>
  <c r="AC14" i="30"/>
  <c r="AH9" i="30"/>
  <c r="AF7" i="30"/>
  <c r="AL12" i="30"/>
  <c r="AQ28" i="30"/>
  <c r="AO26" i="30"/>
  <c r="AM24" i="30"/>
  <c r="AP17" i="30"/>
  <c r="AU12" i="30"/>
  <c r="AS10" i="30"/>
  <c r="AQ8" i="30"/>
  <c r="AO6" i="30"/>
  <c r="AI29" i="30"/>
  <c r="AG27" i="30"/>
  <c r="AF16" i="30"/>
  <c r="AI9" i="30"/>
  <c r="AG7" i="30"/>
  <c r="AR28" i="30"/>
  <c r="AP26" i="30"/>
  <c r="AP6" i="30"/>
  <c r="AB21" i="30"/>
  <c r="AG29" i="30"/>
  <c r="AE27" i="30"/>
  <c r="AC25" i="30"/>
  <c r="AF18" i="30"/>
  <c r="AG9" i="30"/>
  <c r="AE7" i="30"/>
  <c r="AC5" i="30"/>
  <c r="AP28" i="30"/>
  <c r="AQ19" i="30"/>
  <c r="AO17" i="30"/>
  <c r="AM15" i="30"/>
  <c r="AR10" i="30"/>
  <c r="AR31" i="30" s="1"/>
  <c r="AP8" i="30"/>
  <c r="AN6" i="30"/>
  <c r="AB20" i="30"/>
  <c r="AF29" i="30"/>
  <c r="AI22" i="30"/>
  <c r="AG20" i="30"/>
  <c r="AC16" i="30"/>
  <c r="AH11" i="30"/>
  <c r="AF9" i="30"/>
  <c r="AD7" i="30"/>
  <c r="AD31" i="30" s="1"/>
  <c r="AD33" i="30" s="1"/>
  <c r="AL5" i="30"/>
  <c r="AL10" i="30"/>
  <c r="AO28" i="30"/>
  <c r="AR21" i="30"/>
  <c r="AS12" i="30"/>
  <c r="AO8" i="30"/>
  <c r="AM6" i="30"/>
  <c r="AB19" i="30"/>
  <c r="AE29" i="30"/>
  <c r="AC27" i="30"/>
  <c r="AG11" i="30"/>
  <c r="AE9" i="30"/>
  <c r="AO19" i="30"/>
  <c r="AM17" i="30"/>
  <c r="AP10" i="30"/>
  <c r="AN8" i="30"/>
  <c r="AQ15" i="30"/>
  <c r="AU7" i="30"/>
  <c r="AB16" i="30"/>
  <c r="AE22" i="30"/>
  <c r="AH15" i="30"/>
  <c r="AF13" i="30"/>
  <c r="AK8" i="30"/>
  <c r="AL26" i="30"/>
  <c r="AL6" i="30"/>
  <c r="AR25" i="30"/>
  <c r="AP23" i="30"/>
  <c r="AN21" i="30"/>
  <c r="AS16" i="30"/>
  <c r="AQ14" i="30"/>
  <c r="AO12" i="30"/>
  <c r="AM10" i="30"/>
  <c r="AG16" i="30"/>
  <c r="AS8" i="30"/>
  <c r="AJ37" i="30"/>
  <c r="AK26" i="30"/>
  <c r="AE20" i="30"/>
  <c r="AB17" i="30"/>
  <c r="AF22" i="30"/>
  <c r="AE11" i="30"/>
  <c r="AC9" i="30"/>
  <c r="AL27" i="30"/>
  <c r="AL7" i="30"/>
  <c r="AU27" i="30"/>
  <c r="AO21" i="30"/>
  <c r="AM19" i="30"/>
  <c r="AP12" i="30"/>
  <c r="AB15" i="30"/>
  <c r="AF24" i="30"/>
  <c r="AD22" i="30"/>
  <c r="AG15" i="30"/>
  <c r="AE13" i="30"/>
  <c r="AC11" i="30"/>
  <c r="AL25" i="30"/>
  <c r="AS27" i="30"/>
  <c r="AQ25" i="30"/>
  <c r="AO23" i="30"/>
  <c r="AM21" i="30"/>
  <c r="AP14" i="30"/>
  <c r="AN12" i="30"/>
  <c r="AU9" i="30"/>
  <c r="AS7" i="30"/>
  <c r="AQ5" i="30"/>
  <c r="AP15" i="30"/>
  <c r="AG26" i="30"/>
  <c r="AE24" i="30"/>
  <c r="AC22" i="30"/>
  <c r="AH17" i="30"/>
  <c r="AD13" i="30"/>
  <c r="AI8" i="30"/>
  <c r="AG6" i="30"/>
  <c r="AL24" i="30"/>
  <c r="AR27" i="30"/>
  <c r="AN23" i="30"/>
  <c r="AS18" i="30"/>
  <c r="AQ16" i="30"/>
  <c r="AO14" i="30"/>
  <c r="AU26" i="30"/>
  <c r="AK27" i="30"/>
  <c r="AI7" i="30"/>
  <c r="AL15" i="30"/>
  <c r="AI18" i="30"/>
  <c r="AO15" i="30"/>
  <c r="AE37" i="30"/>
  <c r="AB13" i="30"/>
  <c r="AH28" i="30"/>
  <c r="AF26" i="30"/>
  <c r="AI19" i="30"/>
  <c r="AG17" i="30"/>
  <c r="AE15" i="30"/>
  <c r="AF6" i="30"/>
  <c r="AL23" i="30"/>
  <c r="AS29" i="30"/>
  <c r="AQ27" i="30"/>
  <c r="AO25" i="30"/>
  <c r="AM23" i="30"/>
  <c r="AP16" i="30"/>
  <c r="AQ7" i="30"/>
  <c r="AO5" i="30"/>
  <c r="AO31" i="30" s="1"/>
  <c r="AB27" i="30"/>
  <c r="AL17" i="30"/>
  <c r="AS15" i="30"/>
  <c r="AI27" i="30"/>
  <c r="AD9" i="30"/>
  <c r="AM28" i="30"/>
  <c r="AN19" i="30"/>
  <c r="AB12" i="30"/>
  <c r="AE26" i="30"/>
  <c r="AC24" i="30"/>
  <c r="AE6" i="30"/>
  <c r="AL22" i="30"/>
  <c r="AN25" i="30"/>
  <c r="AO16" i="30"/>
  <c r="AM14" i="30"/>
  <c r="AB11" i="30"/>
  <c r="AF28" i="30"/>
  <c r="AG19" i="30"/>
  <c r="AE17" i="30"/>
  <c r="AC15" i="30"/>
  <c r="AF8" i="30"/>
  <c r="AQ29" i="30"/>
  <c r="AO27" i="30"/>
  <c r="AM25" i="30"/>
  <c r="AM31" i="30" s="1"/>
  <c r="AJ31" i="30"/>
  <c r="AJ33" i="30" s="1"/>
  <c r="AJ39" i="30"/>
  <c r="AT31" i="30"/>
  <c r="CO102" i="28"/>
  <c r="CD102" i="28"/>
  <c r="CD104" i="28" s="1"/>
  <c r="CE108" i="28"/>
  <c r="CF108" i="28"/>
  <c r="CG108" i="28"/>
  <c r="CI108" i="28"/>
  <c r="CK102" i="28"/>
  <c r="CK104" i="28" s="1"/>
  <c r="CT102" i="28"/>
  <c r="CU102" i="28"/>
  <c r="CA102" i="28"/>
  <c r="CD110" i="28"/>
  <c r="CE102" i="28"/>
  <c r="CE104" i="28" s="1"/>
  <c r="CV102" i="28"/>
  <c r="CI102" i="28"/>
  <c r="CI104" i="28" s="1"/>
  <c r="CQ102" i="28"/>
  <c r="CS102" i="28"/>
  <c r="CJ102" i="28"/>
  <c r="CJ104" i="28" s="1"/>
  <c r="CH102" i="28"/>
  <c r="CH104" i="28" s="1"/>
  <c r="AL102" i="28"/>
  <c r="AL104" i="28" s="1"/>
  <c r="AV102" i="28"/>
  <c r="AJ108" i="28"/>
  <c r="AB102" i="28"/>
  <c r="AJ102" i="28"/>
  <c r="AJ104" i="28" s="1"/>
  <c r="AW102" i="28"/>
  <c r="AM102" i="28"/>
  <c r="AM104" i="28" s="1"/>
  <c r="AO102" i="28"/>
  <c r="AS31" i="30" l="1"/>
  <c r="AL31" i="30"/>
  <c r="AQ31" i="30"/>
  <c r="AK31" i="30"/>
  <c r="AK33" i="30" s="1"/>
  <c r="AE31" i="30"/>
  <c r="AE33" i="30" s="1"/>
  <c r="AI31" i="30"/>
  <c r="AI33" i="30" s="1"/>
  <c r="AU31" i="30"/>
  <c r="AF31" i="30"/>
  <c r="AF33" i="30" s="1"/>
  <c r="AB31" i="30"/>
  <c r="AB33" i="30" s="1"/>
  <c r="AL32" i="30" s="1"/>
  <c r="AL33" i="30" s="1"/>
  <c r="AB35" i="30" s="1"/>
  <c r="AB36" i="30" s="1"/>
  <c r="AB38" i="30" s="1"/>
  <c r="AB39" i="30" s="1"/>
  <c r="AG31" i="30"/>
  <c r="AG33" i="30" s="1"/>
  <c r="AU32" i="30"/>
  <c r="AU33" i="30" s="1"/>
  <c r="AK35" i="30" s="1"/>
  <c r="AK36" i="30" s="1"/>
  <c r="AK38" i="30" s="1"/>
  <c r="AK39" i="30" s="1"/>
  <c r="AO32" i="30"/>
  <c r="AO33" i="30" s="1"/>
  <c r="AE35" i="30" s="1"/>
  <c r="AE36" i="30" s="1"/>
  <c r="AE38" i="30" s="1"/>
  <c r="AE39" i="30" s="1"/>
  <c r="AT32" i="30"/>
  <c r="AT33" i="30" s="1"/>
  <c r="AJ35" i="30" s="1"/>
  <c r="AJ36" i="30" s="1"/>
  <c r="AJ38" i="30" s="1"/>
  <c r="AC31" i="30"/>
  <c r="AC33" i="30" s="1"/>
  <c r="AM32" i="30"/>
  <c r="AM33" i="30" s="1"/>
  <c r="AC35" i="30" s="1"/>
  <c r="AC36" i="30" s="1"/>
  <c r="AC38" i="30" s="1"/>
  <c r="AC39" i="30" s="1"/>
  <c r="AI37" i="30"/>
  <c r="AG37" i="30"/>
  <c r="AN31" i="30"/>
  <c r="AN32" i="30" s="1"/>
  <c r="AN33" i="30" s="1"/>
  <c r="AD35" i="30" s="1"/>
  <c r="AD36" i="30" s="1"/>
  <c r="AD38" i="30" s="1"/>
  <c r="AD39" i="30" s="1"/>
  <c r="AH37" i="30"/>
  <c r="AP31" i="30"/>
  <c r="AP32" i="30" s="1"/>
  <c r="AP33" i="30" s="1"/>
  <c r="AF35" i="30" s="1"/>
  <c r="AF36" i="30" s="1"/>
  <c r="AF38" i="30" s="1"/>
  <c r="AF39" i="30" s="1"/>
  <c r="AD37" i="30"/>
  <c r="AC37" i="30"/>
  <c r="AB37" i="30"/>
  <c r="AF37" i="30"/>
  <c r="AK37" i="30"/>
  <c r="AH31" i="30"/>
  <c r="AH33" i="30" s="1"/>
  <c r="CS103" i="28"/>
  <c r="CS104" i="28" s="1"/>
  <c r="CH106" i="28" s="1"/>
  <c r="CV103" i="28"/>
  <c r="CV104" i="28" s="1"/>
  <c r="CK106" i="28" s="1"/>
  <c r="CU103" i="28"/>
  <c r="CU104" i="28" s="1"/>
  <c r="CJ106" i="28" s="1"/>
  <c r="CJ107" i="28" s="1"/>
  <c r="CJ109" i="28" s="1"/>
  <c r="CJ110" i="28" s="1"/>
  <c r="CT103" i="28"/>
  <c r="CT104" i="28" s="1"/>
  <c r="CI106" i="28" s="1"/>
  <c r="CO103" i="28"/>
  <c r="CO104" i="28" s="1"/>
  <c r="CD106" i="28" s="1"/>
  <c r="CD107" i="28" s="1"/>
  <c r="CD109" i="28" s="1"/>
  <c r="CP102" i="28"/>
  <c r="CP103" i="28" s="1"/>
  <c r="CP104" i="28" s="1"/>
  <c r="CE106" i="28" s="1"/>
  <c r="CE107" i="28" s="1"/>
  <c r="CE109" i="28" s="1"/>
  <c r="CE110" i="28" s="1"/>
  <c r="CB102" i="28"/>
  <c r="CB104" i="28" s="1"/>
  <c r="CD108" i="28"/>
  <c r="CC102" i="28"/>
  <c r="CC104" i="28" s="1"/>
  <c r="CF102" i="28"/>
  <c r="CF104" i="28" s="1"/>
  <c r="CG102" i="28"/>
  <c r="CG104" i="28" s="1"/>
  <c r="CK107" i="28"/>
  <c r="CK109" i="28" s="1"/>
  <c r="CM102" i="28"/>
  <c r="CR102" i="28"/>
  <c r="CL108" i="28"/>
  <c r="CH107" i="28"/>
  <c r="CH109" i="28" s="1"/>
  <c r="CH110" i="28" s="1"/>
  <c r="CI107" i="28"/>
  <c r="CI109" i="28" s="1"/>
  <c r="CI110" i="28" s="1"/>
  <c r="AG102" i="28"/>
  <c r="AG104" i="28" s="1"/>
  <c r="AC102" i="28"/>
  <c r="AC104" i="28" s="1"/>
  <c r="AH102" i="28"/>
  <c r="AH104" i="28" s="1"/>
  <c r="AR102" i="28"/>
  <c r="AK102" i="28"/>
  <c r="AK104" i="28" s="1"/>
  <c r="AV103" i="28" s="1"/>
  <c r="AV104" i="28" s="1"/>
  <c r="AK106" i="28" s="1"/>
  <c r="AK107" i="28" s="1"/>
  <c r="AK109" i="28" s="1"/>
  <c r="AK110" i="28" s="1"/>
  <c r="AP102" i="28"/>
  <c r="AU102" i="28"/>
  <c r="AU103" i="28" s="1"/>
  <c r="AU104" i="28" s="1"/>
  <c r="AJ106" i="28" s="1"/>
  <c r="AJ107" i="28" s="1"/>
  <c r="AJ109" i="28" s="1"/>
  <c r="AJ110" i="28" s="1"/>
  <c r="AQ102" i="28"/>
  <c r="AE102" i="28"/>
  <c r="AE104" i="28" s="1"/>
  <c r="AS102" i="28"/>
  <c r="AT102" i="28"/>
  <c r="AN102" i="28"/>
  <c r="AX102" i="28"/>
  <c r="AX103" i="28" s="1"/>
  <c r="AX104" i="28" s="1"/>
  <c r="AM106" i="28" s="1"/>
  <c r="AM107" i="28" s="1"/>
  <c r="AM109" i="28" s="1"/>
  <c r="AM110" i="28" s="1"/>
  <c r="AD102" i="28"/>
  <c r="AD104" i="28" s="1"/>
  <c r="AF102" i="28"/>
  <c r="AF104" i="28" s="1"/>
  <c r="AW103" i="28"/>
  <c r="AW104" i="28" s="1"/>
  <c r="AL106" i="28" s="1"/>
  <c r="AL107" i="28" s="1"/>
  <c r="AL109" i="28" s="1"/>
  <c r="AD108" i="28"/>
  <c r="AI102" i="28"/>
  <c r="AI104" i="28" s="1"/>
  <c r="AG108" i="28"/>
  <c r="AE108" i="28"/>
  <c r="AM108" i="28"/>
  <c r="AC108" i="28"/>
  <c r="AQ32" i="30" l="1"/>
  <c r="AQ33" i="30" s="1"/>
  <c r="AG35" i="30" s="1"/>
  <c r="AG36" i="30" s="1"/>
  <c r="AG38" i="30" s="1"/>
  <c r="AG39" i="30" s="1"/>
  <c r="AS32" i="30"/>
  <c r="AS33" i="30" s="1"/>
  <c r="AI35" i="30" s="1"/>
  <c r="AI36" i="30" s="1"/>
  <c r="AI38" i="30" s="1"/>
  <c r="AI39" i="30" s="1"/>
  <c r="AR32" i="30"/>
  <c r="AR33" i="30" s="1"/>
  <c r="AH35" i="30" s="1"/>
  <c r="AH36" i="30" s="1"/>
  <c r="AH38" i="30" s="1"/>
  <c r="AH39" i="30" s="1"/>
  <c r="CW102" i="28"/>
  <c r="CW103" i="28" s="1"/>
  <c r="CW104" i="28" s="1"/>
  <c r="CL106" i="28" s="1"/>
  <c r="CN103" i="28"/>
  <c r="CN104" i="28" s="1"/>
  <c r="CC106" i="28" s="1"/>
  <c r="CC107" i="28" s="1"/>
  <c r="CC109" i="28" s="1"/>
  <c r="CC110" i="28" s="1"/>
  <c r="CQ103" i="28"/>
  <c r="CQ104" i="28" s="1"/>
  <c r="CF106" i="28" s="1"/>
  <c r="CF107" i="28" s="1"/>
  <c r="CF109" i="28" s="1"/>
  <c r="CF110" i="28" s="1"/>
  <c r="CL102" i="28"/>
  <c r="CL104" i="28" s="1"/>
  <c r="CR103" i="28"/>
  <c r="CR104" i="28" s="1"/>
  <c r="CG106" i="28" s="1"/>
  <c r="CG107" i="28" s="1"/>
  <c r="CG109" i="28" s="1"/>
  <c r="CG110" i="28" s="1"/>
  <c r="CM103" i="28"/>
  <c r="CM104" i="28" s="1"/>
  <c r="CB106" i="28" s="1"/>
  <c r="CB107" i="28" s="1"/>
  <c r="CB109" i="28" s="1"/>
  <c r="CB110" i="28" s="1"/>
  <c r="AR103" i="28"/>
  <c r="AR104" i="28" s="1"/>
  <c r="AG106" i="28" s="1"/>
  <c r="AG107" i="28" s="1"/>
  <c r="AG109" i="28" s="1"/>
  <c r="AG110" i="28" s="1"/>
  <c r="AN103" i="28"/>
  <c r="AN104" i="28" s="1"/>
  <c r="AC106" i="28" s="1"/>
  <c r="AC107" i="28" s="1"/>
  <c r="AC109" i="28" s="1"/>
  <c r="AC110" i="28" s="1"/>
  <c r="AS103" i="28"/>
  <c r="AS104" i="28" s="1"/>
  <c r="AH106" i="28" s="1"/>
  <c r="AH107" i="28" s="1"/>
  <c r="AH109" i="28" s="1"/>
  <c r="AH110" i="28" s="1"/>
  <c r="AP103" i="28"/>
  <c r="AP104" i="28" s="1"/>
  <c r="AE106" i="28" s="1"/>
  <c r="AE107" i="28" s="1"/>
  <c r="AE109" i="28" s="1"/>
  <c r="AQ103" i="28"/>
  <c r="AQ104" i="28" s="1"/>
  <c r="AF106" i="28" s="1"/>
  <c r="AF107" i="28" s="1"/>
  <c r="AF109" i="28" s="1"/>
  <c r="AF110" i="28" s="1"/>
  <c r="AT103" i="28"/>
  <c r="AT104" i="28" s="1"/>
  <c r="AI106" i="28" s="1"/>
  <c r="AI107" i="28" s="1"/>
  <c r="AI109" i="28" s="1"/>
  <c r="AI110" i="28" s="1"/>
  <c r="AO103" i="28"/>
  <c r="AO104" i="28" s="1"/>
  <c r="AD106" i="28" s="1"/>
  <c r="AD107" i="28" s="1"/>
  <c r="AD109" i="28" s="1"/>
  <c r="AD110" i="28" s="1"/>
  <c r="CL107" i="28" l="1"/>
  <c r="CL109" i="28" s="1"/>
  <c r="CL110" i="28" s="1"/>
  <c r="CK59" i="22" l="1"/>
  <c r="CP59" i="22"/>
  <c r="CQ59" i="22"/>
  <c r="CR59" i="22"/>
  <c r="CK61" i="22"/>
  <c r="CP61" i="22"/>
  <c r="CQ61" i="22"/>
  <c r="CR61" i="22"/>
  <c r="CO62" i="22"/>
  <c r="CP62" i="22"/>
  <c r="CQ62" i="22"/>
  <c r="CR62" i="22"/>
  <c r="CP63" i="22"/>
  <c r="CQ63" i="22"/>
  <c r="CJ64" i="22"/>
  <c r="CK64" i="22"/>
  <c r="CL64" i="22"/>
  <c r="CM64" i="22"/>
  <c r="CN64" i="22"/>
  <c r="CO64" i="22"/>
  <c r="CP64" i="22"/>
  <c r="CQ64" i="22"/>
  <c r="CR64" i="22"/>
  <c r="CJ65" i="22"/>
  <c r="CK65" i="22"/>
  <c r="CL65" i="22"/>
  <c r="CM65" i="22"/>
  <c r="CN65" i="22"/>
  <c r="CO65" i="22"/>
  <c r="CP65" i="22"/>
  <c r="CQ65" i="22"/>
  <c r="CR65" i="22"/>
  <c r="CK66" i="22"/>
  <c r="CO66" i="22"/>
  <c r="CP66" i="22"/>
  <c r="CQ66" i="22"/>
  <c r="CR66" i="22"/>
  <c r="CJ67" i="22"/>
  <c r="CK67" i="22"/>
  <c r="CL67" i="22"/>
  <c r="CM67" i="22"/>
  <c r="CN67" i="22"/>
  <c r="CO67" i="22"/>
  <c r="CP67" i="22"/>
  <c r="CQ67" i="22"/>
  <c r="CR67" i="22"/>
  <c r="CJ68" i="22"/>
  <c r="CK68" i="22"/>
  <c r="CL68" i="22"/>
  <c r="CM68" i="22"/>
  <c r="CN68" i="22"/>
  <c r="CO68" i="22"/>
  <c r="CP68" i="22"/>
  <c r="CQ68" i="22"/>
  <c r="CR68" i="22"/>
  <c r="CK69" i="22"/>
  <c r="CP69" i="22"/>
  <c r="CQ69" i="22"/>
  <c r="CR69" i="22"/>
  <c r="CJ70" i="22"/>
  <c r="CO70" i="22"/>
  <c r="CQ70" i="22"/>
  <c r="CJ71" i="22"/>
  <c r="CK71" i="22"/>
  <c r="CP71" i="22"/>
  <c r="CQ71" i="22"/>
  <c r="CJ72" i="22"/>
  <c r="CK72" i="22"/>
  <c r="CL72" i="22"/>
  <c r="CM72" i="22"/>
  <c r="CN72" i="22"/>
  <c r="CO72" i="22"/>
  <c r="CP72" i="22"/>
  <c r="CQ72" i="22"/>
  <c r="CR72" i="22"/>
  <c r="CJ73" i="22"/>
  <c r="CK73" i="22"/>
  <c r="CL73" i="22"/>
  <c r="CM73" i="22"/>
  <c r="CN73" i="22"/>
  <c r="CO73" i="22"/>
  <c r="CP73" i="22"/>
  <c r="CQ73" i="22"/>
  <c r="CR73" i="22"/>
  <c r="CJ74" i="22"/>
  <c r="CK74" i="22"/>
  <c r="CL74" i="22"/>
  <c r="CM74" i="22"/>
  <c r="CN74" i="22"/>
  <c r="CO74" i="22"/>
  <c r="CP74" i="22"/>
  <c r="CQ74" i="22"/>
  <c r="CR74" i="22"/>
  <c r="CJ75" i="22"/>
  <c r="CK75" i="22"/>
  <c r="CL75" i="22"/>
  <c r="CM75" i="22"/>
  <c r="CN75" i="22"/>
  <c r="CO75" i="22"/>
  <c r="CP75" i="22"/>
  <c r="CQ75" i="22"/>
  <c r="CR75" i="22"/>
  <c r="CK76" i="22"/>
  <c r="CP76" i="22"/>
  <c r="CQ76" i="22"/>
  <c r="CR76" i="22"/>
  <c r="CK77" i="22"/>
  <c r="CK78" i="22"/>
  <c r="CI64" i="22"/>
  <c r="CI65" i="22"/>
  <c r="CI67" i="22"/>
  <c r="CI68" i="22"/>
  <c r="CI72" i="22"/>
  <c r="CI73" i="22"/>
  <c r="CI74" i="22"/>
  <c r="CI75" i="22"/>
  <c r="CA59" i="22"/>
  <c r="CF59" i="22"/>
  <c r="CG59" i="22"/>
  <c r="CH59" i="22"/>
  <c r="CA61" i="22"/>
  <c r="CF61" i="22"/>
  <c r="CG61" i="22"/>
  <c r="CH61" i="22"/>
  <c r="CE62" i="22"/>
  <c r="CF62" i="22"/>
  <c r="CG62" i="22"/>
  <c r="CH62" i="22"/>
  <c r="CF63" i="22"/>
  <c r="CG63" i="22"/>
  <c r="BZ64" i="22"/>
  <c r="CA64" i="22"/>
  <c r="CB64" i="22"/>
  <c r="CC64" i="22"/>
  <c r="CD64" i="22"/>
  <c r="CE64" i="22"/>
  <c r="CF64" i="22"/>
  <c r="CG64" i="22"/>
  <c r="CH64" i="22"/>
  <c r="BZ65" i="22"/>
  <c r="CA65" i="22"/>
  <c r="CB65" i="22"/>
  <c r="CC65" i="22"/>
  <c r="CD65" i="22"/>
  <c r="CE65" i="22"/>
  <c r="CF65" i="22"/>
  <c r="CG65" i="22"/>
  <c r="CH65" i="22"/>
  <c r="CA66" i="22"/>
  <c r="CE66" i="22"/>
  <c r="CF66" i="22"/>
  <c r="CG66" i="22"/>
  <c r="CH66" i="22"/>
  <c r="BZ67" i="22"/>
  <c r="CA67" i="22"/>
  <c r="CB67" i="22"/>
  <c r="CC67" i="22"/>
  <c r="CD67" i="22"/>
  <c r="CE67" i="22"/>
  <c r="CF67" i="22"/>
  <c r="CG67" i="22"/>
  <c r="CH67" i="22"/>
  <c r="BZ68" i="22"/>
  <c r="CA68" i="22"/>
  <c r="CB68" i="22"/>
  <c r="CC68" i="22"/>
  <c r="CD68" i="22"/>
  <c r="CE68" i="22"/>
  <c r="CF68" i="22"/>
  <c r="CG68" i="22"/>
  <c r="CH68" i="22"/>
  <c r="CA69" i="22"/>
  <c r="CF69" i="22"/>
  <c r="CG69" i="22"/>
  <c r="CH69" i="22"/>
  <c r="BZ70" i="22"/>
  <c r="CE70" i="22"/>
  <c r="CG70" i="22"/>
  <c r="BZ71" i="22"/>
  <c r="CA71" i="22"/>
  <c r="CF71" i="22"/>
  <c r="CG71" i="22"/>
  <c r="BZ72" i="22"/>
  <c r="CA72" i="22"/>
  <c r="CB72" i="22"/>
  <c r="CC72" i="22"/>
  <c r="CD72" i="22"/>
  <c r="CE72" i="22"/>
  <c r="CF72" i="22"/>
  <c r="CG72" i="22"/>
  <c r="CH72" i="22"/>
  <c r="BZ73" i="22"/>
  <c r="CA73" i="22"/>
  <c r="CB73" i="22"/>
  <c r="CC73" i="22"/>
  <c r="CD73" i="22"/>
  <c r="CE73" i="22"/>
  <c r="CF73" i="22"/>
  <c r="CG73" i="22"/>
  <c r="CH73" i="22"/>
  <c r="BZ74" i="22"/>
  <c r="CA74" i="22"/>
  <c r="CB74" i="22"/>
  <c r="CC74" i="22"/>
  <c r="CD74" i="22"/>
  <c r="CE74" i="22"/>
  <c r="CF74" i="22"/>
  <c r="CG74" i="22"/>
  <c r="CH74" i="22"/>
  <c r="BZ75" i="22"/>
  <c r="CA75" i="22"/>
  <c r="CB75" i="22"/>
  <c r="CC75" i="22"/>
  <c r="CD75" i="22"/>
  <c r="CE75" i="22"/>
  <c r="CF75" i="22"/>
  <c r="CG75" i="22"/>
  <c r="CH75" i="22"/>
  <c r="CA76" i="22"/>
  <c r="CF76" i="22"/>
  <c r="CG76" i="22"/>
  <c r="CH76" i="22"/>
  <c r="CA77" i="22"/>
  <c r="CA78" i="22"/>
  <c r="BY64" i="22"/>
  <c r="BY65" i="22"/>
  <c r="BY67" i="22"/>
  <c r="BY68" i="22"/>
  <c r="BY72" i="22"/>
  <c r="BY73" i="22"/>
  <c r="BY74" i="22"/>
  <c r="BY75" i="22"/>
  <c r="AN59" i="22"/>
  <c r="AS59" i="22"/>
  <c r="AT59" i="22"/>
  <c r="AU59" i="22"/>
  <c r="AN61" i="22"/>
  <c r="AS61" i="22"/>
  <c r="AT61" i="22"/>
  <c r="AU61" i="22"/>
  <c r="AR62" i="22"/>
  <c r="AS62" i="22"/>
  <c r="AT62" i="22"/>
  <c r="AU62" i="22"/>
  <c r="AS63" i="22"/>
  <c r="AT63" i="22"/>
  <c r="AM64" i="22"/>
  <c r="AN64" i="22"/>
  <c r="AO64" i="22"/>
  <c r="AP64" i="22"/>
  <c r="AQ64" i="22"/>
  <c r="AR64" i="22"/>
  <c r="AS64" i="22"/>
  <c r="AT64" i="22"/>
  <c r="AU64" i="22"/>
  <c r="AM65" i="22"/>
  <c r="AN65" i="22"/>
  <c r="AO65" i="22"/>
  <c r="AP65" i="22"/>
  <c r="AQ65" i="22"/>
  <c r="AR65" i="22"/>
  <c r="AS65" i="22"/>
  <c r="AT65" i="22"/>
  <c r="AU65" i="22"/>
  <c r="AN66" i="22"/>
  <c r="AR66" i="22"/>
  <c r="AS66" i="22"/>
  <c r="AT66" i="22"/>
  <c r="AU66" i="22"/>
  <c r="AM67" i="22"/>
  <c r="AN67" i="22"/>
  <c r="AO67" i="22"/>
  <c r="AP67" i="22"/>
  <c r="AQ67" i="22"/>
  <c r="AR67" i="22"/>
  <c r="AS67" i="22"/>
  <c r="AT67" i="22"/>
  <c r="AU67" i="22"/>
  <c r="AM68" i="22"/>
  <c r="AN68" i="22"/>
  <c r="AO68" i="22"/>
  <c r="AP68" i="22"/>
  <c r="AQ68" i="22"/>
  <c r="AR68" i="22"/>
  <c r="AS68" i="22"/>
  <c r="AT68" i="22"/>
  <c r="AU68" i="22"/>
  <c r="AN69" i="22"/>
  <c r="AS69" i="22"/>
  <c r="AT69" i="22"/>
  <c r="AU69" i="22"/>
  <c r="AM70" i="22"/>
  <c r="AR70" i="22"/>
  <c r="AT70" i="22"/>
  <c r="AM71" i="22"/>
  <c r="AN71" i="22"/>
  <c r="AS71" i="22"/>
  <c r="AT71" i="22"/>
  <c r="AM72" i="22"/>
  <c r="AN72" i="22"/>
  <c r="AO72" i="22"/>
  <c r="AP72" i="22"/>
  <c r="AQ72" i="22"/>
  <c r="AR72" i="22"/>
  <c r="AS72" i="22"/>
  <c r="AT72" i="22"/>
  <c r="AU72" i="22"/>
  <c r="AM73" i="22"/>
  <c r="AN73" i="22"/>
  <c r="AO73" i="22"/>
  <c r="AP73" i="22"/>
  <c r="AQ73" i="22"/>
  <c r="AR73" i="22"/>
  <c r="AS73" i="22"/>
  <c r="AT73" i="22"/>
  <c r="AU73" i="22"/>
  <c r="AM74" i="22"/>
  <c r="AN74" i="22"/>
  <c r="AO74" i="22"/>
  <c r="AP74" i="22"/>
  <c r="AQ74" i="22"/>
  <c r="AR74" i="22"/>
  <c r="AS74" i="22"/>
  <c r="AT74" i="22"/>
  <c r="AU74" i="22"/>
  <c r="AM75" i="22"/>
  <c r="AN75" i="22"/>
  <c r="AO75" i="22"/>
  <c r="AP75" i="22"/>
  <c r="AQ75" i="22"/>
  <c r="AR75" i="22"/>
  <c r="AS75" i="22"/>
  <c r="AT75" i="22"/>
  <c r="AU75" i="22"/>
  <c r="AN76" i="22"/>
  <c r="AS76" i="22"/>
  <c r="AT76" i="22"/>
  <c r="AU76" i="22"/>
  <c r="AN77" i="22"/>
  <c r="AN78" i="22"/>
  <c r="AL64" i="22"/>
  <c r="AL65" i="22"/>
  <c r="AL67" i="22"/>
  <c r="AL68" i="22"/>
  <c r="AL72" i="22"/>
  <c r="AL73" i="22"/>
  <c r="AL74" i="22"/>
  <c r="AL75" i="22"/>
  <c r="AD59" i="22"/>
  <c r="AI59" i="22"/>
  <c r="AJ59" i="22"/>
  <c r="AK59" i="22"/>
  <c r="AD61" i="22"/>
  <c r="AI61" i="22"/>
  <c r="AJ61" i="22"/>
  <c r="AK61" i="22"/>
  <c r="AH62" i="22"/>
  <c r="AI62" i="22"/>
  <c r="AJ62" i="22"/>
  <c r="AK62" i="22"/>
  <c r="AI63" i="22"/>
  <c r="AJ63" i="22"/>
  <c r="AC64" i="22"/>
  <c r="AD64" i="22"/>
  <c r="AE64" i="22"/>
  <c r="AF64" i="22"/>
  <c r="AG64" i="22"/>
  <c r="AH64" i="22"/>
  <c r="AI64" i="22"/>
  <c r="AJ64" i="22"/>
  <c r="AK64" i="22"/>
  <c r="AC65" i="22"/>
  <c r="AD65" i="22"/>
  <c r="AE65" i="22"/>
  <c r="AF65" i="22"/>
  <c r="AG65" i="22"/>
  <c r="AH65" i="22"/>
  <c r="AI65" i="22"/>
  <c r="AJ65" i="22"/>
  <c r="AK65" i="22"/>
  <c r="AD66" i="22"/>
  <c r="AH66" i="22"/>
  <c r="AI66" i="22"/>
  <c r="AJ66" i="22"/>
  <c r="AK66" i="22"/>
  <c r="AC67" i="22"/>
  <c r="AD67" i="22"/>
  <c r="AE67" i="22"/>
  <c r="AF67" i="22"/>
  <c r="AG67" i="22"/>
  <c r="AH67" i="22"/>
  <c r="AI67" i="22"/>
  <c r="AJ67" i="22"/>
  <c r="AK67" i="22"/>
  <c r="AC68" i="22"/>
  <c r="AD68" i="22"/>
  <c r="AE68" i="22"/>
  <c r="AF68" i="22"/>
  <c r="AG68" i="22"/>
  <c r="AH68" i="22"/>
  <c r="AI68" i="22"/>
  <c r="AJ68" i="22"/>
  <c r="AK68" i="22"/>
  <c r="AD69" i="22"/>
  <c r="AI69" i="22"/>
  <c r="AJ69" i="22"/>
  <c r="AK69" i="22"/>
  <c r="AC70" i="22"/>
  <c r="AH70" i="22"/>
  <c r="AJ70" i="22"/>
  <c r="AC71" i="22"/>
  <c r="AD71" i="22"/>
  <c r="AI71" i="22"/>
  <c r="AJ71" i="22"/>
  <c r="AC72" i="22"/>
  <c r="AD72" i="22"/>
  <c r="AE72" i="22"/>
  <c r="AF72" i="22"/>
  <c r="AG72" i="22"/>
  <c r="AH72" i="22"/>
  <c r="AI72" i="22"/>
  <c r="AJ72" i="22"/>
  <c r="AK72" i="22"/>
  <c r="AC73" i="22"/>
  <c r="AD73" i="22"/>
  <c r="AE73" i="22"/>
  <c r="AF73" i="22"/>
  <c r="AG73" i="22"/>
  <c r="AH73" i="22"/>
  <c r="AI73" i="22"/>
  <c r="AJ73" i="22"/>
  <c r="AK73" i="22"/>
  <c r="AC74" i="22"/>
  <c r="AD74" i="22"/>
  <c r="AE74" i="22"/>
  <c r="AF74" i="22"/>
  <c r="AG74" i="22"/>
  <c r="AH74" i="22"/>
  <c r="AI74" i="22"/>
  <c r="AJ74" i="22"/>
  <c r="AK74" i="22"/>
  <c r="AC75" i="22"/>
  <c r="AD75" i="22"/>
  <c r="AE75" i="22"/>
  <c r="AF75" i="22"/>
  <c r="AG75" i="22"/>
  <c r="AH75" i="22"/>
  <c r="AI75" i="22"/>
  <c r="AJ75" i="22"/>
  <c r="AK75" i="22"/>
  <c r="AD76" i="22"/>
  <c r="AI76" i="22"/>
  <c r="AJ76" i="22"/>
  <c r="AK76" i="22"/>
  <c r="AD77" i="22"/>
  <c r="AD78" i="22"/>
  <c r="AB64" i="22"/>
  <c r="AB65" i="22"/>
  <c r="AB67" i="22"/>
  <c r="AB68" i="22"/>
  <c r="AB72" i="22"/>
  <c r="AB73" i="22"/>
  <c r="AB74" i="22"/>
  <c r="AB75" i="22"/>
  <c r="BX81" i="22"/>
  <c r="BX80" i="22" s="1"/>
  <c r="BW81" i="22"/>
  <c r="CG88" i="22" s="1"/>
  <c r="BV81" i="22"/>
  <c r="BV80" i="22" s="1"/>
  <c r="BU81" i="22"/>
  <c r="BT81" i="22"/>
  <c r="BS81" i="22"/>
  <c r="BR81" i="22"/>
  <c r="BQ81" i="22"/>
  <c r="CA88" i="22" s="1"/>
  <c r="BP81" i="22"/>
  <c r="BP80" i="22" s="1"/>
  <c r="BO81" i="22"/>
  <c r="AA81" i="22"/>
  <c r="AA80" i="22" s="1"/>
  <c r="Z81" i="22"/>
  <c r="AJ94" i="22" s="1"/>
  <c r="Y81" i="22"/>
  <c r="AI94" i="22" s="1"/>
  <c r="X81" i="22"/>
  <c r="W81" i="22"/>
  <c r="W80" i="22" s="1"/>
  <c r="V81" i="22"/>
  <c r="U81" i="22"/>
  <c r="T81" i="22"/>
  <c r="AD94" i="22" s="1"/>
  <c r="S81" i="22"/>
  <c r="S80" i="22" s="1"/>
  <c r="R81" i="22"/>
  <c r="BW80" i="22"/>
  <c r="CQ77" i="22" s="1"/>
  <c r="BU80" i="22"/>
  <c r="CO63" i="22" s="1"/>
  <c r="BT80" i="22"/>
  <c r="CN63" i="22" s="1"/>
  <c r="BS80" i="22"/>
  <c r="CM61" i="22" s="1"/>
  <c r="BR80" i="22"/>
  <c r="CL61" i="22" s="1"/>
  <c r="BQ80" i="22"/>
  <c r="CK70" i="22" s="1"/>
  <c r="BO80" i="22"/>
  <c r="CI60" i="22" s="1"/>
  <c r="BJ80" i="22"/>
  <c r="BP82" i="22" s="1"/>
  <c r="BZ86" i="22" s="1"/>
  <c r="Z80" i="22"/>
  <c r="X80" i="22"/>
  <c r="U80" i="22"/>
  <c r="T80" i="22"/>
  <c r="M80" i="22"/>
  <c r="BN78" i="22"/>
  <c r="BM78" i="22"/>
  <c r="Q78" i="22"/>
  <c r="P78" i="22"/>
  <c r="BN77" i="22"/>
  <c r="BM77" i="22"/>
  <c r="Q77" i="22"/>
  <c r="P77" i="22"/>
  <c r="BN76" i="22"/>
  <c r="BM76" i="22"/>
  <c r="Q76" i="22"/>
  <c r="P76" i="22"/>
  <c r="BN75" i="22"/>
  <c r="BM75" i="22"/>
  <c r="Q75" i="22"/>
  <c r="P75" i="22"/>
  <c r="BN74" i="22"/>
  <c r="BM74" i="22"/>
  <c r="Q74" i="22"/>
  <c r="P74" i="22"/>
  <c r="BN73" i="22"/>
  <c r="BM73" i="22"/>
  <c r="Q73" i="22"/>
  <c r="P73" i="22"/>
  <c r="BN72" i="22"/>
  <c r="BM72" i="22"/>
  <c r="Q72" i="22"/>
  <c r="P72" i="22"/>
  <c r="BN71" i="22"/>
  <c r="BM71" i="22"/>
  <c r="Q71" i="22"/>
  <c r="P71" i="22"/>
  <c r="BN70" i="22"/>
  <c r="BM70" i="22"/>
  <c r="Q70" i="22"/>
  <c r="P70" i="22"/>
  <c r="BN69" i="22"/>
  <c r="BM69" i="22"/>
  <c r="Q69" i="22"/>
  <c r="P69" i="22"/>
  <c r="BN68" i="22"/>
  <c r="BM68" i="22"/>
  <c r="Q68" i="22"/>
  <c r="P68" i="22"/>
  <c r="BN67" i="22"/>
  <c r="BM67" i="22"/>
  <c r="Q67" i="22"/>
  <c r="P67" i="22"/>
  <c r="BN66" i="22"/>
  <c r="BM66" i="22"/>
  <c r="Q66" i="22"/>
  <c r="P66" i="22"/>
  <c r="BN65" i="22"/>
  <c r="BM65" i="22"/>
  <c r="Q65" i="22"/>
  <c r="P65" i="22"/>
  <c r="BN64" i="22"/>
  <c r="BM64" i="22"/>
  <c r="Q64" i="22"/>
  <c r="P64" i="22"/>
  <c r="BN63" i="22"/>
  <c r="BM63" i="22"/>
  <c r="Q63" i="22"/>
  <c r="P63" i="22"/>
  <c r="BN62" i="22"/>
  <c r="BM62" i="22"/>
  <c r="Q62" i="22"/>
  <c r="P62" i="22"/>
  <c r="BN61" i="22"/>
  <c r="BM61" i="22"/>
  <c r="Q61" i="22"/>
  <c r="P61" i="22"/>
  <c r="BN60" i="22"/>
  <c r="BM60" i="22"/>
  <c r="Q60" i="22"/>
  <c r="P60" i="22"/>
  <c r="BN59" i="22"/>
  <c r="BM59" i="22"/>
  <c r="Q59" i="22"/>
  <c r="P59" i="22"/>
  <c r="AN60" i="22" l="1"/>
  <c r="AO71" i="22"/>
  <c r="AR71" i="22"/>
  <c r="AT60" i="22"/>
  <c r="CJ59" i="22"/>
  <c r="BZ59" i="22"/>
  <c r="CJ77" i="22"/>
  <c r="BZ77" i="22"/>
  <c r="CJ66" i="22"/>
  <c r="BZ66" i="22"/>
  <c r="CJ62" i="22"/>
  <c r="BZ62" i="22"/>
  <c r="CJ60" i="22"/>
  <c r="BZ60" i="22"/>
  <c r="CJ69" i="22"/>
  <c r="BZ69" i="22"/>
  <c r="CJ78" i="22"/>
  <c r="BZ78" i="22"/>
  <c r="CJ76" i="22"/>
  <c r="BZ76" i="22"/>
  <c r="CJ63" i="22"/>
  <c r="BZ63" i="22"/>
  <c r="CJ61" i="22"/>
  <c r="CJ80" i="22" s="1"/>
  <c r="BZ61" i="22"/>
  <c r="BZ80" i="22" s="1"/>
  <c r="BZ82" i="22" s="1"/>
  <c r="AU77" i="22"/>
  <c r="AK77" i="22"/>
  <c r="AU71" i="22"/>
  <c r="AK71" i="22"/>
  <c r="AU60" i="22"/>
  <c r="AK60" i="22"/>
  <c r="AU78" i="22"/>
  <c r="AK78" i="22"/>
  <c r="AU63" i="22"/>
  <c r="AK63" i="22"/>
  <c r="AU70" i="22"/>
  <c r="AK70" i="22"/>
  <c r="AM69" i="22"/>
  <c r="AC69" i="22"/>
  <c r="AM78" i="22"/>
  <c r="AC78" i="22"/>
  <c r="AM76" i="22"/>
  <c r="AC76" i="22"/>
  <c r="AM63" i="22"/>
  <c r="AC63" i="22"/>
  <c r="AM61" i="22"/>
  <c r="AC61" i="22"/>
  <c r="AM59" i="22"/>
  <c r="AC59" i="22"/>
  <c r="AM77" i="22"/>
  <c r="AC77" i="22"/>
  <c r="AM66" i="22"/>
  <c r="AC66" i="22"/>
  <c r="AM62" i="22"/>
  <c r="AC62" i="22"/>
  <c r="AM60" i="22"/>
  <c r="AC60" i="22"/>
  <c r="AQ62" i="22"/>
  <c r="AG62" i="22"/>
  <c r="AQ71" i="22"/>
  <c r="AG71" i="22"/>
  <c r="AQ60" i="22"/>
  <c r="AG60" i="22"/>
  <c r="AQ69" i="22"/>
  <c r="AG69" i="22"/>
  <c r="AQ78" i="22"/>
  <c r="AG78" i="22"/>
  <c r="AQ76" i="22"/>
  <c r="AG76" i="22"/>
  <c r="AQ63" i="22"/>
  <c r="AG63" i="22"/>
  <c r="AQ61" i="22"/>
  <c r="AG61" i="22"/>
  <c r="AQ70" i="22"/>
  <c r="AG70" i="22"/>
  <c r="AQ59" i="22"/>
  <c r="AG59" i="22"/>
  <c r="AQ77" i="22"/>
  <c r="AG77" i="22"/>
  <c r="AQ66" i="22"/>
  <c r="AG66" i="22"/>
  <c r="CP70" i="22"/>
  <c r="CP80" i="22" s="1"/>
  <c r="CF70" i="22"/>
  <c r="CP77" i="22"/>
  <c r="CF77" i="22"/>
  <c r="CP60" i="22"/>
  <c r="CF60" i="22"/>
  <c r="CP78" i="22"/>
  <c r="CF78" i="22"/>
  <c r="CR63" i="22"/>
  <c r="CH63" i="22"/>
  <c r="CR70" i="22"/>
  <c r="CH70" i="22"/>
  <c r="CR77" i="22"/>
  <c r="CH77" i="22"/>
  <c r="CR71" i="22"/>
  <c r="CH71" i="22"/>
  <c r="CR60" i="22"/>
  <c r="CR80" i="22" s="1"/>
  <c r="CH60" i="22"/>
  <c r="CR78" i="22"/>
  <c r="CH78" i="22"/>
  <c r="AJ77" i="22"/>
  <c r="AE62" i="22"/>
  <c r="AT77" i="22"/>
  <c r="AT80" i="22" s="1"/>
  <c r="AO62" i="22"/>
  <c r="BY59" i="22"/>
  <c r="CC63" i="22"/>
  <c r="CI59" i="22"/>
  <c r="CM63" i="22"/>
  <c r="AD62" i="22"/>
  <c r="AN62" i="22"/>
  <c r="BY78" i="22"/>
  <c r="CG78" i="22"/>
  <c r="CE76" i="22"/>
  <c r="CB63" i="22"/>
  <c r="CI78" i="22"/>
  <c r="CQ78" i="22"/>
  <c r="CO76" i="22"/>
  <c r="CL63" i="22"/>
  <c r="AH77" i="22"/>
  <c r="AR77" i="22"/>
  <c r="BY77" i="22"/>
  <c r="CD76" i="22"/>
  <c r="CA63" i="22"/>
  <c r="CA80" i="22" s="1"/>
  <c r="CA82" i="22" s="1"/>
  <c r="CI77" i="22"/>
  <c r="CN76" i="22"/>
  <c r="CK63" i="22"/>
  <c r="BY76" i="22"/>
  <c r="CE78" i="22"/>
  <c r="CC76" i="22"/>
  <c r="CG60" i="22"/>
  <c r="CI76" i="22"/>
  <c r="CO78" i="22"/>
  <c r="CM76" i="22"/>
  <c r="CQ60" i="22"/>
  <c r="AE66" i="22"/>
  <c r="AH59" i="22"/>
  <c r="AO66" i="22"/>
  <c r="AR59" i="22"/>
  <c r="CD78" i="22"/>
  <c r="CB76" i="22"/>
  <c r="CE69" i="22"/>
  <c r="CN78" i="22"/>
  <c r="CL76" i="22"/>
  <c r="CO69" i="22"/>
  <c r="AE77" i="22"/>
  <c r="AO77" i="22"/>
  <c r="CC78" i="22"/>
  <c r="CD69" i="22"/>
  <c r="CE60" i="22"/>
  <c r="CM78" i="22"/>
  <c r="CN69" i="22"/>
  <c r="CO60" i="22"/>
  <c r="AH61" i="22"/>
  <c r="AR61" i="22"/>
  <c r="CB78" i="22"/>
  <c r="CE71" i="22"/>
  <c r="CC69" i="22"/>
  <c r="CD60" i="22"/>
  <c r="CL78" i="22"/>
  <c r="CO71" i="22"/>
  <c r="CM69" i="22"/>
  <c r="CN60" i="22"/>
  <c r="AE59" i="22"/>
  <c r="AE80" i="22" s="1"/>
  <c r="AE82" i="22" s="1"/>
  <c r="AO59" i="22"/>
  <c r="CD71" i="22"/>
  <c r="CB69" i="22"/>
  <c r="CC60" i="22"/>
  <c r="CN71" i="22"/>
  <c r="CL69" i="22"/>
  <c r="CM60" i="22"/>
  <c r="CF88" i="22"/>
  <c r="AE70" i="22"/>
  <c r="AH63" i="22"/>
  <c r="AO70" i="22"/>
  <c r="AR63" i="22"/>
  <c r="BY71" i="22"/>
  <c r="CC71" i="22"/>
  <c r="CD62" i="22"/>
  <c r="CB60" i="22"/>
  <c r="CI71" i="22"/>
  <c r="CM71" i="22"/>
  <c r="CN62" i="22"/>
  <c r="CL60" i="22"/>
  <c r="CL80" i="22" s="1"/>
  <c r="AD70" i="22"/>
  <c r="AE61" i="22"/>
  <c r="AN70" i="22"/>
  <c r="AO61" i="22"/>
  <c r="BY70" i="22"/>
  <c r="CB71" i="22"/>
  <c r="CC62" i="22"/>
  <c r="CA60" i="22"/>
  <c r="CI70" i="22"/>
  <c r="CL71" i="22"/>
  <c r="CM62" i="22"/>
  <c r="CK60" i="22"/>
  <c r="BO82" i="22"/>
  <c r="BY86" i="22" s="1"/>
  <c r="BY69" i="22"/>
  <c r="CG77" i="22"/>
  <c r="CB62" i="22"/>
  <c r="CI69" i="22"/>
  <c r="CL62" i="22"/>
  <c r="AJ78" i="22"/>
  <c r="AH76" i="22"/>
  <c r="AE63" i="22"/>
  <c r="AT78" i="22"/>
  <c r="AR76" i="22"/>
  <c r="AO63" i="22"/>
  <c r="BX82" i="22"/>
  <c r="CH86" i="22" s="1"/>
  <c r="CA62" i="22"/>
  <c r="CK62" i="22"/>
  <c r="AD63" i="22"/>
  <c r="AN63" i="22"/>
  <c r="AN80" i="22" s="1"/>
  <c r="BW82" i="22"/>
  <c r="CG86" i="22" s="1"/>
  <c r="CE77" i="22"/>
  <c r="CD66" i="22"/>
  <c r="CO77" i="22"/>
  <c r="CK80" i="22"/>
  <c r="CN66" i="22"/>
  <c r="CQ80" i="22"/>
  <c r="AH78" i="22"/>
  <c r="AJ60" i="22"/>
  <c r="AR78" i="22"/>
  <c r="BV82" i="22"/>
  <c r="CF86" i="22" s="1"/>
  <c r="BY66" i="22"/>
  <c r="CD77" i="22"/>
  <c r="CC66" i="22"/>
  <c r="CI66" i="22"/>
  <c r="CN77" i="22"/>
  <c r="CM66" i="22"/>
  <c r="AE76" i="22"/>
  <c r="AH69" i="22"/>
  <c r="AO76" i="22"/>
  <c r="AR69" i="22"/>
  <c r="BU82" i="22"/>
  <c r="CE86" i="22" s="1"/>
  <c r="CC77" i="22"/>
  <c r="CB66" i="22"/>
  <c r="CE59" i="22"/>
  <c r="CE80" i="22" s="1"/>
  <c r="CE82" i="22" s="1"/>
  <c r="CM77" i="22"/>
  <c r="CL66" i="22"/>
  <c r="CO59" i="22"/>
  <c r="AH60" i="22"/>
  <c r="AR60" i="22"/>
  <c r="BT82" i="22"/>
  <c r="CD86" i="22" s="1"/>
  <c r="CB77" i="22"/>
  <c r="CD59" i="22"/>
  <c r="CL77" i="22"/>
  <c r="CN59" i="22"/>
  <c r="AE78" i="22"/>
  <c r="AH71" i="22"/>
  <c r="AO78" i="22"/>
  <c r="BS82" i="22"/>
  <c r="CC86" i="22" s="1"/>
  <c r="BY63" i="22"/>
  <c r="CD70" i="22"/>
  <c r="CE61" i="22"/>
  <c r="CC59" i="22"/>
  <c r="CI63" i="22"/>
  <c r="CN70" i="22"/>
  <c r="CO61" i="22"/>
  <c r="CM59" i="22"/>
  <c r="AE69" i="22"/>
  <c r="AO69" i="22"/>
  <c r="BR82" i="22"/>
  <c r="CB86" i="22" s="1"/>
  <c r="BY62" i="22"/>
  <c r="CC70" i="22"/>
  <c r="CD61" i="22"/>
  <c r="CB59" i="22"/>
  <c r="CI62" i="22"/>
  <c r="CM70" i="22"/>
  <c r="CN61" i="22"/>
  <c r="CL59" i="22"/>
  <c r="AE60" i="22"/>
  <c r="AO60" i="22"/>
  <c r="BQ82" i="22"/>
  <c r="CA86" i="22" s="1"/>
  <c r="BY61" i="22"/>
  <c r="CB70" i="22"/>
  <c r="CE63" i="22"/>
  <c r="CC61" i="22"/>
  <c r="CI61" i="22"/>
  <c r="CL70" i="22"/>
  <c r="AE71" i="22"/>
  <c r="AD60" i="22"/>
  <c r="AD80" i="22" s="1"/>
  <c r="AD82" i="22" s="1"/>
  <c r="BY60" i="22"/>
  <c r="CA70" i="22"/>
  <c r="CD63" i="22"/>
  <c r="CB61" i="22"/>
  <c r="AC86" i="22"/>
  <c r="AC92" i="22"/>
  <c r="AK86" i="22"/>
  <c r="R80" i="22"/>
  <c r="AD88" i="22"/>
  <c r="AU80" i="22"/>
  <c r="V80" i="22"/>
  <c r="Y80" i="22"/>
  <c r="AI88" i="22"/>
  <c r="AJ88" i="22"/>
  <c r="AH80" i="22" l="1"/>
  <c r="AH82" i="22" s="1"/>
  <c r="AC80" i="22"/>
  <c r="AC82" i="22" s="1"/>
  <c r="AG80" i="22"/>
  <c r="AG82" i="22" s="1"/>
  <c r="CJ81" i="22"/>
  <c r="CJ82" i="22" s="1"/>
  <c r="BZ84" i="22" s="1"/>
  <c r="BZ85" i="22" s="1"/>
  <c r="BZ87" i="22" s="1"/>
  <c r="BZ88" i="22" s="1"/>
  <c r="CH80" i="22"/>
  <c r="CH82" i="22" s="1"/>
  <c r="CR81" i="22" s="1"/>
  <c r="AP62" i="22"/>
  <c r="AF62" i="22"/>
  <c r="AP71" i="22"/>
  <c r="AF71" i="22"/>
  <c r="AP60" i="22"/>
  <c r="AF60" i="22"/>
  <c r="AP69" i="22"/>
  <c r="AF69" i="22"/>
  <c r="AP78" i="22"/>
  <c r="AF78" i="22"/>
  <c r="AP76" i="22"/>
  <c r="AF76" i="22"/>
  <c r="AP63" i="22"/>
  <c r="AF63" i="22"/>
  <c r="AP61" i="22"/>
  <c r="AF61" i="22"/>
  <c r="AP70" i="22"/>
  <c r="AF70" i="22"/>
  <c r="AP59" i="22"/>
  <c r="AF59" i="22"/>
  <c r="AP77" i="22"/>
  <c r="AF77" i="22"/>
  <c r="AP66" i="22"/>
  <c r="AF66" i="22"/>
  <c r="CD80" i="22"/>
  <c r="CD82" i="22" s="1"/>
  <c r="AG91" i="22" s="1"/>
  <c r="AG93" i="22" s="1"/>
  <c r="AG94" i="22" s="1"/>
  <c r="AN81" i="22"/>
  <c r="AN82" i="22" s="1"/>
  <c r="BY80" i="22"/>
  <c r="BY82" i="22" s="1"/>
  <c r="AQ80" i="22"/>
  <c r="AQ81" i="22" s="1"/>
  <c r="AQ82" i="22" s="1"/>
  <c r="AU81" i="22"/>
  <c r="AK92" i="22"/>
  <c r="CB80" i="22"/>
  <c r="CB82" i="22" s="1"/>
  <c r="CL81" i="22" s="1"/>
  <c r="CL82" i="22" s="1"/>
  <c r="CG80" i="22"/>
  <c r="CG82" i="22" s="1"/>
  <c r="CQ81" i="22"/>
  <c r="CQ82" i="22" s="1"/>
  <c r="CG84" i="22" s="1"/>
  <c r="CG85" i="22" s="1"/>
  <c r="CG87" i="22" s="1"/>
  <c r="AK80" i="22"/>
  <c r="AK82" i="22" s="1"/>
  <c r="AO80" i="22"/>
  <c r="AO81" i="22" s="1"/>
  <c r="AO82" i="22" s="1"/>
  <c r="CM80" i="22"/>
  <c r="CI80" i="22"/>
  <c r="CE84" i="22"/>
  <c r="CE85" i="22" s="1"/>
  <c r="CE87" i="22" s="1"/>
  <c r="CE88" i="22" s="1"/>
  <c r="CC80" i="22"/>
  <c r="CC82" i="22" s="1"/>
  <c r="CF80" i="22"/>
  <c r="CF82" i="22" s="1"/>
  <c r="CP81" i="22" s="1"/>
  <c r="CP82" i="22" s="1"/>
  <c r="CF84" i="22" s="1"/>
  <c r="CF85" i="22" s="1"/>
  <c r="CF87" i="22" s="1"/>
  <c r="CN80" i="22"/>
  <c r="AL70" i="22"/>
  <c r="AB70" i="22"/>
  <c r="AL71" i="22"/>
  <c r="AB71" i="22"/>
  <c r="AL76" i="22"/>
  <c r="AB76" i="22"/>
  <c r="AL77" i="22"/>
  <c r="AB77" i="22"/>
  <c r="AL78" i="22"/>
  <c r="AB78" i="22"/>
  <c r="AL59" i="22"/>
  <c r="AB59" i="22"/>
  <c r="AL60" i="22"/>
  <c r="AB60" i="22"/>
  <c r="AL61" i="22"/>
  <c r="AB61" i="22"/>
  <c r="AL62" i="22"/>
  <c r="AB62" i="22"/>
  <c r="AL63" i="22"/>
  <c r="AB63" i="22"/>
  <c r="AL66" i="22"/>
  <c r="AB66" i="22"/>
  <c r="AL69" i="22"/>
  <c r="AB69" i="22"/>
  <c r="CK81" i="22"/>
  <c r="CK82" i="22" s="1"/>
  <c r="CA84" i="22" s="1"/>
  <c r="CA85" i="22" s="1"/>
  <c r="CA87" i="22" s="1"/>
  <c r="AS60" i="22"/>
  <c r="AI60" i="22"/>
  <c r="AS78" i="22"/>
  <c r="AI78" i="22"/>
  <c r="AS70" i="22"/>
  <c r="AI70" i="22"/>
  <c r="AS77" i="22"/>
  <c r="AI77" i="22"/>
  <c r="AR80" i="22"/>
  <c r="AR81" i="22" s="1"/>
  <c r="AR82" i="22" s="1"/>
  <c r="AM80" i="22"/>
  <c r="AM81" i="22" s="1"/>
  <c r="AM82" i="22" s="1"/>
  <c r="CO80" i="22"/>
  <c r="CO81" i="22" s="1"/>
  <c r="CO82" i="22" s="1"/>
  <c r="AH90" i="22" s="1"/>
  <c r="AJ80" i="22"/>
  <c r="AJ82" i="22" s="1"/>
  <c r="AJ91" i="22" s="1"/>
  <c r="AJ93" i="22" s="1"/>
  <c r="AB92" i="22"/>
  <c r="AB86" i="22"/>
  <c r="AC91" i="22"/>
  <c r="AC93" i="22" s="1"/>
  <c r="AC94" i="22" s="1"/>
  <c r="AF92" i="22"/>
  <c r="AF86" i="22"/>
  <c r="AH91" i="22"/>
  <c r="AH93" i="22" s="1"/>
  <c r="AH94" i="22" s="1"/>
  <c r="AI92" i="22"/>
  <c r="AI86" i="22"/>
  <c r="AG92" i="22"/>
  <c r="AG86" i="22"/>
  <c r="AJ92" i="22"/>
  <c r="AJ86" i="22"/>
  <c r="AD91" i="22"/>
  <c r="AD93" i="22" s="1"/>
  <c r="AD92" i="22"/>
  <c r="AD86" i="22"/>
  <c r="AE92" i="22"/>
  <c r="AE86" i="22"/>
  <c r="AE84" i="22"/>
  <c r="AE85" i="22" s="1"/>
  <c r="AE87" i="22" s="1"/>
  <c r="AE88" i="22" s="1"/>
  <c r="AH92" i="22"/>
  <c r="AH86" i="22"/>
  <c r="AH84" i="22"/>
  <c r="AH85" i="22" s="1"/>
  <c r="AH87" i="22" s="1"/>
  <c r="AH88" i="22" s="1"/>
  <c r="CB84" i="22" l="1"/>
  <c r="CB85" i="22" s="1"/>
  <c r="CB87" i="22" s="1"/>
  <c r="CB88" i="22" s="1"/>
  <c r="AE90" i="22"/>
  <c r="AD90" i="22"/>
  <c r="AD84" i="22"/>
  <c r="AD85" i="22" s="1"/>
  <c r="AD87" i="22" s="1"/>
  <c r="AC84" i="22"/>
  <c r="AC85" i="22" s="1"/>
  <c r="AC87" i="22" s="1"/>
  <c r="AC88" i="22" s="1"/>
  <c r="AC90" i="22"/>
  <c r="AI80" i="22"/>
  <c r="AI82" i="22" s="1"/>
  <c r="AI91" i="22" s="1"/>
  <c r="AI93" i="22" s="1"/>
  <c r="CN81" i="22"/>
  <c r="CN82" i="22" s="1"/>
  <c r="CD84" i="22" s="1"/>
  <c r="CD85" i="22" s="1"/>
  <c r="CD87" i="22" s="1"/>
  <c r="CD88" i="22" s="1"/>
  <c r="AF80" i="22"/>
  <c r="AF82" i="22" s="1"/>
  <c r="AF91" i="22" s="1"/>
  <c r="AF93" i="22" s="1"/>
  <c r="AF94" i="22" s="1"/>
  <c r="AS80" i="22"/>
  <c r="AS81" i="22" s="1"/>
  <c r="AS82" i="22" s="1"/>
  <c r="AE91" i="22"/>
  <c r="AE93" i="22" s="1"/>
  <c r="AE94" i="22" s="1"/>
  <c r="AL80" i="22"/>
  <c r="CM81" i="22"/>
  <c r="CM82" i="22" s="1"/>
  <c r="CC84" i="22" s="1"/>
  <c r="CC85" i="22" s="1"/>
  <c r="CC87" i="22" s="1"/>
  <c r="CC88" i="22" s="1"/>
  <c r="AK91" i="22"/>
  <c r="AK93" i="22" s="1"/>
  <c r="AK94" i="22" s="1"/>
  <c r="AG84" i="22"/>
  <c r="AG85" i="22" s="1"/>
  <c r="AG87" i="22" s="1"/>
  <c r="AG88" i="22" s="1"/>
  <c r="CI81" i="22"/>
  <c r="CI82" i="22" s="1"/>
  <c r="AT81" i="22"/>
  <c r="AT82" i="22" s="1"/>
  <c r="AB80" i="22"/>
  <c r="AB82" i="22" s="1"/>
  <c r="AB91" i="22" s="1"/>
  <c r="AB93" i="22" s="1"/>
  <c r="AB94" i="22" s="1"/>
  <c r="AP80" i="22"/>
  <c r="AL81" i="22" l="1"/>
  <c r="AL82" i="22" s="1"/>
  <c r="AI90" i="22"/>
  <c r="AI84" i="22"/>
  <c r="AI85" i="22" s="1"/>
  <c r="AI87" i="22" s="1"/>
  <c r="AJ90" i="22"/>
  <c r="AJ84" i="22"/>
  <c r="AJ85" i="22" s="1"/>
  <c r="AJ87" i="22" s="1"/>
  <c r="CR82" i="22"/>
  <c r="CH84" i="22" s="1"/>
  <c r="CH85" i="22" s="1"/>
  <c r="CH87" i="22" s="1"/>
  <c r="CH88" i="22" s="1"/>
  <c r="BY84" i="22"/>
  <c r="BY85" i="22" s="1"/>
  <c r="BY87" i="22" s="1"/>
  <c r="BY88" i="22" s="1"/>
  <c r="AG90" i="22"/>
  <c r="AP81" i="22"/>
  <c r="AP82" i="22" s="1"/>
  <c r="AV5" i="37"/>
  <c r="AP6" i="37"/>
  <c r="AU6" i="37"/>
  <c r="AV6" i="37"/>
  <c r="AW6" i="37"/>
  <c r="AO7" i="37"/>
  <c r="AT7" i="37"/>
  <c r="AV7" i="37"/>
  <c r="AS8" i="37"/>
  <c r="AT8" i="37"/>
  <c r="AU8" i="37"/>
  <c r="AV8" i="37"/>
  <c r="AW8" i="37"/>
  <c r="AP9" i="37"/>
  <c r="AT9" i="37"/>
  <c r="AV9" i="37"/>
  <c r="AW9" i="37"/>
  <c r="AO10" i="37"/>
  <c r="AT10" i="37"/>
  <c r="AV10" i="37"/>
  <c r="AO11" i="37"/>
  <c r="AP11" i="37"/>
  <c r="AT11" i="37"/>
  <c r="AV11" i="37"/>
  <c r="AW11" i="37"/>
  <c r="AT12" i="37"/>
  <c r="AO13" i="37"/>
  <c r="AP13" i="37"/>
  <c r="AT13" i="37"/>
  <c r="AV13" i="37"/>
  <c r="AW13" i="37"/>
  <c r="AP14" i="37"/>
  <c r="AT14" i="37"/>
  <c r="AU14" i="37"/>
  <c r="AV14" i="37"/>
  <c r="AW14" i="37"/>
  <c r="AX14" i="37"/>
  <c r="AO15" i="37"/>
  <c r="AP15" i="37"/>
  <c r="AV15" i="37"/>
  <c r="AW15" i="37"/>
  <c r="AP16" i="37"/>
  <c r="AT16" i="37"/>
  <c r="AU16" i="37"/>
  <c r="AV16" i="37"/>
  <c r="AW16" i="37"/>
  <c r="AO17" i="37"/>
  <c r="AP17" i="37"/>
  <c r="AT17" i="37"/>
  <c r="AV17" i="37"/>
  <c r="AT18" i="37"/>
  <c r="AU18" i="37"/>
  <c r="AV18" i="37"/>
  <c r="AW18" i="37"/>
  <c r="AT19" i="37"/>
  <c r="AU19" i="37"/>
  <c r="AV19" i="37"/>
  <c r="AW19" i="37"/>
  <c r="AV20" i="37"/>
  <c r="AW20" i="37"/>
  <c r="AO21" i="37"/>
  <c r="AT21" i="37"/>
  <c r="AX21" i="37"/>
  <c r="AP22" i="37"/>
  <c r="AT22" i="37"/>
  <c r="AU22" i="37"/>
  <c r="AV22" i="37"/>
  <c r="AW22" i="37"/>
  <c r="AP23" i="37"/>
  <c r="AT23" i="37"/>
  <c r="AV23" i="37"/>
  <c r="AW23" i="37"/>
  <c r="AO24" i="37"/>
  <c r="AP24" i="37"/>
  <c r="AT24" i="37"/>
  <c r="AU24" i="37"/>
  <c r="AV24" i="37"/>
  <c r="AP25" i="37"/>
  <c r="AV25" i="37"/>
  <c r="AO26" i="37"/>
  <c r="AP26" i="37"/>
  <c r="AT26" i="37"/>
  <c r="AV26" i="37"/>
  <c r="AW26" i="37"/>
  <c r="AK5" i="37"/>
  <c r="AE6" i="37"/>
  <c r="AJ6" i="37"/>
  <c r="AK6" i="37"/>
  <c r="AL6" i="37"/>
  <c r="AD7" i="37"/>
  <c r="AI7" i="37"/>
  <c r="AK7" i="37"/>
  <c r="AH8" i="37"/>
  <c r="AI8" i="37"/>
  <c r="AJ8" i="37"/>
  <c r="AK8" i="37"/>
  <c r="AL8" i="37"/>
  <c r="AE9" i="37"/>
  <c r="AI9" i="37"/>
  <c r="AK9" i="37"/>
  <c r="AL9" i="37"/>
  <c r="AD10" i="37"/>
  <c r="AI10" i="37"/>
  <c r="AK10" i="37"/>
  <c r="AD11" i="37"/>
  <c r="AE11" i="37"/>
  <c r="AI11" i="37"/>
  <c r="AK11" i="37"/>
  <c r="AL11" i="37"/>
  <c r="AI12" i="37"/>
  <c r="AD13" i="37"/>
  <c r="AE13" i="37"/>
  <c r="AI13" i="37"/>
  <c r="AK13" i="37"/>
  <c r="AL13" i="37"/>
  <c r="AE14" i="37"/>
  <c r="AI14" i="37"/>
  <c r="AJ14" i="37"/>
  <c r="AK14" i="37"/>
  <c r="AL14" i="37"/>
  <c r="AM14" i="37"/>
  <c r="AD15" i="37"/>
  <c r="AE15" i="37"/>
  <c r="AK15" i="37"/>
  <c r="AL15" i="37"/>
  <c r="AE16" i="37"/>
  <c r="AI16" i="37"/>
  <c r="AJ16" i="37"/>
  <c r="AK16" i="37"/>
  <c r="AL16" i="37"/>
  <c r="AD17" i="37"/>
  <c r="AE17" i="37"/>
  <c r="AI17" i="37"/>
  <c r="AK17" i="37"/>
  <c r="AI18" i="37"/>
  <c r="AJ18" i="37"/>
  <c r="AK18" i="37"/>
  <c r="AL18" i="37"/>
  <c r="AI19" i="37"/>
  <c r="AJ19" i="37"/>
  <c r="AK19" i="37"/>
  <c r="AL19" i="37"/>
  <c r="AK20" i="37"/>
  <c r="AL20" i="37"/>
  <c r="AD21" i="37"/>
  <c r="AI21" i="37"/>
  <c r="AM21" i="37"/>
  <c r="AE22" i="37"/>
  <c r="AI22" i="37"/>
  <c r="AJ22" i="37"/>
  <c r="AK22" i="37"/>
  <c r="AL22" i="37"/>
  <c r="AE23" i="37"/>
  <c r="AI23" i="37"/>
  <c r="AK23" i="37"/>
  <c r="AL23" i="37"/>
  <c r="AD24" i="37"/>
  <c r="AE24" i="37"/>
  <c r="AI24" i="37"/>
  <c r="AJ24" i="37"/>
  <c r="AK24" i="37"/>
  <c r="AE25" i="37"/>
  <c r="AK25" i="37"/>
  <c r="AD26" i="37"/>
  <c r="AE26" i="37"/>
  <c r="AI26" i="37"/>
  <c r="AK26" i="37"/>
  <c r="AL26" i="37"/>
  <c r="AB29" i="37"/>
  <c r="AB28" i="37" s="1"/>
  <c r="AA29" i="37"/>
  <c r="AA28" i="37" s="1"/>
  <c r="Z29" i="37"/>
  <c r="Z28" i="37" s="1"/>
  <c r="Y29" i="37"/>
  <c r="Y28" i="37" s="1"/>
  <c r="X29" i="37"/>
  <c r="X28" i="37" s="1"/>
  <c r="W29" i="37"/>
  <c r="W28" i="37" s="1"/>
  <c r="V29" i="37"/>
  <c r="U29" i="37"/>
  <c r="T29" i="37"/>
  <c r="T28" i="37" s="1"/>
  <c r="S29" i="37"/>
  <c r="S28" i="37" s="1"/>
  <c r="R29" i="37"/>
  <c r="M28" i="37"/>
  <c r="Q26" i="37"/>
  <c r="P26" i="37"/>
  <c r="Q25" i="37"/>
  <c r="P25" i="37"/>
  <c r="Q24" i="37"/>
  <c r="P24" i="37"/>
  <c r="Q23" i="37"/>
  <c r="P23" i="37"/>
  <c r="Q22" i="37"/>
  <c r="P22" i="37"/>
  <c r="Q21" i="37"/>
  <c r="P21" i="37"/>
  <c r="Q20" i="37"/>
  <c r="P20" i="37"/>
  <c r="Q19" i="37"/>
  <c r="P19" i="37"/>
  <c r="Q18" i="37"/>
  <c r="P18" i="37"/>
  <c r="Q17" i="37"/>
  <c r="P17" i="37"/>
  <c r="Q16" i="37"/>
  <c r="P16" i="37"/>
  <c r="Q15" i="37"/>
  <c r="P15" i="37"/>
  <c r="Q14" i="37"/>
  <c r="P14" i="37"/>
  <c r="Q13" i="37"/>
  <c r="P13" i="37"/>
  <c r="Q12" i="37"/>
  <c r="P12" i="37"/>
  <c r="Q11" i="37"/>
  <c r="P11" i="37"/>
  <c r="Q10" i="37"/>
  <c r="P10" i="37"/>
  <c r="Q9" i="37"/>
  <c r="P9" i="37"/>
  <c r="Q8" i="37"/>
  <c r="P8" i="37"/>
  <c r="Q7" i="37"/>
  <c r="P7" i="37"/>
  <c r="Q6" i="37"/>
  <c r="P6" i="37"/>
  <c r="Q5" i="37"/>
  <c r="P5" i="37"/>
  <c r="AF90" i="22" l="1"/>
  <c r="AF84" i="22"/>
  <c r="AF85" i="22" s="1"/>
  <c r="AF87" i="22" s="1"/>
  <c r="AF88" i="22" s="1"/>
  <c r="AU82" i="22"/>
  <c r="AB90" i="22"/>
  <c r="AB84" i="22"/>
  <c r="AB85" i="22" s="1"/>
  <c r="AB87" i="22" s="1"/>
  <c r="AB88" i="22" s="1"/>
  <c r="AO5" i="37"/>
  <c r="AP5" i="37"/>
  <c r="AU10" i="37"/>
  <c r="AU12" i="37"/>
  <c r="AU20" i="37"/>
  <c r="AU26" i="37"/>
  <c r="AJ10" i="37"/>
  <c r="AJ12" i="37"/>
  <c r="AJ20" i="37"/>
  <c r="AJ26" i="37"/>
  <c r="AU5" i="37"/>
  <c r="AU7" i="37"/>
  <c r="AU9" i="37"/>
  <c r="AU11" i="37"/>
  <c r="AU13" i="37"/>
  <c r="AU15" i="37"/>
  <c r="AU17" i="37"/>
  <c r="AU21" i="37"/>
  <c r="AU23" i="37"/>
  <c r="AU25" i="37"/>
  <c r="AJ5" i="37"/>
  <c r="AJ7" i="37"/>
  <c r="AJ9" i="37"/>
  <c r="AJ11" i="37"/>
  <c r="AJ13" i="37"/>
  <c r="AJ15" i="37"/>
  <c r="AJ17" i="37"/>
  <c r="AJ21" i="37"/>
  <c r="AJ23" i="37"/>
  <c r="AJ25" i="37"/>
  <c r="AX6" i="37"/>
  <c r="AX8" i="37"/>
  <c r="AX10" i="37"/>
  <c r="AX12" i="37"/>
  <c r="AX16" i="37"/>
  <c r="AX18" i="37"/>
  <c r="AX20" i="37"/>
  <c r="AX22" i="37"/>
  <c r="AX24" i="37"/>
  <c r="AX26" i="37"/>
  <c r="AM6" i="37"/>
  <c r="AM8" i="37"/>
  <c r="AM10" i="37"/>
  <c r="AM12" i="37"/>
  <c r="AM16" i="37"/>
  <c r="AM18" i="37"/>
  <c r="AM20" i="37"/>
  <c r="AM22" i="37"/>
  <c r="AM24" i="37"/>
  <c r="AM26" i="37"/>
  <c r="AX5" i="37"/>
  <c r="AX7" i="37"/>
  <c r="AX9" i="37"/>
  <c r="AX11" i="37"/>
  <c r="AX13" i="37"/>
  <c r="AX15" i="37"/>
  <c r="AX17" i="37"/>
  <c r="AX19" i="37"/>
  <c r="AX23" i="37"/>
  <c r="AX25" i="37"/>
  <c r="AM5" i="37"/>
  <c r="AM7" i="37"/>
  <c r="AM9" i="37"/>
  <c r="AM11" i="37"/>
  <c r="AM13" i="37"/>
  <c r="AM15" i="37"/>
  <c r="AM17" i="37"/>
  <c r="AM19" i="37"/>
  <c r="AM23" i="37"/>
  <c r="AM25" i="37"/>
  <c r="AH6" i="37"/>
  <c r="AH10" i="37"/>
  <c r="AH12" i="37"/>
  <c r="AH14" i="37"/>
  <c r="AH16" i="37"/>
  <c r="AH18" i="37"/>
  <c r="AH20" i="37"/>
  <c r="AH22" i="37"/>
  <c r="AH24" i="37"/>
  <c r="AH26" i="37"/>
  <c r="AS5" i="37"/>
  <c r="AS7" i="37"/>
  <c r="AS9" i="37"/>
  <c r="AS11" i="37"/>
  <c r="AS13" i="37"/>
  <c r="AS15" i="37"/>
  <c r="AS17" i="37"/>
  <c r="AS19" i="37"/>
  <c r="AS21" i="37"/>
  <c r="AS23" i="37"/>
  <c r="AS25" i="37"/>
  <c r="AH5" i="37"/>
  <c r="AH7" i="37"/>
  <c r="AH9" i="37"/>
  <c r="AH11" i="37"/>
  <c r="AH13" i="37"/>
  <c r="AH15" i="37"/>
  <c r="AH17" i="37"/>
  <c r="AH19" i="37"/>
  <c r="AH21" i="37"/>
  <c r="AH23" i="37"/>
  <c r="AH25" i="37"/>
  <c r="AS6" i="37"/>
  <c r="AS10" i="37"/>
  <c r="AS12" i="37"/>
  <c r="AS14" i="37"/>
  <c r="AS16" i="37"/>
  <c r="AS18" i="37"/>
  <c r="AS20" i="37"/>
  <c r="AS22" i="37"/>
  <c r="AS24" i="37"/>
  <c r="AS26" i="37"/>
  <c r="AI6" i="37"/>
  <c r="AI20" i="37"/>
  <c r="AT5" i="37"/>
  <c r="AT15" i="37"/>
  <c r="AT25" i="37"/>
  <c r="AI5" i="37"/>
  <c r="AI15" i="37"/>
  <c r="AI25" i="37"/>
  <c r="AT6" i="37"/>
  <c r="AT20" i="37"/>
  <c r="AV12" i="37"/>
  <c r="AK12" i="37"/>
  <c r="AV21" i="37"/>
  <c r="AK21" i="37"/>
  <c r="AW10" i="37"/>
  <c r="AW12" i="37"/>
  <c r="AW24" i="37"/>
  <c r="AL10" i="37"/>
  <c r="AL12" i="37"/>
  <c r="AL24" i="37"/>
  <c r="AW5" i="37"/>
  <c r="AW7" i="37"/>
  <c r="AW17" i="37"/>
  <c r="AW21" i="37"/>
  <c r="AW25" i="37"/>
  <c r="AL5" i="37"/>
  <c r="AL7" i="37"/>
  <c r="AL17" i="37"/>
  <c r="AL21" i="37"/>
  <c r="AL25" i="37"/>
  <c r="AE20" i="37"/>
  <c r="AE18" i="37"/>
  <c r="AE12" i="37"/>
  <c r="AE10" i="37"/>
  <c r="AE8" i="37"/>
  <c r="AD22" i="37"/>
  <c r="AD20" i="37"/>
  <c r="AD18" i="37"/>
  <c r="AD16" i="37"/>
  <c r="AD14" i="37"/>
  <c r="AD12" i="37"/>
  <c r="AD8" i="37"/>
  <c r="AD6" i="37"/>
  <c r="AP20" i="37"/>
  <c r="AP18" i="37"/>
  <c r="AP12" i="37"/>
  <c r="AP10" i="37"/>
  <c r="AP8" i="37"/>
  <c r="AO22" i="37"/>
  <c r="AO20" i="37"/>
  <c r="AO18" i="37"/>
  <c r="AO16" i="37"/>
  <c r="AO14" i="37"/>
  <c r="AO12" i="37"/>
  <c r="AO8" i="37"/>
  <c r="AO6" i="37"/>
  <c r="AE21" i="37"/>
  <c r="AE19" i="37"/>
  <c r="AE7" i="37"/>
  <c r="AE5" i="37"/>
  <c r="AD25" i="37"/>
  <c r="AD23" i="37"/>
  <c r="AD19" i="37"/>
  <c r="AD9" i="37"/>
  <c r="AD5" i="37"/>
  <c r="AP21" i="37"/>
  <c r="AP19" i="37"/>
  <c r="AP7" i="37"/>
  <c r="AO25" i="37"/>
  <c r="AO23" i="37"/>
  <c r="AO19" i="37"/>
  <c r="AO9" i="37"/>
  <c r="AH34" i="37"/>
  <c r="AI34" i="37"/>
  <c r="AJ34" i="37"/>
  <c r="AC34" i="37"/>
  <c r="V28" i="37"/>
  <c r="U28" i="37"/>
  <c r="AK36" i="37"/>
  <c r="R28" i="37"/>
  <c r="AK90" i="22" l="1"/>
  <c r="AK84" i="22"/>
  <c r="AK85" i="22" s="1"/>
  <c r="AK87" i="22" s="1"/>
  <c r="AK88" i="22" s="1"/>
  <c r="AU28" i="37"/>
  <c r="AL28" i="37"/>
  <c r="AL30" i="37" s="1"/>
  <c r="AK28" i="37"/>
  <c r="AK30" i="37" s="1"/>
  <c r="AM28" i="37"/>
  <c r="AM30" i="37" s="1"/>
  <c r="AV28" i="37"/>
  <c r="AV29" i="37"/>
  <c r="AV30" i="37" s="1"/>
  <c r="AK32" i="37" s="1"/>
  <c r="AK33" i="37" s="1"/>
  <c r="AK35" i="37" s="1"/>
  <c r="AN22" i="37"/>
  <c r="AC20" i="37"/>
  <c r="AN23" i="37"/>
  <c r="AC21" i="37"/>
  <c r="AN24" i="37"/>
  <c r="AC22" i="37"/>
  <c r="AN25" i="37"/>
  <c r="AC23" i="37"/>
  <c r="AN6" i="37"/>
  <c r="AN26" i="37"/>
  <c r="AC24" i="37"/>
  <c r="AN7" i="37"/>
  <c r="AN5" i="37"/>
  <c r="AC25" i="37"/>
  <c r="AN8" i="37"/>
  <c r="AC6" i="37"/>
  <c r="AC26" i="37"/>
  <c r="AN9" i="37"/>
  <c r="AC7" i="37"/>
  <c r="AC5" i="37"/>
  <c r="AN10" i="37"/>
  <c r="AC8" i="37"/>
  <c r="AN11" i="37"/>
  <c r="AC9" i="37"/>
  <c r="AN12" i="37"/>
  <c r="AC10" i="37"/>
  <c r="AN13" i="37"/>
  <c r="AC11" i="37"/>
  <c r="AN14" i="37"/>
  <c r="AC12" i="37"/>
  <c r="AN15" i="37"/>
  <c r="AC13" i="37"/>
  <c r="AN16" i="37"/>
  <c r="AC14" i="37"/>
  <c r="AN17" i="37"/>
  <c r="AC15" i="37"/>
  <c r="AN18" i="37"/>
  <c r="AC16" i="37"/>
  <c r="AN19" i="37"/>
  <c r="AC17" i="37"/>
  <c r="AN20" i="37"/>
  <c r="AC18" i="37"/>
  <c r="AN21" i="37"/>
  <c r="AC19" i="37"/>
  <c r="AR5" i="37"/>
  <c r="AR7" i="37"/>
  <c r="AR9" i="37"/>
  <c r="AR11" i="37"/>
  <c r="AR13" i="37"/>
  <c r="AR15" i="37"/>
  <c r="AR17" i="37"/>
  <c r="AR19" i="37"/>
  <c r="AR21" i="37"/>
  <c r="AR23" i="37"/>
  <c r="AR25" i="37"/>
  <c r="AG5" i="37"/>
  <c r="AG7" i="37"/>
  <c r="AG9" i="37"/>
  <c r="AG11" i="37"/>
  <c r="AG13" i="37"/>
  <c r="AG15" i="37"/>
  <c r="AG17" i="37"/>
  <c r="AG19" i="37"/>
  <c r="AG21" i="37"/>
  <c r="AG23" i="37"/>
  <c r="AG25" i="37"/>
  <c r="AR6" i="37"/>
  <c r="AR8" i="37"/>
  <c r="AR10" i="37"/>
  <c r="AR12" i="37"/>
  <c r="AR14" i="37"/>
  <c r="AR16" i="37"/>
  <c r="AR18" i="37"/>
  <c r="AR20" i="37"/>
  <c r="AR22" i="37"/>
  <c r="AR24" i="37"/>
  <c r="AR26" i="37"/>
  <c r="AG6" i="37"/>
  <c r="AG8" i="37"/>
  <c r="AG10" i="37"/>
  <c r="AG12" i="37"/>
  <c r="AG14" i="37"/>
  <c r="AG16" i="37"/>
  <c r="AG18" i="37"/>
  <c r="AG20" i="37"/>
  <c r="AG22" i="37"/>
  <c r="AG24" i="37"/>
  <c r="AG26" i="37"/>
  <c r="AQ5" i="37"/>
  <c r="AQ7" i="37"/>
  <c r="AQ9" i="37"/>
  <c r="AQ11" i="37"/>
  <c r="AQ13" i="37"/>
  <c r="AQ15" i="37"/>
  <c r="AQ17" i="37"/>
  <c r="AQ19" i="37"/>
  <c r="AQ21" i="37"/>
  <c r="AQ23" i="37"/>
  <c r="AQ25" i="37"/>
  <c r="AF5" i="37"/>
  <c r="AF7" i="37"/>
  <c r="AF9" i="37"/>
  <c r="AF11" i="37"/>
  <c r="AF13" i="37"/>
  <c r="AF15" i="37"/>
  <c r="AF17" i="37"/>
  <c r="AF19" i="37"/>
  <c r="AF21" i="37"/>
  <c r="AF23" i="37"/>
  <c r="AF25" i="37"/>
  <c r="AQ6" i="37"/>
  <c r="AQ8" i="37"/>
  <c r="AQ10" i="37"/>
  <c r="AQ12" i="37"/>
  <c r="AQ14" i="37"/>
  <c r="AQ16" i="37"/>
  <c r="AQ18" i="37"/>
  <c r="AQ20" i="37"/>
  <c r="AQ22" i="37"/>
  <c r="AQ24" i="37"/>
  <c r="AQ26" i="37"/>
  <c r="AF6" i="37"/>
  <c r="AF8" i="37"/>
  <c r="AF10" i="37"/>
  <c r="AF12" i="37"/>
  <c r="AF14" i="37"/>
  <c r="AF16" i="37"/>
  <c r="AF18" i="37"/>
  <c r="AF20" i="37"/>
  <c r="AF22" i="37"/>
  <c r="AF24" i="37"/>
  <c r="AF26" i="37"/>
  <c r="AO28" i="37"/>
  <c r="AJ28" i="37"/>
  <c r="AJ30" i="37" s="1"/>
  <c r="AU29" i="37" s="1"/>
  <c r="AU30" i="37" s="1"/>
  <c r="AJ32" i="37" s="1"/>
  <c r="AJ33" i="37" s="1"/>
  <c r="AJ35" i="37" s="1"/>
  <c r="AJ36" i="37" s="1"/>
  <c r="AE28" i="37"/>
  <c r="AE30" i="37" s="1"/>
  <c r="AT28" i="37"/>
  <c r="AP28" i="37"/>
  <c r="AP29" i="37" s="1"/>
  <c r="AP30" i="37" s="1"/>
  <c r="AE32" i="37" s="1"/>
  <c r="AE33" i="37" s="1"/>
  <c r="AE35" i="37" s="1"/>
  <c r="AE36" i="37" s="1"/>
  <c r="AD28" i="37"/>
  <c r="AD30" i="37" s="1"/>
  <c r="AS28" i="37"/>
  <c r="AH28" i="37"/>
  <c r="AH30" i="37" s="1"/>
  <c r="AE34" i="37"/>
  <c r="AG34" i="37"/>
  <c r="AD34" i="37"/>
  <c r="AW28" i="37"/>
  <c r="AW29" i="37" s="1"/>
  <c r="AW30" i="37" s="1"/>
  <c r="AL32" i="37" s="1"/>
  <c r="AL33" i="37" s="1"/>
  <c r="AL35" i="37" s="1"/>
  <c r="AL36" i="37" s="1"/>
  <c r="AM34" i="37"/>
  <c r="AI28" i="37"/>
  <c r="AI30" i="37" s="1"/>
  <c r="AF34" i="37"/>
  <c r="AK34" i="37"/>
  <c r="AX28" i="37"/>
  <c r="AL34" i="37"/>
  <c r="AN28" i="37" l="1"/>
  <c r="AQ28" i="37"/>
  <c r="AX29" i="37"/>
  <c r="AX30" i="37" s="1"/>
  <c r="AM32" i="37" s="1"/>
  <c r="AM33" i="37" s="1"/>
  <c r="AM35" i="37" s="1"/>
  <c r="AM36" i="37" s="1"/>
  <c r="AC28" i="37"/>
  <c r="AC30" i="37" s="1"/>
  <c r="AG28" i="37"/>
  <c r="AG30" i="37" s="1"/>
  <c r="AR28" i="37"/>
  <c r="AF28" i="37"/>
  <c r="AF30" i="37" s="1"/>
  <c r="AQ29" i="37" s="1"/>
  <c r="AQ30" i="37" s="1"/>
  <c r="AF32" i="37" s="1"/>
  <c r="AF33" i="37" s="1"/>
  <c r="AF35" i="37" s="1"/>
  <c r="AF36" i="37" s="1"/>
  <c r="AO29" i="37"/>
  <c r="AO30" i="37" s="1"/>
  <c r="AD32" i="37" s="1"/>
  <c r="AD33" i="37" s="1"/>
  <c r="AD35" i="37" s="1"/>
  <c r="AD36" i="37" s="1"/>
  <c r="AR29" i="37"/>
  <c r="AR30" i="37" s="1"/>
  <c r="AG32" i="37" s="1"/>
  <c r="AG33" i="37" s="1"/>
  <c r="AG35" i="37" s="1"/>
  <c r="AG36" i="37" s="1"/>
  <c r="AN29" i="37"/>
  <c r="AN30" i="37" s="1"/>
  <c r="AC32" i="37" s="1"/>
  <c r="AC33" i="37" s="1"/>
  <c r="AC35" i="37" s="1"/>
  <c r="AC36" i="37" s="1"/>
  <c r="AT29" i="37"/>
  <c r="AT30" i="37" s="1"/>
  <c r="AI32" i="37" s="1"/>
  <c r="AI33" i="37" s="1"/>
  <c r="AI35" i="37" s="1"/>
  <c r="AI36" i="37" s="1"/>
  <c r="AS29" i="37"/>
  <c r="AS30" i="37" s="1"/>
  <c r="AH32" i="37" s="1"/>
  <c r="AH33" i="37" s="1"/>
  <c r="AH35" i="37" s="1"/>
  <c r="AH36" i="37" s="1"/>
  <c r="AV5" i="34" l="1"/>
  <c r="AP6" i="34"/>
  <c r="AU6" i="34"/>
  <c r="AV6" i="34"/>
  <c r="AW6" i="34"/>
  <c r="AX6" i="34"/>
  <c r="AP7" i="34"/>
  <c r="AT7" i="34"/>
  <c r="AV7" i="34"/>
  <c r="AW7" i="34"/>
  <c r="AT8" i="34"/>
  <c r="AX8" i="34"/>
  <c r="AO9" i="34"/>
  <c r="AP9" i="34"/>
  <c r="AT9" i="34"/>
  <c r="AV9" i="34"/>
  <c r="AW9" i="34"/>
  <c r="AO10" i="34"/>
  <c r="AP10" i="34"/>
  <c r="AV10" i="34"/>
  <c r="AW10" i="34"/>
  <c r="AO11" i="34"/>
  <c r="AP11" i="34"/>
  <c r="AT11" i="34"/>
  <c r="AV11" i="34"/>
  <c r="AX11" i="34"/>
  <c r="AT12" i="34"/>
  <c r="AU12" i="34"/>
  <c r="AV12" i="34"/>
  <c r="AW12" i="34"/>
  <c r="AX12" i="34"/>
  <c r="AT13" i="34"/>
  <c r="AV13" i="34"/>
  <c r="AW13" i="34"/>
  <c r="AO14" i="34"/>
  <c r="AT14" i="34"/>
  <c r="AX14" i="34"/>
  <c r="AO15" i="34"/>
  <c r="AP15" i="34"/>
  <c r="AT15" i="34"/>
  <c r="AU15" i="34"/>
  <c r="AV15" i="34"/>
  <c r="AX15" i="34"/>
  <c r="AP16" i="34"/>
  <c r="AV16" i="34"/>
  <c r="AK5" i="34"/>
  <c r="AE6" i="34"/>
  <c r="AJ6" i="34"/>
  <c r="AK6" i="34"/>
  <c r="AL6" i="34"/>
  <c r="AM6" i="34"/>
  <c r="AE7" i="34"/>
  <c r="AI7" i="34"/>
  <c r="AK7" i="34"/>
  <c r="AL7" i="34"/>
  <c r="AI8" i="34"/>
  <c r="AM8" i="34"/>
  <c r="AD9" i="34"/>
  <c r="AE9" i="34"/>
  <c r="AI9" i="34"/>
  <c r="AK9" i="34"/>
  <c r="AL9" i="34"/>
  <c r="AD10" i="34"/>
  <c r="AE10" i="34"/>
  <c r="AK10" i="34"/>
  <c r="AL10" i="34"/>
  <c r="AD11" i="34"/>
  <c r="AE11" i="34"/>
  <c r="AI11" i="34"/>
  <c r="AK11" i="34"/>
  <c r="AM11" i="34"/>
  <c r="AI12" i="34"/>
  <c r="AJ12" i="34"/>
  <c r="AK12" i="34"/>
  <c r="AL12" i="34"/>
  <c r="AM12" i="34"/>
  <c r="AI13" i="34"/>
  <c r="AK13" i="34"/>
  <c r="AL13" i="34"/>
  <c r="AD14" i="34"/>
  <c r="AI14" i="34"/>
  <c r="AM14" i="34"/>
  <c r="AD15" i="34"/>
  <c r="AE15" i="34"/>
  <c r="AI15" i="34"/>
  <c r="AJ15" i="34"/>
  <c r="AK15" i="34"/>
  <c r="AM15" i="34"/>
  <c r="AE16" i="34"/>
  <c r="AK16" i="34"/>
  <c r="AB19" i="34"/>
  <c r="AB18" i="34" s="1"/>
  <c r="AA19" i="34"/>
  <c r="AA18" i="34" s="1"/>
  <c r="Z19" i="34"/>
  <c r="AK26" i="34" s="1"/>
  <c r="Y19" i="34"/>
  <c r="Y18" i="34" s="1"/>
  <c r="X19" i="34"/>
  <c r="X18" i="34" s="1"/>
  <c r="W19" i="34"/>
  <c r="W18" i="34" s="1"/>
  <c r="V19" i="34"/>
  <c r="U19" i="34"/>
  <c r="U18" i="34" s="1"/>
  <c r="T19" i="34"/>
  <c r="S19" i="34"/>
  <c r="S18" i="34" s="1"/>
  <c r="R19" i="34"/>
  <c r="R18" i="34" s="1"/>
  <c r="M18" i="34"/>
  <c r="Q16" i="34"/>
  <c r="P16" i="34"/>
  <c r="Q15" i="34"/>
  <c r="P15" i="34"/>
  <c r="Q14" i="34"/>
  <c r="P14" i="34"/>
  <c r="Q13" i="34"/>
  <c r="P13" i="34"/>
  <c r="Q12" i="34"/>
  <c r="P12" i="34"/>
  <c r="Q11" i="34"/>
  <c r="P11" i="34"/>
  <c r="Q10" i="34"/>
  <c r="P10" i="34"/>
  <c r="Q9" i="34"/>
  <c r="P9" i="34"/>
  <c r="Q8" i="34"/>
  <c r="P8" i="34"/>
  <c r="Q7" i="34"/>
  <c r="P7" i="34"/>
  <c r="Q6" i="34"/>
  <c r="P6" i="34"/>
  <c r="Q5" i="34"/>
  <c r="P5" i="34"/>
  <c r="AF15" i="34" l="1"/>
  <c r="AH15" i="34"/>
  <c r="AI24" i="34"/>
  <c r="AX10" i="34"/>
  <c r="AU8" i="34"/>
  <c r="AF11" i="34"/>
  <c r="AX13" i="34"/>
  <c r="AS5" i="34"/>
  <c r="AI5" i="34"/>
  <c r="AQ5" i="34"/>
  <c r="AX7" i="34"/>
  <c r="AQ12" i="34"/>
  <c r="AJ5" i="34"/>
  <c r="AH7" i="34"/>
  <c r="AS8" i="34"/>
  <c r="AQ8" i="34"/>
  <c r="Z18" i="34"/>
  <c r="AV14" i="34" s="1"/>
  <c r="AS10" i="34"/>
  <c r="AQ10" i="34"/>
  <c r="AT6" i="34"/>
  <c r="AH5" i="34"/>
  <c r="AS6" i="34"/>
  <c r="AF5" i="34"/>
  <c r="AX9" i="34"/>
  <c r="AQ6" i="34"/>
  <c r="AI26" i="34"/>
  <c r="AH13" i="34"/>
  <c r="AU10" i="34"/>
  <c r="AM10" i="34"/>
  <c r="AF13" i="34"/>
  <c r="AU16" i="34"/>
  <c r="AX5" i="34"/>
  <c r="AQ14" i="34"/>
  <c r="AM16" i="34"/>
  <c r="AH9" i="34"/>
  <c r="AT16" i="34"/>
  <c r="AU14" i="34"/>
  <c r="AS14" i="34"/>
  <c r="AF9" i="34"/>
  <c r="AS16" i="34"/>
  <c r="AT10" i="34"/>
  <c r="AQ16" i="34"/>
  <c r="AH11" i="34"/>
  <c r="AD13" i="34"/>
  <c r="AO5" i="34"/>
  <c r="AO7" i="34"/>
  <c r="AO13" i="34"/>
  <c r="AD6" i="34"/>
  <c r="AD8" i="34"/>
  <c r="AD12" i="34"/>
  <c r="AD16" i="34"/>
  <c r="AD5" i="34"/>
  <c r="AD7" i="34"/>
  <c r="AO6" i="34"/>
  <c r="AO8" i="34"/>
  <c r="AO12" i="34"/>
  <c r="AO16" i="34"/>
  <c r="AW8" i="34"/>
  <c r="AW14" i="34"/>
  <c r="AW16" i="34"/>
  <c r="AL5" i="34"/>
  <c r="AL11" i="34"/>
  <c r="AL15" i="34"/>
  <c r="AL14" i="34"/>
  <c r="AW5" i="34"/>
  <c r="AW11" i="34"/>
  <c r="AW15" i="34"/>
  <c r="AL8" i="34"/>
  <c r="AL16" i="34"/>
  <c r="AC11" i="34"/>
  <c r="AC6" i="34"/>
  <c r="AC10" i="34"/>
  <c r="AC12" i="34"/>
  <c r="AC13" i="34"/>
  <c r="AN15" i="34"/>
  <c r="AN6" i="34"/>
  <c r="AC14" i="34"/>
  <c r="AN7" i="34"/>
  <c r="AC15" i="34"/>
  <c r="AN8" i="34"/>
  <c r="AC16" i="34"/>
  <c r="AN9" i="34"/>
  <c r="AC5" i="34"/>
  <c r="AN10" i="34"/>
  <c r="AC7" i="34"/>
  <c r="AC9" i="34"/>
  <c r="AN11" i="34"/>
  <c r="AN12" i="34"/>
  <c r="AN13" i="34"/>
  <c r="AN14" i="34"/>
  <c r="AN16" i="34"/>
  <c r="AC8" i="34"/>
  <c r="AN5" i="34"/>
  <c r="AC24" i="34"/>
  <c r="AL24" i="34"/>
  <c r="AK24" i="34"/>
  <c r="AF7" i="34"/>
  <c r="AJ16" i="34"/>
  <c r="AJ14" i="34"/>
  <c r="AJ10" i="34"/>
  <c r="AJ8" i="34"/>
  <c r="AI16" i="34"/>
  <c r="AI10" i="34"/>
  <c r="AI6" i="34"/>
  <c r="AF24" i="34"/>
  <c r="AH16" i="34"/>
  <c r="AH14" i="34"/>
  <c r="AH12" i="34"/>
  <c r="AH10" i="34"/>
  <c r="AH8" i="34"/>
  <c r="AH6" i="34"/>
  <c r="AU13" i="34"/>
  <c r="AU11" i="34"/>
  <c r="AU9" i="34"/>
  <c r="AU7" i="34"/>
  <c r="AU5" i="34"/>
  <c r="AT5" i="34"/>
  <c r="AF16" i="34"/>
  <c r="AF14" i="34"/>
  <c r="AF12" i="34"/>
  <c r="AF10" i="34"/>
  <c r="AF8" i="34"/>
  <c r="AF6" i="34"/>
  <c r="AS15" i="34"/>
  <c r="AS13" i="34"/>
  <c r="AS11" i="34"/>
  <c r="AS9" i="34"/>
  <c r="AS7" i="34"/>
  <c r="AJ24" i="34"/>
  <c r="AQ15" i="34"/>
  <c r="AQ13" i="34"/>
  <c r="AQ11" i="34"/>
  <c r="AQ9" i="34"/>
  <c r="AQ7" i="34"/>
  <c r="AM13" i="34"/>
  <c r="AM9" i="34"/>
  <c r="AM7" i="34"/>
  <c r="AM5" i="34"/>
  <c r="AS12" i="34"/>
  <c r="AM24" i="34"/>
  <c r="AX16" i="34"/>
  <c r="AJ13" i="34"/>
  <c r="AJ11" i="34"/>
  <c r="AJ9" i="34"/>
  <c r="AJ7" i="34"/>
  <c r="V18" i="34"/>
  <c r="T18" i="34"/>
  <c r="AI18" i="34" l="1"/>
  <c r="AI20" i="34" s="1"/>
  <c r="AQ18" i="34"/>
  <c r="AM18" i="34"/>
  <c r="AM20" i="34" s="1"/>
  <c r="AX18" i="34"/>
  <c r="AX19" i="34" s="1"/>
  <c r="AX20" i="34" s="1"/>
  <c r="AM22" i="34" s="1"/>
  <c r="AM23" i="34" s="1"/>
  <c r="AM25" i="34" s="1"/>
  <c r="AM26" i="34" s="1"/>
  <c r="AK8" i="34"/>
  <c r="AD18" i="34"/>
  <c r="AD20" i="34" s="1"/>
  <c r="AH18" i="34"/>
  <c r="AH20" i="34" s="1"/>
  <c r="AC18" i="34"/>
  <c r="AC20" i="34" s="1"/>
  <c r="AF18" i="34"/>
  <c r="AF20" i="34" s="1"/>
  <c r="AQ19" i="34" s="1"/>
  <c r="AQ20" i="34" s="1"/>
  <c r="AF22" i="34" s="1"/>
  <c r="AF23" i="34" s="1"/>
  <c r="AF25" i="34" s="1"/>
  <c r="AF26" i="34" s="1"/>
  <c r="AV8" i="34"/>
  <c r="AV18" i="34" s="1"/>
  <c r="AK14" i="34"/>
  <c r="AW18" i="34"/>
  <c r="AR14" i="34"/>
  <c r="AR10" i="34"/>
  <c r="AR6" i="34"/>
  <c r="AG11" i="34"/>
  <c r="AR8" i="34"/>
  <c r="AG7" i="34"/>
  <c r="AR16" i="34"/>
  <c r="AG13" i="34"/>
  <c r="AR5" i="34"/>
  <c r="AR7" i="34"/>
  <c r="AR9" i="34"/>
  <c r="AR11" i="34"/>
  <c r="AR13" i="34"/>
  <c r="AR15" i="34"/>
  <c r="AG9" i="34"/>
  <c r="AG6" i="34"/>
  <c r="AG8" i="34"/>
  <c r="AG10" i="34"/>
  <c r="AG12" i="34"/>
  <c r="AG14" i="34"/>
  <c r="AG16" i="34"/>
  <c r="AR12" i="34"/>
  <c r="AG15" i="34"/>
  <c r="AG5" i="34"/>
  <c r="AP5" i="34"/>
  <c r="AP13" i="34"/>
  <c r="AE8" i="34"/>
  <c r="AE12" i="34"/>
  <c r="AE14" i="34"/>
  <c r="AE5" i="34"/>
  <c r="AE13" i="34"/>
  <c r="AP8" i="34"/>
  <c r="AP12" i="34"/>
  <c r="AP14" i="34"/>
  <c r="AU18" i="34"/>
  <c r="AE24" i="34"/>
  <c r="AJ18" i="34"/>
  <c r="AJ20" i="34" s="1"/>
  <c r="AS18" i="34"/>
  <c r="AN18" i="34"/>
  <c r="AL18" i="34"/>
  <c r="AL20" i="34" s="1"/>
  <c r="AH24" i="34"/>
  <c r="AG24" i="34"/>
  <c r="AT18" i="34"/>
  <c r="AT19" i="34" s="1"/>
  <c r="AT20" i="34" s="1"/>
  <c r="AI22" i="34" s="1"/>
  <c r="AI23" i="34" s="1"/>
  <c r="AI25" i="34" s="1"/>
  <c r="AD24" i="34"/>
  <c r="AO18" i="34"/>
  <c r="AK18" i="34" l="1"/>
  <c r="AK20" i="34" s="1"/>
  <c r="AO19" i="34"/>
  <c r="AO20" i="34" s="1"/>
  <c r="AD22" i="34" s="1"/>
  <c r="AD23" i="34" s="1"/>
  <c r="AD25" i="34" s="1"/>
  <c r="AD26" i="34" s="1"/>
  <c r="AS19" i="34"/>
  <c r="AS20" i="34" s="1"/>
  <c r="AH22" i="34" s="1"/>
  <c r="AH23" i="34" s="1"/>
  <c r="AH25" i="34" s="1"/>
  <c r="AH26" i="34" s="1"/>
  <c r="AV19" i="34"/>
  <c r="AV20" i="34" s="1"/>
  <c r="AK22" i="34" s="1"/>
  <c r="AK23" i="34" s="1"/>
  <c r="AK25" i="34" s="1"/>
  <c r="AW19" i="34"/>
  <c r="AW20" i="34" s="1"/>
  <c r="AL22" i="34" s="1"/>
  <c r="AN19" i="34"/>
  <c r="AN20" i="34" s="1"/>
  <c r="AC22" i="34" s="1"/>
  <c r="AC23" i="34" s="1"/>
  <c r="AC25" i="34" s="1"/>
  <c r="AC26" i="34" s="1"/>
  <c r="AU19" i="34"/>
  <c r="AU20" i="34" s="1"/>
  <c r="AJ22" i="34" s="1"/>
  <c r="AJ23" i="34" s="1"/>
  <c r="AJ25" i="34" s="1"/>
  <c r="AJ26" i="34" s="1"/>
  <c r="AP18" i="34"/>
  <c r="AL23" i="34"/>
  <c r="AL25" i="34" s="1"/>
  <c r="AL26" i="34" s="1"/>
  <c r="AR18" i="34"/>
  <c r="AE18" i="34"/>
  <c r="AE20" i="34" s="1"/>
  <c r="AG18" i="34"/>
  <c r="AG20" i="34" s="1"/>
  <c r="AR19" i="34" l="1"/>
  <c r="AR20" i="34" s="1"/>
  <c r="AG22" i="34" s="1"/>
  <c r="AG23" i="34" s="1"/>
  <c r="AG25" i="34" s="1"/>
  <c r="AG26" i="34" s="1"/>
  <c r="AP19" i="34"/>
  <c r="AP20" i="34" s="1"/>
  <c r="AE22" i="34" s="1"/>
  <c r="AE23" i="34" s="1"/>
  <c r="AE25" i="34" s="1"/>
  <c r="AE26" i="34" s="1"/>
  <c r="AT5" i="35" l="1"/>
  <c r="AV5" i="35"/>
  <c r="AP6" i="35"/>
  <c r="AU6" i="35"/>
  <c r="AV6" i="35"/>
  <c r="AW6" i="35"/>
  <c r="AX6" i="35"/>
  <c r="AP7" i="35"/>
  <c r="AT7" i="35"/>
  <c r="AU7" i="35"/>
  <c r="AV7" i="35"/>
  <c r="AW7" i="35"/>
  <c r="AO8" i="35"/>
  <c r="AV8" i="35"/>
  <c r="AP9" i="35"/>
  <c r="AT9" i="35"/>
  <c r="AU9" i="35"/>
  <c r="AV9" i="35"/>
  <c r="AW9" i="35"/>
  <c r="AX9" i="35"/>
  <c r="AT10" i="35"/>
  <c r="AV10" i="35"/>
  <c r="AX10" i="35"/>
  <c r="AO11" i="35"/>
  <c r="AT11" i="35"/>
  <c r="AV11" i="35"/>
  <c r="AO12" i="35"/>
  <c r="AU12" i="35"/>
  <c r="AV12" i="35"/>
  <c r="AW12" i="35"/>
  <c r="AO13" i="35"/>
  <c r="AP13" i="35"/>
  <c r="AT13" i="35"/>
  <c r="AV13" i="35"/>
  <c r="AW13" i="35"/>
  <c r="AO14" i="35"/>
  <c r="AP14" i="35"/>
  <c r="AT14" i="35"/>
  <c r="AV14" i="35"/>
  <c r="AW14" i="35"/>
  <c r="AP15" i="35"/>
  <c r="AT15" i="35"/>
  <c r="AU15" i="35"/>
  <c r="AV15" i="35"/>
  <c r="AW15" i="35"/>
  <c r="AX15" i="35"/>
  <c r="AT16" i="35"/>
  <c r="AV16" i="35"/>
  <c r="AW16" i="35"/>
  <c r="AP17" i="35"/>
  <c r="AT17" i="35"/>
  <c r="AU17" i="35"/>
  <c r="AV17" i="35"/>
  <c r="AW17" i="35"/>
  <c r="AP18" i="35"/>
  <c r="AU18" i="35"/>
  <c r="AV18" i="35"/>
  <c r="AW18" i="35"/>
  <c r="AX18" i="35"/>
  <c r="AI5" i="35"/>
  <c r="AK5" i="35"/>
  <c r="AE6" i="35"/>
  <c r="AJ6" i="35"/>
  <c r="AK6" i="35"/>
  <c r="AL6" i="35"/>
  <c r="AM6" i="35"/>
  <c r="AE7" i="35"/>
  <c r="AI7" i="35"/>
  <c r="AJ7" i="35"/>
  <c r="AK7" i="35"/>
  <c r="AL7" i="35"/>
  <c r="AD8" i="35"/>
  <c r="AK8" i="35"/>
  <c r="AE9" i="35"/>
  <c r="AI9" i="35"/>
  <c r="AJ9" i="35"/>
  <c r="AK9" i="35"/>
  <c r="AL9" i="35"/>
  <c r="AM9" i="35"/>
  <c r="AI10" i="35"/>
  <c r="AK10" i="35"/>
  <c r="AM10" i="35"/>
  <c r="AD11" i="35"/>
  <c r="AI11" i="35"/>
  <c r="AK11" i="35"/>
  <c r="AD12" i="35"/>
  <c r="AJ12" i="35"/>
  <c r="AK12" i="35"/>
  <c r="AL12" i="35"/>
  <c r="AD13" i="35"/>
  <c r="AE13" i="35"/>
  <c r="AI13" i="35"/>
  <c r="AK13" i="35"/>
  <c r="AL13" i="35"/>
  <c r="AD14" i="35"/>
  <c r="AE14" i="35"/>
  <c r="AI14" i="35"/>
  <c r="AK14" i="35"/>
  <c r="AL14" i="35"/>
  <c r="AE15" i="35"/>
  <c r="AI15" i="35"/>
  <c r="AJ15" i="35"/>
  <c r="AK15" i="35"/>
  <c r="AL15" i="35"/>
  <c r="AM15" i="35"/>
  <c r="AI16" i="35"/>
  <c r="AK16" i="35"/>
  <c r="AL16" i="35"/>
  <c r="AE17" i="35"/>
  <c r="AI17" i="35"/>
  <c r="AJ17" i="35"/>
  <c r="AK17" i="35"/>
  <c r="AL17" i="35"/>
  <c r="AE18" i="35"/>
  <c r="AJ18" i="35"/>
  <c r="AK18" i="35"/>
  <c r="AL18" i="35"/>
  <c r="AM18" i="35"/>
  <c r="AB21" i="35"/>
  <c r="AA21" i="35"/>
  <c r="Z21" i="35"/>
  <c r="Y21" i="35"/>
  <c r="X21" i="35"/>
  <c r="W21" i="35"/>
  <c r="V21" i="35"/>
  <c r="U21" i="35"/>
  <c r="T21" i="35"/>
  <c r="S21" i="35"/>
  <c r="R21" i="35"/>
  <c r="M20" i="35"/>
  <c r="Q18" i="35"/>
  <c r="P18" i="35"/>
  <c r="Q17" i="35"/>
  <c r="P17" i="35"/>
  <c r="Q16" i="35"/>
  <c r="P16" i="35"/>
  <c r="Q15" i="35"/>
  <c r="P15" i="35"/>
  <c r="Q14" i="35"/>
  <c r="P14" i="35"/>
  <c r="Q13" i="35"/>
  <c r="P13" i="35"/>
  <c r="Q12" i="35"/>
  <c r="P12" i="35"/>
  <c r="Q11" i="35"/>
  <c r="P11" i="35"/>
  <c r="Q10" i="35"/>
  <c r="P10" i="35"/>
  <c r="Q9" i="35"/>
  <c r="P9" i="35"/>
  <c r="Q8" i="35"/>
  <c r="P8" i="35"/>
  <c r="Q7" i="35"/>
  <c r="P7" i="35"/>
  <c r="Q6" i="35"/>
  <c r="P6" i="35"/>
  <c r="Q5" i="35"/>
  <c r="P5" i="35"/>
  <c r="AV5" i="33"/>
  <c r="AP6" i="33"/>
  <c r="AU6" i="33"/>
  <c r="AV6" i="33"/>
  <c r="AW6" i="33"/>
  <c r="AO7" i="33"/>
  <c r="AT7" i="33"/>
  <c r="AV7" i="33"/>
  <c r="AS8" i="33"/>
  <c r="AT8" i="33"/>
  <c r="AU8" i="33"/>
  <c r="AV8" i="33"/>
  <c r="AW8" i="33"/>
  <c r="AP9" i="33"/>
  <c r="AT9" i="33"/>
  <c r="AU9" i="33"/>
  <c r="AV9" i="33"/>
  <c r="AW9" i="33"/>
  <c r="AX9" i="33"/>
  <c r="AT10" i="33"/>
  <c r="AV10" i="33"/>
  <c r="AX10" i="33"/>
  <c r="AP11" i="33"/>
  <c r="AT11" i="33"/>
  <c r="AV11" i="33"/>
  <c r="AW11" i="33"/>
  <c r="AO12" i="33"/>
  <c r="AT12" i="33"/>
  <c r="AV12" i="33"/>
  <c r="AO13" i="33"/>
  <c r="AP13" i="33"/>
  <c r="AT13" i="33"/>
  <c r="AV13" i="33"/>
  <c r="AW13" i="33"/>
  <c r="AT14" i="33"/>
  <c r="AO15" i="33"/>
  <c r="AP15" i="33"/>
  <c r="AT15" i="33"/>
  <c r="AV15" i="33"/>
  <c r="AW15" i="33"/>
  <c r="AP16" i="33"/>
  <c r="AT16" i="33"/>
  <c r="AU16" i="33"/>
  <c r="AV16" i="33"/>
  <c r="AW16" i="33"/>
  <c r="AX16" i="33"/>
  <c r="AP17" i="33"/>
  <c r="AT17" i="33"/>
  <c r="AU17" i="33"/>
  <c r="AV17" i="33"/>
  <c r="AW17" i="33"/>
  <c r="AO18" i="33"/>
  <c r="AP18" i="33"/>
  <c r="AT18" i="33"/>
  <c r="AV18" i="33"/>
  <c r="AP19" i="33"/>
  <c r="AT19" i="33"/>
  <c r="AW19" i="33"/>
  <c r="AX19" i="33"/>
  <c r="AT20" i="33"/>
  <c r="AU20" i="33"/>
  <c r="AV20" i="33"/>
  <c r="AW20" i="33"/>
  <c r="AV21" i="33"/>
  <c r="AW21" i="33"/>
  <c r="AO22" i="33"/>
  <c r="AT22" i="33"/>
  <c r="AX22" i="33"/>
  <c r="AP23" i="33"/>
  <c r="AT23" i="33"/>
  <c r="AU23" i="33"/>
  <c r="AV23" i="33"/>
  <c r="AW23" i="33"/>
  <c r="AP24" i="33"/>
  <c r="AT24" i="33"/>
  <c r="AV24" i="33"/>
  <c r="AW24" i="33"/>
  <c r="AP25" i="33"/>
  <c r="AU25" i="33"/>
  <c r="AV25" i="33"/>
  <c r="AW25" i="33"/>
  <c r="AX25" i="33"/>
  <c r="AO26" i="33"/>
  <c r="AP26" i="33"/>
  <c r="AT26" i="33"/>
  <c r="AU26" i="33"/>
  <c r="AV26" i="33"/>
  <c r="AP27" i="33"/>
  <c r="AV27" i="33"/>
  <c r="AO28" i="33"/>
  <c r="AP28" i="33"/>
  <c r="AT28" i="33"/>
  <c r="AV28" i="33"/>
  <c r="AW28" i="33"/>
  <c r="AK5" i="33"/>
  <c r="AE6" i="33"/>
  <c r="AJ6" i="33"/>
  <c r="AK6" i="33"/>
  <c r="AL6" i="33"/>
  <c r="AD7" i="33"/>
  <c r="AI7" i="33"/>
  <c r="AK7" i="33"/>
  <c r="AH8" i="33"/>
  <c r="AI8" i="33"/>
  <c r="AJ8" i="33"/>
  <c r="AK8" i="33"/>
  <c r="AL8" i="33"/>
  <c r="AE9" i="33"/>
  <c r="AI9" i="33"/>
  <c r="AJ9" i="33"/>
  <c r="AK9" i="33"/>
  <c r="AL9" i="33"/>
  <c r="AM9" i="33"/>
  <c r="AI10" i="33"/>
  <c r="AK10" i="33"/>
  <c r="AM10" i="33"/>
  <c r="AE11" i="33"/>
  <c r="AI11" i="33"/>
  <c r="AK11" i="33"/>
  <c r="AL11" i="33"/>
  <c r="AD12" i="33"/>
  <c r="AI12" i="33"/>
  <c r="AK12" i="33"/>
  <c r="AD13" i="33"/>
  <c r="AE13" i="33"/>
  <c r="AI13" i="33"/>
  <c r="AK13" i="33"/>
  <c r="AL13" i="33"/>
  <c r="AI14" i="33"/>
  <c r="AD15" i="33"/>
  <c r="AE15" i="33"/>
  <c r="AI15" i="33"/>
  <c r="AK15" i="33"/>
  <c r="AL15" i="33"/>
  <c r="AE16" i="33"/>
  <c r="AI16" i="33"/>
  <c r="AJ16" i="33"/>
  <c r="AK16" i="33"/>
  <c r="AL16" i="33"/>
  <c r="AM16" i="33"/>
  <c r="AE17" i="33"/>
  <c r="AI17" i="33"/>
  <c r="AJ17" i="33"/>
  <c r="AK17" i="33"/>
  <c r="AL17" i="33"/>
  <c r="AD18" i="33"/>
  <c r="AE18" i="33"/>
  <c r="AI18" i="33"/>
  <c r="AK18" i="33"/>
  <c r="AE19" i="33"/>
  <c r="AI19" i="33"/>
  <c r="AL19" i="33"/>
  <c r="AM19" i="33"/>
  <c r="AI20" i="33"/>
  <c r="AJ20" i="33"/>
  <c r="AK20" i="33"/>
  <c r="AL20" i="33"/>
  <c r="AK21" i="33"/>
  <c r="AL21" i="33"/>
  <c r="AD22" i="33"/>
  <c r="AI22" i="33"/>
  <c r="AM22" i="33"/>
  <c r="AE23" i="33"/>
  <c r="AI23" i="33"/>
  <c r="AJ23" i="33"/>
  <c r="AK23" i="33"/>
  <c r="AL23" i="33"/>
  <c r="AE24" i="33"/>
  <c r="AI24" i="33"/>
  <c r="AK24" i="33"/>
  <c r="AL24" i="33"/>
  <c r="AE25" i="33"/>
  <c r="AJ25" i="33"/>
  <c r="AK25" i="33"/>
  <c r="AL25" i="33"/>
  <c r="AM25" i="33"/>
  <c r="AD26" i="33"/>
  <c r="AE26" i="33"/>
  <c r="AI26" i="33"/>
  <c r="AJ26" i="33"/>
  <c r="AK26" i="33"/>
  <c r="AE27" i="33"/>
  <c r="AK27" i="33"/>
  <c r="AD28" i="33"/>
  <c r="AE28" i="33"/>
  <c r="AI28" i="33"/>
  <c r="AK28" i="33"/>
  <c r="AL28" i="33"/>
  <c r="AB31" i="33"/>
  <c r="AA31" i="33"/>
  <c r="Z31" i="33"/>
  <c r="AK38" i="33" s="1"/>
  <c r="Y31" i="33"/>
  <c r="X31" i="33"/>
  <c r="W31" i="33"/>
  <c r="V31" i="33"/>
  <c r="U31" i="33"/>
  <c r="T31" i="33"/>
  <c r="T30" i="33" s="1"/>
  <c r="S31" i="33"/>
  <c r="S30" i="33" s="1"/>
  <c r="R31" i="33"/>
  <c r="R30" i="33" s="1"/>
  <c r="M30" i="33"/>
  <c r="Q28" i="33"/>
  <c r="P28" i="33"/>
  <c r="Q27" i="33"/>
  <c r="P27" i="33"/>
  <c r="Q26" i="33"/>
  <c r="P26" i="33"/>
  <c r="Q25" i="33"/>
  <c r="P25" i="33"/>
  <c r="Q24" i="33"/>
  <c r="P24" i="33"/>
  <c r="Q23" i="33"/>
  <c r="P23" i="33"/>
  <c r="Q22" i="33"/>
  <c r="P22" i="33"/>
  <c r="Q21" i="33"/>
  <c r="P21" i="33"/>
  <c r="Q20" i="33"/>
  <c r="P20" i="33"/>
  <c r="Q19" i="33"/>
  <c r="P19" i="33"/>
  <c r="Q18" i="33"/>
  <c r="P18" i="33"/>
  <c r="Q17" i="33"/>
  <c r="P17" i="33"/>
  <c r="Q16" i="33"/>
  <c r="P16" i="33"/>
  <c r="Q15" i="33"/>
  <c r="P15" i="33"/>
  <c r="Q14" i="33"/>
  <c r="P14" i="33"/>
  <c r="Q13" i="33"/>
  <c r="P13" i="33"/>
  <c r="Q12" i="33"/>
  <c r="P12" i="33"/>
  <c r="Q11" i="33"/>
  <c r="P11" i="33"/>
  <c r="Q10" i="33"/>
  <c r="P10" i="33"/>
  <c r="Q9" i="33"/>
  <c r="P9" i="33"/>
  <c r="Q8" i="33"/>
  <c r="P8" i="33"/>
  <c r="Q7" i="33"/>
  <c r="P7" i="33"/>
  <c r="Q6" i="33"/>
  <c r="P6" i="33"/>
  <c r="Q5" i="33"/>
  <c r="P5" i="33"/>
  <c r="AP5" i="32"/>
  <c r="AU5" i="32"/>
  <c r="AV5" i="32"/>
  <c r="AW5" i="32"/>
  <c r="AX5" i="32"/>
  <c r="AP6" i="32"/>
  <c r="AU6" i="32"/>
  <c r="AV6" i="32"/>
  <c r="AW6" i="32"/>
  <c r="AP7" i="32"/>
  <c r="AU7" i="32"/>
  <c r="AV7" i="32"/>
  <c r="AW7" i="32"/>
  <c r="AO8" i="32"/>
  <c r="AP8" i="32"/>
  <c r="AQ8" i="32"/>
  <c r="AT8" i="32"/>
  <c r="AV8" i="32"/>
  <c r="AW8" i="32"/>
  <c r="AX8" i="32"/>
  <c r="AP9" i="32"/>
  <c r="AU9" i="32"/>
  <c r="AV9" i="32"/>
  <c r="AW9" i="32"/>
  <c r="AP10" i="32"/>
  <c r="AT10" i="32"/>
  <c r="AU10" i="32"/>
  <c r="AV10" i="32"/>
  <c r="AW10" i="32"/>
  <c r="AX10" i="32"/>
  <c r="AT11" i="32"/>
  <c r="AU11" i="32"/>
  <c r="AV11" i="32"/>
  <c r="AW11" i="32"/>
  <c r="AP12" i="32"/>
  <c r="AT12" i="32"/>
  <c r="AU12" i="32"/>
  <c r="AW12" i="32"/>
  <c r="AX12" i="32"/>
  <c r="AU13" i="32"/>
  <c r="AV13" i="32"/>
  <c r="AP14" i="32"/>
  <c r="AU14" i="32"/>
  <c r="AV14" i="32"/>
  <c r="AW14" i="32"/>
  <c r="AP15" i="32"/>
  <c r="AT15" i="32"/>
  <c r="AU15" i="32"/>
  <c r="AV15" i="32"/>
  <c r="AW15" i="32"/>
  <c r="AX15" i="32"/>
  <c r="AP16" i="32"/>
  <c r="AU16" i="32"/>
  <c r="AV16" i="32"/>
  <c r="AW16" i="32"/>
  <c r="AO17" i="32"/>
  <c r="AP17" i="32"/>
  <c r="AQ17" i="32"/>
  <c r="AT17" i="32"/>
  <c r="AV17" i="32"/>
  <c r="AW17" i="32"/>
  <c r="AX17" i="32"/>
  <c r="AU18" i="32"/>
  <c r="AV18" i="32"/>
  <c r="AW18" i="32"/>
  <c r="AP19" i="32"/>
  <c r="AU19" i="32"/>
  <c r="AV19" i="32"/>
  <c r="AW19" i="32"/>
  <c r="AX19" i="32"/>
  <c r="AP20" i="32"/>
  <c r="AU20" i="32"/>
  <c r="AV20" i="32"/>
  <c r="AW20" i="32"/>
  <c r="AP21" i="32"/>
  <c r="AU21" i="32"/>
  <c r="AV21" i="32"/>
  <c r="AW21" i="32"/>
  <c r="AX21" i="32"/>
  <c r="AP22" i="32"/>
  <c r="AT22" i="32"/>
  <c r="AU22" i="32"/>
  <c r="AW22" i="32"/>
  <c r="AO23" i="32"/>
  <c r="AP23" i="32"/>
  <c r="AQ23" i="32"/>
  <c r="AT23" i="32"/>
  <c r="AV23" i="32"/>
  <c r="AW23" i="32"/>
  <c r="AX23" i="32"/>
  <c r="AP24" i="32"/>
  <c r="AW24" i="32"/>
  <c r="AP25" i="32"/>
  <c r="AQ25" i="32"/>
  <c r="AU25" i="32"/>
  <c r="AV25" i="32"/>
  <c r="AW25" i="32"/>
  <c r="AP26" i="32"/>
  <c r="AT26" i="32"/>
  <c r="AU26" i="32"/>
  <c r="AW26" i="32"/>
  <c r="AX26" i="32"/>
  <c r="AO27" i="32"/>
  <c r="AP27" i="32"/>
  <c r="AU27" i="32"/>
  <c r="AW27" i="32"/>
  <c r="AX27" i="32"/>
  <c r="AP28" i="32"/>
  <c r="AT28" i="32"/>
  <c r="AU28" i="32"/>
  <c r="AW28" i="32"/>
  <c r="AX28" i="32"/>
  <c r="AP29" i="32"/>
  <c r="AT29" i="32"/>
  <c r="AU29" i="32"/>
  <c r="AV29" i="32"/>
  <c r="AW29" i="32"/>
  <c r="AX29" i="32"/>
  <c r="AO30" i="32"/>
  <c r="AT30" i="32"/>
  <c r="AU30" i="32"/>
  <c r="AX30" i="32"/>
  <c r="AO31" i="32"/>
  <c r="AP31" i="32"/>
  <c r="AV31" i="32"/>
  <c r="AW31" i="32"/>
  <c r="AX31" i="32"/>
  <c r="AP32" i="32"/>
  <c r="AU32" i="32"/>
  <c r="AV32" i="32"/>
  <c r="AW32" i="32"/>
  <c r="AE5" i="32"/>
  <c r="AJ5" i="32"/>
  <c r="AK5" i="32"/>
  <c r="AL5" i="32"/>
  <c r="AM5" i="32"/>
  <c r="AE6" i="32"/>
  <c r="AJ6" i="32"/>
  <c r="AK6" i="32"/>
  <c r="AL6" i="32"/>
  <c r="AE7" i="32"/>
  <c r="AJ7" i="32"/>
  <c r="AK7" i="32"/>
  <c r="AL7" i="32"/>
  <c r="AD8" i="32"/>
  <c r="AE8" i="32"/>
  <c r="AF8" i="32"/>
  <c r="AI8" i="32"/>
  <c r="AK8" i="32"/>
  <c r="AL8" i="32"/>
  <c r="AM8" i="32"/>
  <c r="AE9" i="32"/>
  <c r="AJ9" i="32"/>
  <c r="AK9" i="32"/>
  <c r="AL9" i="32"/>
  <c r="AE10" i="32"/>
  <c r="AI10" i="32"/>
  <c r="AJ10" i="32"/>
  <c r="AK10" i="32"/>
  <c r="AL10" i="32"/>
  <c r="AM10" i="32"/>
  <c r="AI11" i="32"/>
  <c r="AJ11" i="32"/>
  <c r="AK11" i="32"/>
  <c r="AL11" i="32"/>
  <c r="AE12" i="32"/>
  <c r="AI12" i="32"/>
  <c r="AJ12" i="32"/>
  <c r="AL12" i="32"/>
  <c r="AM12" i="32"/>
  <c r="AJ13" i="32"/>
  <c r="AK13" i="32"/>
  <c r="AE14" i="32"/>
  <c r="AJ14" i="32"/>
  <c r="AK14" i="32"/>
  <c r="AL14" i="32"/>
  <c r="AE15" i="32"/>
  <c r="AI15" i="32"/>
  <c r="AJ15" i="32"/>
  <c r="AK15" i="32"/>
  <c r="AL15" i="32"/>
  <c r="AM15" i="32"/>
  <c r="AE16" i="32"/>
  <c r="AJ16" i="32"/>
  <c r="AK16" i="32"/>
  <c r="AL16" i="32"/>
  <c r="AD17" i="32"/>
  <c r="AE17" i="32"/>
  <c r="AF17" i="32"/>
  <c r="AI17" i="32"/>
  <c r="AK17" i="32"/>
  <c r="AL17" i="32"/>
  <c r="AM17" i="32"/>
  <c r="AJ18" i="32"/>
  <c r="AK18" i="32"/>
  <c r="AL18" i="32"/>
  <c r="AE19" i="32"/>
  <c r="AJ19" i="32"/>
  <c r="AK19" i="32"/>
  <c r="AL19" i="32"/>
  <c r="AM19" i="32"/>
  <c r="AE20" i="32"/>
  <c r="AJ20" i="32"/>
  <c r="AK20" i="32"/>
  <c r="AL20" i="32"/>
  <c r="AE21" i="32"/>
  <c r="AJ21" i="32"/>
  <c r="AK21" i="32"/>
  <c r="AL21" i="32"/>
  <c r="AM21" i="32"/>
  <c r="AE22" i="32"/>
  <c r="AI22" i="32"/>
  <c r="AJ22" i="32"/>
  <c r="AL22" i="32"/>
  <c r="AD23" i="32"/>
  <c r="AE23" i="32"/>
  <c r="AF23" i="32"/>
  <c r="AI23" i="32"/>
  <c r="AK23" i="32"/>
  <c r="AL23" i="32"/>
  <c r="AM23" i="32"/>
  <c r="AE24" i="32"/>
  <c r="AL24" i="32"/>
  <c r="AE25" i="32"/>
  <c r="AF25" i="32"/>
  <c r="AJ25" i="32"/>
  <c r="AK25" i="32"/>
  <c r="AL25" i="32"/>
  <c r="AE26" i="32"/>
  <c r="AI26" i="32"/>
  <c r="AJ26" i="32"/>
  <c r="AL26" i="32"/>
  <c r="AM26" i="32"/>
  <c r="AD27" i="32"/>
  <c r="AE27" i="32"/>
  <c r="AJ27" i="32"/>
  <c r="AL27" i="32"/>
  <c r="AM27" i="32"/>
  <c r="AE28" i="32"/>
  <c r="AI28" i="32"/>
  <c r="AJ28" i="32"/>
  <c r="AL28" i="32"/>
  <c r="AM28" i="32"/>
  <c r="AE29" i="32"/>
  <c r="AI29" i="32"/>
  <c r="AJ29" i="32"/>
  <c r="AK29" i="32"/>
  <c r="AL29" i="32"/>
  <c r="AM29" i="32"/>
  <c r="AD30" i="32"/>
  <c r="AI30" i="32"/>
  <c r="AJ30" i="32"/>
  <c r="AM30" i="32"/>
  <c r="AD31" i="32"/>
  <c r="AE31" i="32"/>
  <c r="AK31" i="32"/>
  <c r="AL31" i="32"/>
  <c r="AM31" i="32"/>
  <c r="AE32" i="32"/>
  <c r="AJ32" i="32"/>
  <c r="AK32" i="32"/>
  <c r="AL32" i="32"/>
  <c r="AB35" i="32"/>
  <c r="AA35" i="32"/>
  <c r="AA34" i="32" s="1"/>
  <c r="Z35" i="32"/>
  <c r="Z34" i="32" s="1"/>
  <c r="Y35" i="32"/>
  <c r="X35" i="32"/>
  <c r="W35" i="32"/>
  <c r="W34" i="32" s="1"/>
  <c r="V35" i="32"/>
  <c r="U35" i="32"/>
  <c r="T35" i="32"/>
  <c r="T34" i="32" s="1"/>
  <c r="S35" i="32"/>
  <c r="S34" i="32" s="1"/>
  <c r="R35" i="32"/>
  <c r="R34" i="32" s="1"/>
  <c r="M34" i="32"/>
  <c r="Q32" i="32"/>
  <c r="P32" i="32"/>
  <c r="Q31" i="32"/>
  <c r="P31" i="32"/>
  <c r="Q30" i="32"/>
  <c r="P30" i="32"/>
  <c r="Q29" i="32"/>
  <c r="P29" i="32"/>
  <c r="Q28" i="32"/>
  <c r="P28" i="32"/>
  <c r="Q27" i="32"/>
  <c r="P27" i="32"/>
  <c r="Q26" i="32"/>
  <c r="P26" i="32"/>
  <c r="Q25" i="32"/>
  <c r="P25" i="32"/>
  <c r="Q24" i="32"/>
  <c r="P24" i="32"/>
  <c r="Q23" i="32"/>
  <c r="P23" i="32"/>
  <c r="Q22" i="32"/>
  <c r="P22" i="32"/>
  <c r="Q21" i="32"/>
  <c r="P21" i="32"/>
  <c r="Q20" i="32"/>
  <c r="P20" i="32"/>
  <c r="Q19" i="32"/>
  <c r="P19" i="32"/>
  <c r="Q18" i="32"/>
  <c r="P18" i="32"/>
  <c r="Q17" i="32"/>
  <c r="P17" i="32"/>
  <c r="Q16" i="32"/>
  <c r="P16" i="32"/>
  <c r="Q15" i="32"/>
  <c r="P15" i="32"/>
  <c r="Q14" i="32"/>
  <c r="P14" i="32"/>
  <c r="Q13" i="32"/>
  <c r="P13" i="32"/>
  <c r="Q12" i="32"/>
  <c r="P12" i="32"/>
  <c r="Q11" i="32"/>
  <c r="P11" i="32"/>
  <c r="Q10" i="32"/>
  <c r="P10" i="32"/>
  <c r="Q9" i="32"/>
  <c r="P9" i="32"/>
  <c r="Q8" i="32"/>
  <c r="P8" i="32"/>
  <c r="Q7" i="32"/>
  <c r="P7" i="32"/>
  <c r="Q6" i="32"/>
  <c r="P6" i="32"/>
  <c r="Q5" i="32"/>
  <c r="P5" i="32"/>
  <c r="AN5" i="31"/>
  <c r="AS5" i="31"/>
  <c r="AT5" i="31"/>
  <c r="AU5" i="31"/>
  <c r="AN7" i="31"/>
  <c r="AS7" i="31"/>
  <c r="AT7" i="31"/>
  <c r="AU7" i="31"/>
  <c r="AR8" i="31"/>
  <c r="AS8" i="31"/>
  <c r="AT8" i="31"/>
  <c r="AU8" i="31"/>
  <c r="AM9" i="31"/>
  <c r="AN9" i="31"/>
  <c r="AS9" i="31"/>
  <c r="AT9" i="31"/>
  <c r="AU9" i="31"/>
  <c r="AS10" i="31"/>
  <c r="AT10" i="31"/>
  <c r="AN12" i="31"/>
  <c r="AS12" i="31"/>
  <c r="AU12" i="31"/>
  <c r="AN13" i="31"/>
  <c r="AR13" i="31"/>
  <c r="AS13" i="31"/>
  <c r="AT13" i="31"/>
  <c r="AU13" i="31"/>
  <c r="AN14" i="31"/>
  <c r="AT14" i="31"/>
  <c r="AU14" i="31"/>
  <c r="AT15" i="31"/>
  <c r="AM16" i="31"/>
  <c r="AN16" i="31"/>
  <c r="AS16" i="31"/>
  <c r="AT16" i="31"/>
  <c r="AU16" i="31"/>
  <c r="AN17" i="31"/>
  <c r="AS17" i="31"/>
  <c r="AT17" i="31"/>
  <c r="AU17" i="31"/>
  <c r="AM18" i="31"/>
  <c r="AR18" i="31"/>
  <c r="AT18" i="31"/>
  <c r="AM19" i="31"/>
  <c r="AN19" i="31"/>
  <c r="AS19" i="31"/>
  <c r="AT19" i="31"/>
  <c r="AN20" i="31"/>
  <c r="AR20" i="31"/>
  <c r="AS20" i="31"/>
  <c r="AT20" i="31"/>
  <c r="AU20" i="31"/>
  <c r="AN21" i="31"/>
  <c r="AN22" i="31"/>
  <c r="AS22" i="31"/>
  <c r="AT22" i="31"/>
  <c r="AS23" i="31"/>
  <c r="AT23" i="31"/>
  <c r="AU23" i="31"/>
  <c r="AN24" i="31"/>
  <c r="AS24" i="31"/>
  <c r="AT24" i="31"/>
  <c r="AU24" i="31"/>
  <c r="AT25" i="31"/>
  <c r="AM26" i="31"/>
  <c r="AN26" i="31"/>
  <c r="AT26" i="31"/>
  <c r="AU26" i="31"/>
  <c r="AM27" i="31"/>
  <c r="AN27" i="31"/>
  <c r="AS27" i="31"/>
  <c r="AT27" i="31"/>
  <c r="AU27" i="31"/>
  <c r="AR28" i="31"/>
  <c r="AS28" i="31"/>
  <c r="AT28" i="31"/>
  <c r="AU28" i="31"/>
  <c r="AN29" i="31"/>
  <c r="AS29" i="31"/>
  <c r="AU29" i="31"/>
  <c r="AS30" i="31"/>
  <c r="AT30" i="31"/>
  <c r="AU30" i="31"/>
  <c r="AN31" i="31"/>
  <c r="AS31" i="31"/>
  <c r="AT31" i="31"/>
  <c r="AU31" i="31"/>
  <c r="AN32" i="31"/>
  <c r="AN33" i="31"/>
  <c r="AD5" i="31"/>
  <c r="AI5" i="31"/>
  <c r="AJ5" i="31"/>
  <c r="AK5" i="31"/>
  <c r="AD7" i="31"/>
  <c r="AI7" i="31"/>
  <c r="AJ7" i="31"/>
  <c r="AK7" i="31"/>
  <c r="AH8" i="31"/>
  <c r="AI8" i="31"/>
  <c r="AJ8" i="31"/>
  <c r="AK8" i="31"/>
  <c r="AC9" i="31"/>
  <c r="AD9" i="31"/>
  <c r="AI9" i="31"/>
  <c r="AJ9" i="31"/>
  <c r="AK9" i="31"/>
  <c r="AI10" i="31"/>
  <c r="AJ10" i="31"/>
  <c r="AD12" i="31"/>
  <c r="AI12" i="31"/>
  <c r="AK12" i="31"/>
  <c r="AD13" i="31"/>
  <c r="AH13" i="31"/>
  <c r="AI13" i="31"/>
  <c r="AJ13" i="31"/>
  <c r="AK13" i="31"/>
  <c r="AD14" i="31"/>
  <c r="AJ14" i="31"/>
  <c r="AK14" i="31"/>
  <c r="AJ15" i="31"/>
  <c r="AC16" i="31"/>
  <c r="AD16" i="31"/>
  <c r="AI16" i="31"/>
  <c r="AJ16" i="31"/>
  <c r="AK16" i="31"/>
  <c r="AD17" i="31"/>
  <c r="AI17" i="31"/>
  <c r="AJ17" i="31"/>
  <c r="AK17" i="31"/>
  <c r="AC18" i="31"/>
  <c r="AH18" i="31"/>
  <c r="AJ18" i="31"/>
  <c r="AC19" i="31"/>
  <c r="AD19" i="31"/>
  <c r="AI19" i="31"/>
  <c r="AJ19" i="31"/>
  <c r="AD20" i="31"/>
  <c r="AH20" i="31"/>
  <c r="AI20" i="31"/>
  <c r="AJ20" i="31"/>
  <c r="AK20" i="31"/>
  <c r="AD21" i="31"/>
  <c r="AD22" i="31"/>
  <c r="AI22" i="31"/>
  <c r="AJ22" i="31"/>
  <c r="AI23" i="31"/>
  <c r="AJ23" i="31"/>
  <c r="AK23" i="31"/>
  <c r="AD24" i="31"/>
  <c r="AI24" i="31"/>
  <c r="AJ24" i="31"/>
  <c r="AK24" i="31"/>
  <c r="AJ25" i="31"/>
  <c r="AC26" i="31"/>
  <c r="AD26" i="31"/>
  <c r="AJ26" i="31"/>
  <c r="AK26" i="31"/>
  <c r="AC27" i="31"/>
  <c r="AD27" i="31"/>
  <c r="AI27" i="31"/>
  <c r="AJ27" i="31"/>
  <c r="AK27" i="31"/>
  <c r="AH28" i="31"/>
  <c r="AI28" i="31"/>
  <c r="AJ28" i="31"/>
  <c r="AK28" i="31"/>
  <c r="AD29" i="31"/>
  <c r="AI29" i="31"/>
  <c r="AK29" i="31"/>
  <c r="AI30" i="31"/>
  <c r="AJ30" i="31"/>
  <c r="AK30" i="31"/>
  <c r="AD31" i="31"/>
  <c r="AI31" i="31"/>
  <c r="AJ31" i="31"/>
  <c r="AK31" i="31"/>
  <c r="AD32" i="31"/>
  <c r="AD33" i="31"/>
  <c r="AA36" i="31"/>
  <c r="Z36" i="31"/>
  <c r="Y36" i="31"/>
  <c r="X36" i="31"/>
  <c r="W36" i="31"/>
  <c r="V36" i="31"/>
  <c r="U36" i="31"/>
  <c r="T36" i="31"/>
  <c r="S36" i="31"/>
  <c r="R36" i="31"/>
  <c r="AA35" i="31"/>
  <c r="Z35" i="31"/>
  <c r="Y35" i="31"/>
  <c r="X35" i="31"/>
  <c r="W35" i="31"/>
  <c r="V35" i="31"/>
  <c r="U35" i="31"/>
  <c r="T35" i="31"/>
  <c r="S35" i="31"/>
  <c r="R35" i="31"/>
  <c r="M35" i="31"/>
  <c r="Q33" i="31"/>
  <c r="P33" i="31"/>
  <c r="Q32" i="31"/>
  <c r="P32" i="31"/>
  <c r="Q31" i="31"/>
  <c r="P31" i="31"/>
  <c r="Q30" i="31"/>
  <c r="P30" i="31"/>
  <c r="Q29" i="31"/>
  <c r="P29" i="31"/>
  <c r="Q28" i="31"/>
  <c r="P28" i="31"/>
  <c r="Q27" i="31"/>
  <c r="P27" i="31"/>
  <c r="Q26" i="31"/>
  <c r="P26" i="31"/>
  <c r="Q25" i="31"/>
  <c r="P25" i="31"/>
  <c r="Q24" i="31"/>
  <c r="P24" i="31"/>
  <c r="Q23" i="31"/>
  <c r="P23" i="31"/>
  <c r="Q22" i="31"/>
  <c r="P22" i="31"/>
  <c r="Q21" i="31"/>
  <c r="P21" i="31"/>
  <c r="Q20" i="31"/>
  <c r="P20" i="31"/>
  <c r="Q19" i="31"/>
  <c r="P19" i="31"/>
  <c r="Q18" i="31"/>
  <c r="P18" i="31"/>
  <c r="Q17" i="31"/>
  <c r="P17" i="31"/>
  <c r="Q16" i="31"/>
  <c r="P16" i="31"/>
  <c r="Q15" i="31"/>
  <c r="P15" i="31"/>
  <c r="Q14" i="31"/>
  <c r="P14" i="31"/>
  <c r="Q13" i="31"/>
  <c r="P13" i="31"/>
  <c r="Q12" i="31"/>
  <c r="P12" i="31"/>
  <c r="Q11" i="31"/>
  <c r="P11" i="31"/>
  <c r="Q10" i="31"/>
  <c r="P10" i="31"/>
  <c r="Q9" i="31"/>
  <c r="P9" i="31"/>
  <c r="Q8" i="31"/>
  <c r="P8" i="31"/>
  <c r="Q7" i="31"/>
  <c r="P7" i="31"/>
  <c r="Q6" i="31"/>
  <c r="P6" i="31"/>
  <c r="Q5" i="31"/>
  <c r="P5" i="31"/>
  <c r="R20" i="35" l="1"/>
  <c r="AC10" i="35" s="1"/>
  <c r="S20" i="35"/>
  <c r="AD17" i="35" s="1"/>
  <c r="T20" i="35"/>
  <c r="AP12" i="35" s="1"/>
  <c r="U20" i="35"/>
  <c r="AF8" i="35" s="1"/>
  <c r="AK28" i="35"/>
  <c r="AK20" i="35"/>
  <c r="AK22" i="35" s="1"/>
  <c r="AL28" i="35"/>
  <c r="AV20" i="35"/>
  <c r="V20" i="35"/>
  <c r="AG5" i="35" s="1"/>
  <c r="Y20" i="35"/>
  <c r="AU5" i="35" s="1"/>
  <c r="AI28" i="35"/>
  <c r="W20" i="35"/>
  <c r="AS13" i="35" s="1"/>
  <c r="AC11" i="35"/>
  <c r="AN14" i="35"/>
  <c r="X20" i="35"/>
  <c r="AI8" i="35" s="1"/>
  <c r="AE36" i="33"/>
  <c r="AC21" i="33"/>
  <c r="AF36" i="33"/>
  <c r="AC18" i="33"/>
  <c r="AL36" i="33"/>
  <c r="AN25" i="33"/>
  <c r="AJ36" i="33"/>
  <c r="AI36" i="33"/>
  <c r="AG36" i="33"/>
  <c r="AH40" i="32"/>
  <c r="AG40" i="32"/>
  <c r="AJ40" i="32"/>
  <c r="AI40" i="32"/>
  <c r="AE30" i="32"/>
  <c r="AF40" i="32"/>
  <c r="AP11" i="32"/>
  <c r="AB11" i="31"/>
  <c r="AB31" i="31"/>
  <c r="AB17" i="31"/>
  <c r="AN11" i="35"/>
  <c r="AN6" i="35"/>
  <c r="AR16" i="35"/>
  <c r="AF26" i="35"/>
  <c r="AC15" i="35"/>
  <c r="AC8" i="35"/>
  <c r="AN13" i="35"/>
  <c r="AK36" i="33"/>
  <c r="AH36" i="33"/>
  <c r="AD36" i="33"/>
  <c r="AA30" i="33"/>
  <c r="AW5" i="33" s="1"/>
  <c r="AN6" i="33"/>
  <c r="AN22" i="33"/>
  <c r="AV22" i="32"/>
  <c r="AK26" i="32"/>
  <c r="AK27" i="32"/>
  <c r="AK22" i="32"/>
  <c r="AK12" i="32"/>
  <c r="AK30" i="32"/>
  <c r="AL30" i="32"/>
  <c r="AW30" i="32"/>
  <c r="AW13" i="32"/>
  <c r="AC30" i="32"/>
  <c r="AC7" i="32"/>
  <c r="AN16" i="32"/>
  <c r="AN25" i="32"/>
  <c r="AC15" i="32"/>
  <c r="AN32" i="32"/>
  <c r="AC22" i="32"/>
  <c r="AN6" i="32"/>
  <c r="AC32" i="32"/>
  <c r="AC16" i="32"/>
  <c r="AC19" i="32"/>
  <c r="AN7" i="32"/>
  <c r="AN11" i="32"/>
  <c r="AC9" i="32"/>
  <c r="AN8" i="32"/>
  <c r="AC18" i="32"/>
  <c r="AN30" i="32"/>
  <c r="AN9" i="32"/>
  <c r="AC6" i="32"/>
  <c r="AN18" i="32"/>
  <c r="AC10" i="32"/>
  <c r="AN19" i="32"/>
  <c r="AC11" i="32"/>
  <c r="AN20" i="32"/>
  <c r="AC12" i="32"/>
  <c r="AN22" i="32"/>
  <c r="AC14" i="32"/>
  <c r="AN26" i="32"/>
  <c r="AN27" i="32"/>
  <c r="AC20" i="32"/>
  <c r="AN5" i="32"/>
  <c r="AC25" i="32"/>
  <c r="AC27" i="32"/>
  <c r="AC28" i="32"/>
  <c r="AO20" i="32"/>
  <c r="AO32" i="32"/>
  <c r="AD9" i="32"/>
  <c r="AD22" i="32"/>
  <c r="AO9" i="32"/>
  <c r="AD32" i="32"/>
  <c r="AD18" i="32"/>
  <c r="AO18" i="32"/>
  <c r="AD26" i="32"/>
  <c r="AD19" i="32"/>
  <c r="AD12" i="32"/>
  <c r="AD7" i="32"/>
  <c r="AO16" i="32"/>
  <c r="AD6" i="32"/>
  <c r="AD21" i="32"/>
  <c r="AD25" i="32"/>
  <c r="AO15" i="32"/>
  <c r="AO29" i="32"/>
  <c r="AD11" i="32"/>
  <c r="AO21" i="32"/>
  <c r="AO26" i="32"/>
  <c r="AD29" i="32"/>
  <c r="AO6" i="32"/>
  <c r="AO11" i="32"/>
  <c r="AO19" i="32"/>
  <c r="AD20" i="32"/>
  <c r="AD5" i="32"/>
  <c r="AO7" i="32"/>
  <c r="AO22" i="32"/>
  <c r="AO25" i="32"/>
  <c r="AD16" i="32"/>
  <c r="AD28" i="32"/>
  <c r="AH18" i="32"/>
  <c r="AH8" i="32"/>
  <c r="AH15" i="32"/>
  <c r="AS19" i="32"/>
  <c r="AS32" i="32"/>
  <c r="AH30" i="32"/>
  <c r="AS29" i="32"/>
  <c r="AH31" i="32"/>
  <c r="AS7" i="32"/>
  <c r="AS5" i="32"/>
  <c r="AS22" i="32"/>
  <c r="AS25" i="32"/>
  <c r="AH16" i="32"/>
  <c r="AH28" i="32"/>
  <c r="AH11" i="32"/>
  <c r="AS20" i="32"/>
  <c r="AS18" i="32"/>
  <c r="AH13" i="32"/>
  <c r="AS23" i="32"/>
  <c r="AH29" i="32"/>
  <c r="AS21" i="32"/>
  <c r="AS14" i="32"/>
  <c r="AS11" i="32"/>
  <c r="AH9" i="32"/>
  <c r="AS16" i="32"/>
  <c r="AS31" i="32"/>
  <c r="AH6" i="32"/>
  <c r="AH21" i="32"/>
  <c r="AH19" i="32"/>
  <c r="AS8" i="32"/>
  <c r="AS6" i="32"/>
  <c r="AH27" i="32"/>
  <c r="AH7" i="32"/>
  <c r="AH25" i="32"/>
  <c r="AS15" i="32"/>
  <c r="AS27" i="32"/>
  <c r="AH22" i="32"/>
  <c r="AS9" i="32"/>
  <c r="AS30" i="32"/>
  <c r="AH20" i="32"/>
  <c r="AH32" i="32"/>
  <c r="AC8" i="32"/>
  <c r="AK28" i="32"/>
  <c r="AO28" i="32"/>
  <c r="AC29" i="32"/>
  <c r="AE18" i="32"/>
  <c r="AS10" i="32"/>
  <c r="AO10" i="32"/>
  <c r="AV12" i="32"/>
  <c r="AN23" i="32"/>
  <c r="AC40" i="32"/>
  <c r="AE11" i="32"/>
  <c r="AN29" i="32"/>
  <c r="AC31" i="32"/>
  <c r="AS12" i="32"/>
  <c r="AC23" i="32"/>
  <c r="AD40" i="32"/>
  <c r="AK40" i="32"/>
  <c r="AN15" i="32"/>
  <c r="AL40" i="32"/>
  <c r="AP30" i="32"/>
  <c r="V34" i="32"/>
  <c r="AG24" i="32" s="1"/>
  <c r="X34" i="32"/>
  <c r="AI24" i="32" s="1"/>
  <c r="AN31" i="32"/>
  <c r="AV26" i="32"/>
  <c r="Y34" i="32"/>
  <c r="AJ17" i="32" s="1"/>
  <c r="AL42" i="32"/>
  <c r="AP18" i="32"/>
  <c r="AD15" i="32"/>
  <c r="AN21" i="32"/>
  <c r="AN14" i="32"/>
  <c r="AO24" i="32"/>
  <c r="U34" i="32"/>
  <c r="AF10" i="32" s="1"/>
  <c r="AS17" i="32"/>
  <c r="AJ6" i="31"/>
  <c r="AT6" i="31"/>
  <c r="AJ21" i="31"/>
  <c r="AJ12" i="31"/>
  <c r="AJ32" i="31"/>
  <c r="AC10" i="31"/>
  <c r="AC24" i="31"/>
  <c r="AD10" i="31"/>
  <c r="AT32" i="31"/>
  <c r="AD6" i="31"/>
  <c r="AC6" i="31"/>
  <c r="AI18" i="31"/>
  <c r="AK21" i="31"/>
  <c r="AK10" i="31"/>
  <c r="AM20" i="31"/>
  <c r="AM12" i="31"/>
  <c r="AG41" i="31"/>
  <c r="AN23" i="31"/>
  <c r="AB18" i="31"/>
  <c r="AI15" i="31"/>
  <c r="AI25" i="31"/>
  <c r="AQ9" i="31"/>
  <c r="AL7" i="31"/>
  <c r="AL27" i="31"/>
  <c r="AR16" i="31"/>
  <c r="AD28" i="31"/>
  <c r="AL28" i="31"/>
  <c r="AJ29" i="31"/>
  <c r="AT12" i="31"/>
  <c r="AT29" i="31"/>
  <c r="AC13" i="31"/>
  <c r="AN11" i="31"/>
  <c r="AK32" i="31"/>
  <c r="AS14" i="31"/>
  <c r="AS18" i="31"/>
  <c r="AB41" i="31"/>
  <c r="AN17" i="35"/>
  <c r="AN16" i="35"/>
  <c r="AN15" i="35"/>
  <c r="AG15" i="35"/>
  <c r="AG10" i="35"/>
  <c r="AN9" i="35"/>
  <c r="AI26" i="35"/>
  <c r="AH26" i="35"/>
  <c r="AL26" i="35"/>
  <c r="AK26" i="35"/>
  <c r="AJ26" i="35"/>
  <c r="AG26" i="35"/>
  <c r="AE26" i="35"/>
  <c r="AD26" i="35"/>
  <c r="Z20" i="35"/>
  <c r="AA20" i="35"/>
  <c r="AB20" i="35"/>
  <c r="AX14" i="35" s="1"/>
  <c r="AP5" i="33"/>
  <c r="AO5" i="33"/>
  <c r="AO9" i="33"/>
  <c r="AO11" i="33"/>
  <c r="AO17" i="33"/>
  <c r="AO19" i="33"/>
  <c r="AO21" i="33"/>
  <c r="AO23" i="33"/>
  <c r="AO25" i="33"/>
  <c r="AO27" i="33"/>
  <c r="AD5" i="33"/>
  <c r="AD9" i="33"/>
  <c r="AD11" i="33"/>
  <c r="AD17" i="33"/>
  <c r="AD19" i="33"/>
  <c r="AD21" i="33"/>
  <c r="AD23" i="33"/>
  <c r="AD25" i="33"/>
  <c r="AD27" i="33"/>
  <c r="AO6" i="33"/>
  <c r="AO8" i="33"/>
  <c r="AO10" i="33"/>
  <c r="AO14" i="33"/>
  <c r="AO16" i="33"/>
  <c r="AO20" i="33"/>
  <c r="AO24" i="33"/>
  <c r="AD6" i="33"/>
  <c r="AD8" i="33"/>
  <c r="AD10" i="33"/>
  <c r="AD14" i="33"/>
  <c r="AD16" i="33"/>
  <c r="AD20" i="33"/>
  <c r="AD24" i="33"/>
  <c r="AC20" i="33"/>
  <c r="AN24" i="33"/>
  <c r="AC19" i="33"/>
  <c r="AN23" i="33"/>
  <c r="AC17" i="33"/>
  <c r="AE22" i="33"/>
  <c r="AE20" i="33"/>
  <c r="AE14" i="33"/>
  <c r="AE12" i="33"/>
  <c r="AE10" i="33"/>
  <c r="AE8" i="33"/>
  <c r="AN21" i="33"/>
  <c r="AC16" i="33"/>
  <c r="AN20" i="33"/>
  <c r="AC15" i="33"/>
  <c r="AN19" i="33"/>
  <c r="AC14" i="33"/>
  <c r="AN18" i="33"/>
  <c r="U30" i="33"/>
  <c r="AC13" i="33"/>
  <c r="AN17" i="33"/>
  <c r="AP22" i="33"/>
  <c r="AP20" i="33"/>
  <c r="AP14" i="33"/>
  <c r="AP12" i="33"/>
  <c r="AP10" i="33"/>
  <c r="AP8" i="33"/>
  <c r="V30" i="33"/>
  <c r="AC12" i="33"/>
  <c r="AN16" i="33"/>
  <c r="W30" i="33"/>
  <c r="AC11" i="33"/>
  <c r="AN15" i="33"/>
  <c r="X30" i="33"/>
  <c r="AC10" i="33"/>
  <c r="AN14" i="33"/>
  <c r="Y30" i="33"/>
  <c r="AC5" i="33"/>
  <c r="AC9" i="33"/>
  <c r="AN13" i="33"/>
  <c r="Z30" i="33"/>
  <c r="AC28" i="33"/>
  <c r="AC8" i="33"/>
  <c r="AN12" i="33"/>
  <c r="AC27" i="33"/>
  <c r="AC7" i="33"/>
  <c r="AE21" i="33"/>
  <c r="AE7" i="33"/>
  <c r="AE5" i="33"/>
  <c r="AN11" i="33"/>
  <c r="AC26" i="33"/>
  <c r="AC6" i="33"/>
  <c r="AN10" i="33"/>
  <c r="AC25" i="33"/>
  <c r="AN5" i="33"/>
  <c r="AN9" i="33"/>
  <c r="AC24" i="33"/>
  <c r="AN28" i="33"/>
  <c r="AN8" i="33"/>
  <c r="AC23" i="33"/>
  <c r="AN27" i="33"/>
  <c r="AN7" i="33"/>
  <c r="AP21" i="33"/>
  <c r="AP7" i="33"/>
  <c r="AC22" i="33"/>
  <c r="AN26" i="33"/>
  <c r="AB30" i="33"/>
  <c r="AM21" i="33" s="1"/>
  <c r="AV30" i="32"/>
  <c r="AV28" i="32"/>
  <c r="AS28" i="32"/>
  <c r="AN28" i="32"/>
  <c r="AS26" i="32"/>
  <c r="AV27" i="32"/>
  <c r="AC26" i="32"/>
  <c r="AH26" i="32"/>
  <c r="AD24" i="32"/>
  <c r="AH23" i="32"/>
  <c r="AV24" i="32"/>
  <c r="AK24" i="32"/>
  <c r="AS24" i="32"/>
  <c r="AC24" i="32"/>
  <c r="AH24" i="32"/>
  <c r="AN24" i="32"/>
  <c r="AC21" i="32"/>
  <c r="AN17" i="32"/>
  <c r="AH17" i="32"/>
  <c r="AC17" i="32"/>
  <c r="AD14" i="32"/>
  <c r="AO14" i="32"/>
  <c r="AH14" i="32"/>
  <c r="AL13" i="32"/>
  <c r="AN13" i="32"/>
  <c r="AC13" i="32"/>
  <c r="AS13" i="32"/>
  <c r="AO13" i="32"/>
  <c r="AP13" i="32"/>
  <c r="AE13" i="32"/>
  <c r="AD13" i="32"/>
  <c r="AO12" i="32"/>
  <c r="AN12" i="32"/>
  <c r="AH12" i="32"/>
  <c r="AN10" i="32"/>
  <c r="AH10" i="32"/>
  <c r="AD10" i="32"/>
  <c r="AO5" i="32"/>
  <c r="AC5" i="32"/>
  <c r="AH5" i="32"/>
  <c r="AB34" i="32"/>
  <c r="AE42" i="32"/>
  <c r="AS33" i="31"/>
  <c r="AJ33" i="31"/>
  <c r="AS25" i="31"/>
  <c r="AU19" i="31"/>
  <c r="AS15" i="31"/>
  <c r="AL8" i="31"/>
  <c r="AK41" i="31"/>
  <c r="AC41" i="31"/>
  <c r="AF41" i="31"/>
  <c r="AE41" i="31"/>
  <c r="AD41" i="31"/>
  <c r="AJ41" i="31"/>
  <c r="AI41" i="31"/>
  <c r="AH41" i="31"/>
  <c r="AK19" i="31"/>
  <c r="AT33" i="31"/>
  <c r="AT11" i="31"/>
  <c r="AL25" i="31"/>
  <c r="AM5" i="31"/>
  <c r="AN8" i="31"/>
  <c r="AO7" i="31"/>
  <c r="AP18" i="31"/>
  <c r="AK25" i="31"/>
  <c r="AU33" i="31"/>
  <c r="AU11" i="31"/>
  <c r="AU22" i="31"/>
  <c r="AK18" i="31"/>
  <c r="AI32" i="31"/>
  <c r="AS21" i="31"/>
  <c r="AS6" i="31"/>
  <c r="AS26" i="31"/>
  <c r="AS11" i="31"/>
  <c r="AI21" i="31"/>
  <c r="AI11" i="31"/>
  <c r="AI6" i="31"/>
  <c r="AI26" i="31"/>
  <c r="AH21" i="31"/>
  <c r="AH17" i="31"/>
  <c r="AR9" i="31"/>
  <c r="AH30" i="31"/>
  <c r="AR27" i="31"/>
  <c r="AH12" i="31"/>
  <c r="AH25" i="31"/>
  <c r="AH16" i="31"/>
  <c r="AR31" i="31"/>
  <c r="AH24" i="31"/>
  <c r="AH10" i="31"/>
  <c r="AH19" i="31"/>
  <c r="AR7" i="31"/>
  <c r="AR11" i="31"/>
  <c r="AR26" i="31"/>
  <c r="AH32" i="31"/>
  <c r="AH14" i="31"/>
  <c r="AH5" i="31"/>
  <c r="AR29" i="31"/>
  <c r="AR6" i="31"/>
  <c r="AR15" i="31"/>
  <c r="AR24" i="31"/>
  <c r="AR14" i="31"/>
  <c r="AG33" i="31"/>
  <c r="AQ18" i="31"/>
  <c r="AQ13" i="31"/>
  <c r="AG26" i="31"/>
  <c r="AG13" i="31"/>
  <c r="AG30" i="31"/>
  <c r="AG17" i="31"/>
  <c r="AQ29" i="31"/>
  <c r="AQ20" i="31"/>
  <c r="AQ16" i="31"/>
  <c r="AQ24" i="31"/>
  <c r="AG8" i="31"/>
  <c r="AG28" i="31"/>
  <c r="AQ33" i="31"/>
  <c r="AQ7" i="31"/>
  <c r="AG19" i="31"/>
  <c r="AG23" i="31"/>
  <c r="AG6" i="31"/>
  <c r="AG10" i="31"/>
  <c r="AQ27" i="31"/>
  <c r="AQ23" i="31"/>
  <c r="AG14" i="31"/>
  <c r="AP25" i="31"/>
  <c r="AF32" i="31"/>
  <c r="AF28" i="31"/>
  <c r="AF6" i="31"/>
  <c r="AF26" i="31"/>
  <c r="AF12" i="31"/>
  <c r="AF19" i="31"/>
  <c r="AP16" i="31"/>
  <c r="AF15" i="31"/>
  <c r="AF17" i="31"/>
  <c r="AP5" i="31"/>
  <c r="AP22" i="31"/>
  <c r="AO25" i="31"/>
  <c r="AE15" i="31"/>
  <c r="AO14" i="31"/>
  <c r="AE24" i="31"/>
  <c r="AO5" i="31"/>
  <c r="AN30" i="31"/>
  <c r="AN10" i="31"/>
  <c r="AN6" i="31"/>
  <c r="AN18" i="31"/>
  <c r="AD8" i="31"/>
  <c r="AD23" i="31"/>
  <c r="AD30" i="31"/>
  <c r="AN25" i="31"/>
  <c r="AD15" i="31"/>
  <c r="AD11" i="31"/>
  <c r="AM23" i="31"/>
  <c r="AC22" i="31"/>
  <c r="AC30" i="31"/>
  <c r="AC33" i="31"/>
  <c r="AC29" i="31"/>
  <c r="AC15" i="31"/>
  <c r="AM29" i="31"/>
  <c r="AM14" i="31"/>
  <c r="AM25" i="31"/>
  <c r="AM32" i="31"/>
  <c r="AB5" i="31"/>
  <c r="AB14" i="31"/>
  <c r="AE28" i="31"/>
  <c r="AE8" i="31"/>
  <c r="AL24" i="31"/>
  <c r="AP29" i="31"/>
  <c r="AO18" i="31"/>
  <c r="AP9" i="31"/>
  <c r="AB33" i="31"/>
  <c r="AB13" i="31"/>
  <c r="AF30" i="31"/>
  <c r="AG21" i="31"/>
  <c r="AE19" i="31"/>
  <c r="AC17" i="31"/>
  <c r="AF10" i="31"/>
  <c r="AL23" i="31"/>
  <c r="AQ31" i="31"/>
  <c r="AO29" i="31"/>
  <c r="AR22" i="31"/>
  <c r="AP20" i="31"/>
  <c r="AU15" i="31"/>
  <c r="AQ11" i="31"/>
  <c r="AO9" i="31"/>
  <c r="AM7" i="31"/>
  <c r="AB32" i="31"/>
  <c r="AB12" i="31"/>
  <c r="AG32" i="31"/>
  <c r="AE30" i="31"/>
  <c r="AC28" i="31"/>
  <c r="AH23" i="31"/>
  <c r="AF21" i="31"/>
  <c r="AI14" i="31"/>
  <c r="AG12" i="31"/>
  <c r="AE10" i="31"/>
  <c r="AC8" i="31"/>
  <c r="AL22" i="31"/>
  <c r="AR33" i="31"/>
  <c r="AP31" i="31"/>
  <c r="AQ22" i="31"/>
  <c r="AO20" i="31"/>
  <c r="AP11" i="31"/>
  <c r="AU6" i="31"/>
  <c r="AO31" i="31"/>
  <c r="AG25" i="31"/>
  <c r="AQ15" i="31"/>
  <c r="AF25" i="31"/>
  <c r="AG16" i="31"/>
  <c r="AC12" i="31"/>
  <c r="AH7" i="31"/>
  <c r="AM22" i="31"/>
  <c r="AB27" i="31"/>
  <c r="AB7" i="31"/>
  <c r="AG27" i="31"/>
  <c r="AE25" i="31"/>
  <c r="AC23" i="31"/>
  <c r="AF16" i="31"/>
  <c r="AK11" i="31"/>
  <c r="AG7" i="31"/>
  <c r="AE5" i="31"/>
  <c r="AL17" i="31"/>
  <c r="AM33" i="31"/>
  <c r="AP26" i="31"/>
  <c r="AU21" i="31"/>
  <c r="AQ17" i="31"/>
  <c r="AO15" i="31"/>
  <c r="AM13" i="31"/>
  <c r="AP6" i="31"/>
  <c r="AO11" i="31"/>
  <c r="AE32" i="31"/>
  <c r="AB29" i="31"/>
  <c r="AG5" i="31"/>
  <c r="AM11" i="31"/>
  <c r="AB28" i="31"/>
  <c r="AB8" i="31"/>
  <c r="AC32" i="31"/>
  <c r="AH27" i="31"/>
  <c r="AE14" i="31"/>
  <c r="AF5" i="31"/>
  <c r="AL18" i="31"/>
  <c r="AQ26" i="31"/>
  <c r="AO24" i="31"/>
  <c r="AR17" i="31"/>
  <c r="AP15" i="31"/>
  <c r="AU10" i="31"/>
  <c r="AQ6" i="31"/>
  <c r="AB26" i="31"/>
  <c r="AB6" i="31"/>
  <c r="AH29" i="31"/>
  <c r="AF27" i="31"/>
  <c r="AD25" i="31"/>
  <c r="AK22" i="31"/>
  <c r="AG18" i="31"/>
  <c r="AE16" i="31"/>
  <c r="AC14" i="31"/>
  <c r="AJ11" i="31"/>
  <c r="AH9" i="31"/>
  <c r="AF7" i="31"/>
  <c r="AL16" i="31"/>
  <c r="AU32" i="31"/>
  <c r="AQ28" i="31"/>
  <c r="AO26" i="31"/>
  <c r="AM24" i="31"/>
  <c r="AT21" i="31"/>
  <c r="AR19" i="31"/>
  <c r="AP17" i="31"/>
  <c r="AN15" i="31"/>
  <c r="AQ8" i="31"/>
  <c r="AO6" i="31"/>
  <c r="AP33" i="31"/>
  <c r="AB9" i="31"/>
  <c r="AM31" i="31"/>
  <c r="AP24" i="31"/>
  <c r="AC25" i="31"/>
  <c r="AC5" i="31"/>
  <c r="AR30" i="31"/>
  <c r="AP28" i="31"/>
  <c r="AO17" i="31"/>
  <c r="AR10" i="31"/>
  <c r="AB24" i="31"/>
  <c r="AH31" i="31"/>
  <c r="AF29" i="31"/>
  <c r="AG20" i="31"/>
  <c r="AE18" i="31"/>
  <c r="AH11" i="31"/>
  <c r="AF9" i="31"/>
  <c r="AL5" i="31"/>
  <c r="AL14" i="31"/>
  <c r="AS32" i="31"/>
  <c r="AQ30" i="31"/>
  <c r="AO28" i="31"/>
  <c r="AR21" i="31"/>
  <c r="AP19" i="31"/>
  <c r="AQ10" i="31"/>
  <c r="AO8" i="31"/>
  <c r="AM6" i="31"/>
  <c r="AL21" i="31"/>
  <c r="AB30" i="31"/>
  <c r="AE12" i="31"/>
  <c r="AP13" i="31"/>
  <c r="AC21" i="31"/>
  <c r="AF14" i="31"/>
  <c r="AL19" i="31"/>
  <c r="AK33" i="31"/>
  <c r="AG29" i="31"/>
  <c r="AF18" i="31"/>
  <c r="AG9" i="31"/>
  <c r="AL15" i="31"/>
  <c r="AB23" i="31"/>
  <c r="AI33" i="31"/>
  <c r="AG31" i="31"/>
  <c r="AE29" i="31"/>
  <c r="AH22" i="31"/>
  <c r="AF20" i="31"/>
  <c r="AD18" i="31"/>
  <c r="AK15" i="31"/>
  <c r="AG11" i="31"/>
  <c r="AE9" i="31"/>
  <c r="AC7" i="31"/>
  <c r="AL33" i="31"/>
  <c r="AL13" i="31"/>
  <c r="AR32" i="31"/>
  <c r="AP30" i="31"/>
  <c r="AN28" i="31"/>
  <c r="AU25" i="31"/>
  <c r="AQ21" i="31"/>
  <c r="AO19" i="31"/>
  <c r="AM17" i="31"/>
  <c r="AR12" i="31"/>
  <c r="AP10" i="31"/>
  <c r="AB10" i="31"/>
  <c r="AF23" i="31"/>
  <c r="AL20" i="31"/>
  <c r="AO22" i="31"/>
  <c r="AE23" i="31"/>
  <c r="AO33" i="31"/>
  <c r="AO13" i="31"/>
  <c r="AB25" i="31"/>
  <c r="AE27" i="31"/>
  <c r="AE7" i="31"/>
  <c r="AQ19" i="31"/>
  <c r="AM15" i="31"/>
  <c r="AP8" i="31"/>
  <c r="AB22" i="31"/>
  <c r="AH33" i="31"/>
  <c r="AF31" i="31"/>
  <c r="AG22" i="31"/>
  <c r="AE20" i="31"/>
  <c r="AF11" i="31"/>
  <c r="AK6" i="31"/>
  <c r="AL32" i="31"/>
  <c r="AL12" i="31"/>
  <c r="AQ32" i="31"/>
  <c r="AO30" i="31"/>
  <c r="AM28" i="31"/>
  <c r="AR23" i="31"/>
  <c r="AP21" i="31"/>
  <c r="AQ12" i="31"/>
  <c r="AO10" i="31"/>
  <c r="AM8" i="31"/>
  <c r="AE21" i="31"/>
  <c r="AB21" i="31"/>
  <c r="AE31" i="31"/>
  <c r="AF22" i="31"/>
  <c r="AE11" i="31"/>
  <c r="AL31" i="31"/>
  <c r="AL11" i="31"/>
  <c r="AP32" i="31"/>
  <c r="AO21" i="31"/>
  <c r="AP12" i="31"/>
  <c r="AB20" i="31"/>
  <c r="AF33" i="31"/>
  <c r="AG24" i="31"/>
  <c r="AE22" i="31"/>
  <c r="AC20" i="31"/>
  <c r="AH15" i="31"/>
  <c r="AF13" i="31"/>
  <c r="AL30" i="31"/>
  <c r="AL10" i="31"/>
  <c r="AO32" i="31"/>
  <c r="AM30" i="31"/>
  <c r="AR25" i="31"/>
  <c r="AP23" i="31"/>
  <c r="AU18" i="31"/>
  <c r="AQ14" i="31"/>
  <c r="AO12" i="31"/>
  <c r="AM10" i="31"/>
  <c r="AR5" i="31"/>
  <c r="AB19" i="31"/>
  <c r="AE33" i="31"/>
  <c r="AC31" i="31"/>
  <c r="AH26" i="31"/>
  <c r="AF24" i="31"/>
  <c r="AG15" i="31"/>
  <c r="AE13" i="31"/>
  <c r="AC11" i="31"/>
  <c r="AH6" i="31"/>
  <c r="AL29" i="31"/>
  <c r="AL9" i="31"/>
  <c r="AQ25" i="31"/>
  <c r="AO23" i="31"/>
  <c r="AM21" i="31"/>
  <c r="AP14" i="31"/>
  <c r="AQ5" i="31"/>
  <c r="AB16" i="31"/>
  <c r="AE26" i="31"/>
  <c r="AE6" i="31"/>
  <c r="AL26" i="31"/>
  <c r="AL6" i="31"/>
  <c r="AP27" i="31"/>
  <c r="AO16" i="31"/>
  <c r="AP7" i="31"/>
  <c r="AB15" i="31"/>
  <c r="AE17" i="31"/>
  <c r="AF8" i="31"/>
  <c r="AO27" i="31"/>
  <c r="AG6" i="35" l="1"/>
  <c r="AG9" i="35"/>
  <c r="AG8" i="35"/>
  <c r="AG13" i="35"/>
  <c r="AG12" i="35"/>
  <c r="AG14" i="35"/>
  <c r="AC18" i="35"/>
  <c r="AG17" i="35"/>
  <c r="AR17" i="35"/>
  <c r="AN8" i="35"/>
  <c r="AL5" i="33"/>
  <c r="AW27" i="33"/>
  <c r="AW7" i="33"/>
  <c r="AW10" i="33"/>
  <c r="AW12" i="33"/>
  <c r="AL34" i="32"/>
  <c r="AL36" i="32" s="1"/>
  <c r="AT13" i="32"/>
  <c r="AR27" i="32"/>
  <c r="AG14" i="32"/>
  <c r="AI5" i="32"/>
  <c r="AI14" i="32"/>
  <c r="AR28" i="32"/>
  <c r="AR10" i="32"/>
  <c r="AR14" i="32"/>
  <c r="AR24" i="32"/>
  <c r="AR10" i="35"/>
  <c r="AC14" i="35"/>
  <c r="AC7" i="35"/>
  <c r="AC16" i="35"/>
  <c r="AR11" i="35"/>
  <c r="AR13" i="35"/>
  <c r="AC17" i="35"/>
  <c r="AR6" i="35"/>
  <c r="AN12" i="35"/>
  <c r="AR18" i="35"/>
  <c r="AN7" i="35"/>
  <c r="AC5" i="35"/>
  <c r="AC6" i="35"/>
  <c r="AC9" i="35"/>
  <c r="AH9" i="35"/>
  <c r="AN18" i="35"/>
  <c r="AG18" i="35"/>
  <c r="AQ6" i="35"/>
  <c r="AS15" i="35"/>
  <c r="AS5" i="35"/>
  <c r="AF15" i="35"/>
  <c r="AQ9" i="35"/>
  <c r="AF17" i="35"/>
  <c r="AP5" i="35"/>
  <c r="AF14" i="35"/>
  <c r="AQ5" i="35"/>
  <c r="AQ8" i="35"/>
  <c r="AH16" i="35"/>
  <c r="AS6" i="35"/>
  <c r="AS18" i="35"/>
  <c r="AF5" i="35"/>
  <c r="AC12" i="35"/>
  <c r="AF13" i="35"/>
  <c r="AF11" i="35"/>
  <c r="AQ7" i="35"/>
  <c r="AQ18" i="35"/>
  <c r="AS16" i="35"/>
  <c r="AQ14" i="35"/>
  <c r="AF9" i="35"/>
  <c r="AQ10" i="35"/>
  <c r="AH7" i="35"/>
  <c r="AC13" i="35"/>
  <c r="AQ16" i="35"/>
  <c r="AE11" i="35"/>
  <c r="AH6" i="35"/>
  <c r="AS17" i="35"/>
  <c r="AS12" i="35"/>
  <c r="AH12" i="35"/>
  <c r="AP11" i="35"/>
  <c r="AD6" i="35"/>
  <c r="AF10" i="35"/>
  <c r="AS10" i="35"/>
  <c r="AH11" i="35"/>
  <c r="AF12" i="35"/>
  <c r="AO15" i="35"/>
  <c r="AS9" i="35"/>
  <c r="AH13" i="35"/>
  <c r="AF6" i="35"/>
  <c r="AQ17" i="35"/>
  <c r="AH15" i="35"/>
  <c r="AH17" i="35"/>
  <c r="AE8" i="35"/>
  <c r="AE10" i="35"/>
  <c r="AE12" i="35"/>
  <c r="AP8" i="35"/>
  <c r="AE5" i="35"/>
  <c r="AS8" i="35"/>
  <c r="AH5" i="35"/>
  <c r="AQ13" i="35"/>
  <c r="AF16" i="35"/>
  <c r="AH10" i="35"/>
  <c r="AQ11" i="35"/>
  <c r="AE16" i="35"/>
  <c r="AQ12" i="35"/>
  <c r="AH14" i="35"/>
  <c r="AH8" i="35"/>
  <c r="AF7" i="35"/>
  <c r="AQ15" i="35"/>
  <c r="AH18" i="35"/>
  <c r="AF18" i="35"/>
  <c r="AN10" i="35"/>
  <c r="AU10" i="35"/>
  <c r="AU14" i="35"/>
  <c r="AO17" i="35"/>
  <c r="AJ8" i="35"/>
  <c r="AU8" i="35"/>
  <c r="AJ10" i="35"/>
  <c r="AO6" i="35"/>
  <c r="AP10" i="35"/>
  <c r="AO9" i="35"/>
  <c r="AU13" i="35"/>
  <c r="AO7" i="35"/>
  <c r="AD10" i="35"/>
  <c r="AG11" i="35"/>
  <c r="AU11" i="35"/>
  <c r="AD5" i="35"/>
  <c r="AD16" i="35"/>
  <c r="AO5" i="35"/>
  <c r="AD9" i="35"/>
  <c r="AD15" i="35"/>
  <c r="AD7" i="35"/>
  <c r="AJ16" i="35"/>
  <c r="AR8" i="35"/>
  <c r="AR7" i="35"/>
  <c r="AJ13" i="35"/>
  <c r="AR9" i="35"/>
  <c r="AD18" i="35"/>
  <c r="AO16" i="35"/>
  <c r="AS14" i="35"/>
  <c r="AJ14" i="35"/>
  <c r="AJ5" i="35"/>
  <c r="AG7" i="35"/>
  <c r="AU16" i="35"/>
  <c r="AO10" i="35"/>
  <c r="AR15" i="35"/>
  <c r="AS7" i="35"/>
  <c r="AJ11" i="35"/>
  <c r="AR5" i="35"/>
  <c r="AR12" i="35"/>
  <c r="AO18" i="35"/>
  <c r="AP16" i="35"/>
  <c r="AG16" i="35"/>
  <c r="AS11" i="35"/>
  <c r="AR14" i="35"/>
  <c r="AN5" i="35"/>
  <c r="AT12" i="35"/>
  <c r="AI6" i="35"/>
  <c r="AI18" i="35"/>
  <c r="AT6" i="35"/>
  <c r="AT18" i="35"/>
  <c r="AI12" i="35"/>
  <c r="AT8" i="35"/>
  <c r="AX17" i="35"/>
  <c r="AM17" i="35"/>
  <c r="AL27" i="33"/>
  <c r="AW18" i="33"/>
  <c r="AL7" i="33"/>
  <c r="AM15" i="33"/>
  <c r="AL14" i="33"/>
  <c r="AL18" i="33"/>
  <c r="AW14" i="33"/>
  <c r="AL22" i="33"/>
  <c r="AL12" i="33"/>
  <c r="AL26" i="33"/>
  <c r="AW22" i="33"/>
  <c r="AW26" i="33"/>
  <c r="AW34" i="32"/>
  <c r="AW35" i="32" s="1"/>
  <c r="AW36" i="32" s="1"/>
  <c r="AL38" i="32" s="1"/>
  <c r="AL39" i="32" s="1"/>
  <c r="AL41" i="32" s="1"/>
  <c r="AT27" i="32"/>
  <c r="AT24" i="32"/>
  <c r="AT31" i="32"/>
  <c r="AI31" i="32"/>
  <c r="AI13" i="32"/>
  <c r="AQ27" i="32"/>
  <c r="AP34" i="32"/>
  <c r="AV34" i="32"/>
  <c r="AU24" i="32"/>
  <c r="AU31" i="32"/>
  <c r="AJ24" i="32"/>
  <c r="AK34" i="32"/>
  <c r="AK36" i="32" s="1"/>
  <c r="AQ28" i="32"/>
  <c r="AF14" i="32"/>
  <c r="AN34" i="32"/>
  <c r="AE34" i="32"/>
  <c r="AE36" i="32" s="1"/>
  <c r="AQ10" i="32"/>
  <c r="AX7" i="35"/>
  <c r="AX11" i="35"/>
  <c r="AX5" i="35"/>
  <c r="AX12" i="35"/>
  <c r="AM13" i="35"/>
  <c r="AM7" i="35"/>
  <c r="AM8" i="35"/>
  <c r="AM11" i="35"/>
  <c r="AM5" i="35"/>
  <c r="AM12" i="35"/>
  <c r="AM14" i="35"/>
  <c r="AX13" i="35"/>
  <c r="AX8" i="35"/>
  <c r="AW10" i="35"/>
  <c r="AW11" i="35"/>
  <c r="AW5" i="35"/>
  <c r="AL5" i="35"/>
  <c r="AL10" i="35"/>
  <c r="AW8" i="35"/>
  <c r="AL8" i="35"/>
  <c r="AL11" i="35"/>
  <c r="AM16" i="35"/>
  <c r="AX16" i="35"/>
  <c r="AX8" i="33"/>
  <c r="AX13" i="33"/>
  <c r="AM20" i="33"/>
  <c r="AX20" i="33"/>
  <c r="AM12" i="33"/>
  <c r="AX28" i="33"/>
  <c r="AX14" i="33"/>
  <c r="AM8" i="33"/>
  <c r="AM6" i="33"/>
  <c r="AX18" i="33"/>
  <c r="AM17" i="33"/>
  <c r="AX6" i="33"/>
  <c r="AX24" i="33"/>
  <c r="AM13" i="33"/>
  <c r="AM26" i="33"/>
  <c r="AM23" i="33"/>
  <c r="AM14" i="33"/>
  <c r="AX11" i="33"/>
  <c r="AX7" i="33"/>
  <c r="AM18" i="33"/>
  <c r="AX12" i="33"/>
  <c r="AM28" i="33"/>
  <c r="AM24" i="33"/>
  <c r="AX26" i="33"/>
  <c r="AM7" i="33"/>
  <c r="AX23" i="33"/>
  <c r="AM5" i="33"/>
  <c r="AX27" i="33"/>
  <c r="AM27" i="33"/>
  <c r="AX15" i="33"/>
  <c r="AE30" i="33"/>
  <c r="AE32" i="33" s="1"/>
  <c r="AM11" i="33"/>
  <c r="AL10" i="33"/>
  <c r="AX5" i="33"/>
  <c r="AX21" i="33"/>
  <c r="AX17" i="33"/>
  <c r="AG30" i="32"/>
  <c r="AR23" i="32"/>
  <c r="AR21" i="32"/>
  <c r="AG9" i="32"/>
  <c r="AR17" i="32"/>
  <c r="AR7" i="32"/>
  <c r="AR12" i="32"/>
  <c r="AR6" i="32"/>
  <c r="AR5" i="32"/>
  <c r="AR22" i="32"/>
  <c r="AR25" i="32"/>
  <c r="AG16" i="32"/>
  <c r="AG28" i="32"/>
  <c r="AR20" i="32"/>
  <c r="AG8" i="32"/>
  <c r="AG7" i="32"/>
  <c r="AR18" i="32"/>
  <c r="AG17" i="32"/>
  <c r="AR16" i="32"/>
  <c r="AR31" i="32"/>
  <c r="AG6" i="32"/>
  <c r="AG21" i="32"/>
  <c r="AG19" i="32"/>
  <c r="AR29" i="32"/>
  <c r="AG11" i="32"/>
  <c r="AG31" i="32"/>
  <c r="AR26" i="32"/>
  <c r="AG29" i="32"/>
  <c r="AG27" i="32"/>
  <c r="AR11" i="32"/>
  <c r="AR32" i="32"/>
  <c r="AG22" i="32"/>
  <c r="AR9" i="32"/>
  <c r="AR30" i="32"/>
  <c r="AG20" i="32"/>
  <c r="AG32" i="32"/>
  <c r="AG5" i="32"/>
  <c r="AG12" i="32"/>
  <c r="AG18" i="32"/>
  <c r="AR19" i="32"/>
  <c r="AG25" i="32"/>
  <c r="AQ7" i="32"/>
  <c r="AQ12" i="32"/>
  <c r="AQ13" i="32"/>
  <c r="AQ16" i="32"/>
  <c r="AF21" i="32"/>
  <c r="AQ32" i="32"/>
  <c r="AF9" i="32"/>
  <c r="AQ5" i="32"/>
  <c r="AQ22" i="32"/>
  <c r="AF16" i="32"/>
  <c r="AF28" i="32"/>
  <c r="AQ31" i="32"/>
  <c r="AF7" i="32"/>
  <c r="AQ20" i="32"/>
  <c r="AQ6" i="32"/>
  <c r="AF27" i="32"/>
  <c r="AQ18" i="32"/>
  <c r="AF6" i="32"/>
  <c r="AF19" i="32"/>
  <c r="AQ29" i="32"/>
  <c r="AQ26" i="32"/>
  <c r="AF29" i="32"/>
  <c r="AF11" i="32"/>
  <c r="AF31" i="32"/>
  <c r="AQ21" i="32"/>
  <c r="AQ11" i="32"/>
  <c r="AQ19" i="32"/>
  <c r="AF22" i="32"/>
  <c r="AQ9" i="32"/>
  <c r="AF20" i="32"/>
  <c r="AF32" i="32"/>
  <c r="AF12" i="32"/>
  <c r="AF18" i="32"/>
  <c r="AG10" i="32"/>
  <c r="AQ24" i="32"/>
  <c r="AR8" i="32"/>
  <c r="AQ14" i="32"/>
  <c r="AQ30" i="32"/>
  <c r="AF30" i="32"/>
  <c r="AF15" i="32"/>
  <c r="AG23" i="32"/>
  <c r="AJ23" i="32"/>
  <c r="AJ8" i="32"/>
  <c r="AR15" i="32"/>
  <c r="AT9" i="32"/>
  <c r="AI20" i="32"/>
  <c r="AI32" i="32"/>
  <c r="AT20" i="32"/>
  <c r="AT6" i="32"/>
  <c r="AT19" i="32"/>
  <c r="AI18" i="32"/>
  <c r="AT7" i="32"/>
  <c r="AT14" i="32"/>
  <c r="AT5" i="32"/>
  <c r="AT25" i="32"/>
  <c r="AI16" i="32"/>
  <c r="AT18" i="32"/>
  <c r="AI6" i="32"/>
  <c r="AI21" i="32"/>
  <c r="AT16" i="32"/>
  <c r="AI19" i="32"/>
  <c r="AT21" i="32"/>
  <c r="AI27" i="32"/>
  <c r="AT32" i="32"/>
  <c r="AI9" i="32"/>
  <c r="AI7" i="32"/>
  <c r="AI25" i="32"/>
  <c r="AF13" i="32"/>
  <c r="AF26" i="32"/>
  <c r="AG13" i="32"/>
  <c r="AR13" i="32"/>
  <c r="AU17" i="32"/>
  <c r="AG26" i="32"/>
  <c r="AG15" i="32"/>
  <c r="AJ31" i="32"/>
  <c r="AU23" i="32"/>
  <c r="AD34" i="32"/>
  <c r="AD36" i="32" s="1"/>
  <c r="AQ15" i="32"/>
  <c r="AF5" i="32"/>
  <c r="AU8" i="32"/>
  <c r="AF24" i="32"/>
  <c r="AT35" i="31"/>
  <c r="AJ35" i="31"/>
  <c r="AJ37" i="31" s="1"/>
  <c r="AV21" i="35"/>
  <c r="AV22" i="35" s="1"/>
  <c r="AK24" i="35" s="1"/>
  <c r="AK25" i="35" s="1"/>
  <c r="AK27" i="35" s="1"/>
  <c r="AC26" i="35"/>
  <c r="AM26" i="35"/>
  <c r="AC30" i="33"/>
  <c r="AC32" i="33" s="1"/>
  <c r="AN30" i="33"/>
  <c r="AO30" i="33"/>
  <c r="AT5" i="33"/>
  <c r="AT21" i="33"/>
  <c r="AT25" i="33"/>
  <c r="AT27" i="33"/>
  <c r="AI5" i="33"/>
  <c r="AI21" i="33"/>
  <c r="AI25" i="33"/>
  <c r="AI27" i="33"/>
  <c r="AT6" i="33"/>
  <c r="AI6" i="33"/>
  <c r="AR5" i="33"/>
  <c r="AR7" i="33"/>
  <c r="AR9" i="33"/>
  <c r="AR11" i="33"/>
  <c r="AR13" i="33"/>
  <c r="AR15" i="33"/>
  <c r="AR17" i="33"/>
  <c r="AR19" i="33"/>
  <c r="AR21" i="33"/>
  <c r="AR23" i="33"/>
  <c r="AR25" i="33"/>
  <c r="AR27" i="33"/>
  <c r="AG5" i="33"/>
  <c r="AG7" i="33"/>
  <c r="AG9" i="33"/>
  <c r="AG11" i="33"/>
  <c r="AG13" i="33"/>
  <c r="AG15" i="33"/>
  <c r="AG17" i="33"/>
  <c r="AG19" i="33"/>
  <c r="AG21" i="33"/>
  <c r="AG23" i="33"/>
  <c r="AG25" i="33"/>
  <c r="AG27" i="33"/>
  <c r="AR6" i="33"/>
  <c r="AR8" i="33"/>
  <c r="AR10" i="33"/>
  <c r="AR12" i="33"/>
  <c r="AR14" i="33"/>
  <c r="AR16" i="33"/>
  <c r="AR18" i="33"/>
  <c r="AR20" i="33"/>
  <c r="AR22" i="33"/>
  <c r="AR24" i="33"/>
  <c r="AR26" i="33"/>
  <c r="AR28" i="33"/>
  <c r="AG6" i="33"/>
  <c r="AG8" i="33"/>
  <c r="AG10" i="33"/>
  <c r="AG12" i="33"/>
  <c r="AG14" i="33"/>
  <c r="AG16" i="33"/>
  <c r="AG18" i="33"/>
  <c r="AG20" i="33"/>
  <c r="AG22" i="33"/>
  <c r="AG24" i="33"/>
  <c r="AG26" i="33"/>
  <c r="AG28" i="33"/>
  <c r="AS5" i="33"/>
  <c r="AS7" i="33"/>
  <c r="AS9" i="33"/>
  <c r="AS11" i="33"/>
  <c r="AS13" i="33"/>
  <c r="AS15" i="33"/>
  <c r="AS17" i="33"/>
  <c r="AS19" i="33"/>
  <c r="AS21" i="33"/>
  <c r="AS23" i="33"/>
  <c r="AS25" i="33"/>
  <c r="AS27" i="33"/>
  <c r="AH5" i="33"/>
  <c r="AH7" i="33"/>
  <c r="AH9" i="33"/>
  <c r="AH11" i="33"/>
  <c r="AH13" i="33"/>
  <c r="AH15" i="33"/>
  <c r="AH17" i="33"/>
  <c r="AH19" i="33"/>
  <c r="AH21" i="33"/>
  <c r="AH23" i="33"/>
  <c r="AH25" i="33"/>
  <c r="AH27" i="33"/>
  <c r="AS6" i="33"/>
  <c r="AS10" i="33"/>
  <c r="AS12" i="33"/>
  <c r="AS14" i="33"/>
  <c r="AS16" i="33"/>
  <c r="AS18" i="33"/>
  <c r="AS20" i="33"/>
  <c r="AS22" i="33"/>
  <c r="AS24" i="33"/>
  <c r="AS26" i="33"/>
  <c r="AS28" i="33"/>
  <c r="AH6" i="33"/>
  <c r="AH10" i="33"/>
  <c r="AH12" i="33"/>
  <c r="AH14" i="33"/>
  <c r="AH16" i="33"/>
  <c r="AH18" i="33"/>
  <c r="AH20" i="33"/>
  <c r="AH22" i="33"/>
  <c r="AH24" i="33"/>
  <c r="AH26" i="33"/>
  <c r="AH28" i="33"/>
  <c r="AD30" i="33"/>
  <c r="AD32" i="33" s="1"/>
  <c r="AK14" i="33"/>
  <c r="AK22" i="33"/>
  <c r="AV19" i="33"/>
  <c r="AK19" i="33"/>
  <c r="AV14" i="33"/>
  <c r="AV22" i="33"/>
  <c r="AJ10" i="33"/>
  <c r="AJ12" i="33"/>
  <c r="AJ14" i="33"/>
  <c r="AJ18" i="33"/>
  <c r="AJ22" i="33"/>
  <c r="AJ24" i="33"/>
  <c r="AJ28" i="33"/>
  <c r="AU5" i="33"/>
  <c r="AU7" i="33"/>
  <c r="AU11" i="33"/>
  <c r="AU13" i="33"/>
  <c r="AU15" i="33"/>
  <c r="AU19" i="33"/>
  <c r="AU21" i="33"/>
  <c r="AU27" i="33"/>
  <c r="AU22" i="33"/>
  <c r="AU18" i="33"/>
  <c r="AU14" i="33"/>
  <c r="AJ5" i="33"/>
  <c r="AJ7" i="33"/>
  <c r="AJ11" i="33"/>
  <c r="AJ13" i="33"/>
  <c r="AJ15" i="33"/>
  <c r="AJ19" i="33"/>
  <c r="AJ21" i="33"/>
  <c r="AJ27" i="33"/>
  <c r="AU10" i="33"/>
  <c r="AU24" i="33"/>
  <c r="AU12" i="33"/>
  <c r="AU28" i="33"/>
  <c r="AQ5" i="33"/>
  <c r="AQ7" i="33"/>
  <c r="AQ9" i="33"/>
  <c r="AQ11" i="33"/>
  <c r="AQ13" i="33"/>
  <c r="AQ15" i="33"/>
  <c r="AQ17" i="33"/>
  <c r="AQ19" i="33"/>
  <c r="AQ21" i="33"/>
  <c r="AQ23" i="33"/>
  <c r="AQ25" i="33"/>
  <c r="AQ27" i="33"/>
  <c r="AF5" i="33"/>
  <c r="AF7" i="33"/>
  <c r="AF9" i="33"/>
  <c r="AF11" i="33"/>
  <c r="AF13" i="33"/>
  <c r="AF15" i="33"/>
  <c r="AF17" i="33"/>
  <c r="AF19" i="33"/>
  <c r="AF21" i="33"/>
  <c r="AF23" i="33"/>
  <c r="AF25" i="33"/>
  <c r="AF27" i="33"/>
  <c r="AQ6" i="33"/>
  <c r="AQ8" i="33"/>
  <c r="AQ10" i="33"/>
  <c r="AQ12" i="33"/>
  <c r="AQ14" i="33"/>
  <c r="AQ16" i="33"/>
  <c r="AQ18" i="33"/>
  <c r="AQ20" i="33"/>
  <c r="AQ22" i="33"/>
  <c r="AQ24" i="33"/>
  <c r="AQ26" i="33"/>
  <c r="AQ28" i="33"/>
  <c r="AF6" i="33"/>
  <c r="AF8" i="33"/>
  <c r="AF10" i="33"/>
  <c r="AF12" i="33"/>
  <c r="AF14" i="33"/>
  <c r="AF16" i="33"/>
  <c r="AF18" i="33"/>
  <c r="AF20" i="33"/>
  <c r="AF22" i="33"/>
  <c r="AF24" i="33"/>
  <c r="AF26" i="33"/>
  <c r="AF28" i="33"/>
  <c r="AM36" i="33"/>
  <c r="AC36" i="33"/>
  <c r="AP30" i="33"/>
  <c r="AM24" i="32"/>
  <c r="AX24" i="32"/>
  <c r="AM14" i="32"/>
  <c r="AX14" i="32"/>
  <c r="AM11" i="32"/>
  <c r="AX32" i="32"/>
  <c r="AX13" i="32"/>
  <c r="AM7" i="32"/>
  <c r="AM9" i="32"/>
  <c r="AM13" i="32"/>
  <c r="AM22" i="32"/>
  <c r="AX16" i="32"/>
  <c r="AM20" i="32"/>
  <c r="AX18" i="32"/>
  <c r="AX20" i="32"/>
  <c r="AX22" i="32"/>
  <c r="AM18" i="32"/>
  <c r="AX6" i="32"/>
  <c r="AX25" i="32"/>
  <c r="AX11" i="32"/>
  <c r="AX9" i="32"/>
  <c r="AM6" i="32"/>
  <c r="AM25" i="32"/>
  <c r="AM16" i="32"/>
  <c r="AX7" i="32"/>
  <c r="AM32" i="32"/>
  <c r="AC34" i="32"/>
  <c r="AC36" i="32" s="1"/>
  <c r="AH34" i="32"/>
  <c r="AH36" i="32" s="1"/>
  <c r="AO34" i="32"/>
  <c r="AE40" i="32"/>
  <c r="AS34" i="32"/>
  <c r="AM40" i="32"/>
  <c r="AI35" i="31"/>
  <c r="AI37" i="31" s="1"/>
  <c r="AS35" i="31"/>
  <c r="AB35" i="31"/>
  <c r="AB37" i="31" s="1"/>
  <c r="AK35" i="31"/>
  <c r="AK37" i="31" s="1"/>
  <c r="AU35" i="31"/>
  <c r="AR35" i="31"/>
  <c r="AH35" i="31"/>
  <c r="AH37" i="31" s="1"/>
  <c r="AG35" i="31"/>
  <c r="AG37" i="31" s="1"/>
  <c r="AQ35" i="31"/>
  <c r="AE35" i="31"/>
  <c r="AE37" i="31" s="1"/>
  <c r="AD35" i="31"/>
  <c r="AD37" i="31" s="1"/>
  <c r="AN35" i="31"/>
  <c r="AC35" i="31"/>
  <c r="AC37" i="31" s="1"/>
  <c r="AO35" i="31"/>
  <c r="AM35" i="31"/>
  <c r="AF35" i="31"/>
  <c r="AF37" i="31" s="1"/>
  <c r="AP35" i="31"/>
  <c r="AL35" i="31"/>
  <c r="AC20" i="35" l="1"/>
  <c r="AC22" i="35" s="1"/>
  <c r="AF20" i="35"/>
  <c r="AF22" i="35" s="1"/>
  <c r="AU20" i="35"/>
  <c r="AE20" i="35"/>
  <c r="AE22" i="35" s="1"/>
  <c r="AN20" i="35"/>
  <c r="AN21" i="35" s="1"/>
  <c r="AN22" i="35" s="1"/>
  <c r="AC24" i="35" s="1"/>
  <c r="AC25" i="35" s="1"/>
  <c r="AC27" i="35" s="1"/>
  <c r="AC28" i="35" s="1"/>
  <c r="AQ20" i="35"/>
  <c r="AH20" i="35"/>
  <c r="AH22" i="35" s="1"/>
  <c r="AG20" i="35"/>
  <c r="AG22" i="35" s="1"/>
  <c r="AS20" i="35"/>
  <c r="AP20" i="35"/>
  <c r="AX20" i="35"/>
  <c r="AR20" i="35"/>
  <c r="AL20" i="35"/>
  <c r="AL22" i="35" s="1"/>
  <c r="AW20" i="35"/>
  <c r="AT20" i="35"/>
  <c r="AI20" i="35"/>
  <c r="AI22" i="35" s="1"/>
  <c r="AO20" i="35"/>
  <c r="AJ20" i="35"/>
  <c r="AJ22" i="35" s="1"/>
  <c r="AD20" i="35"/>
  <c r="AD22" i="35" s="1"/>
  <c r="AM20" i="35"/>
  <c r="AM22" i="35" s="1"/>
  <c r="AW30" i="33"/>
  <c r="AL30" i="33"/>
  <c r="AL32" i="33" s="1"/>
  <c r="AV35" i="32"/>
  <c r="AV36" i="32" s="1"/>
  <c r="AK38" i="32" s="1"/>
  <c r="AK39" i="32" s="1"/>
  <c r="AK41" i="32" s="1"/>
  <c r="AK42" i="32" s="1"/>
  <c r="AJ34" i="32"/>
  <c r="AJ36" i="32" s="1"/>
  <c r="AP35" i="32"/>
  <c r="AP36" i="32" s="1"/>
  <c r="AE38" i="32" s="1"/>
  <c r="AE39" i="32" s="1"/>
  <c r="AE41" i="32" s="1"/>
  <c r="AN35" i="32"/>
  <c r="AN36" i="32" s="1"/>
  <c r="AT34" i="32"/>
  <c r="AG34" i="32"/>
  <c r="AG36" i="32" s="1"/>
  <c r="AI34" i="32"/>
  <c r="AI36" i="32" s="1"/>
  <c r="AQ34" i="32"/>
  <c r="AN36" i="31"/>
  <c r="AN37" i="31" s="1"/>
  <c r="AD39" i="31" s="1"/>
  <c r="AD40" i="31" s="1"/>
  <c r="AD42" i="31" s="1"/>
  <c r="AP31" i="33"/>
  <c r="AP32" i="33" s="1"/>
  <c r="AE34" i="33" s="1"/>
  <c r="AE35" i="33" s="1"/>
  <c r="AE37" i="33" s="1"/>
  <c r="AE38" i="33" s="1"/>
  <c r="AU34" i="32"/>
  <c r="AF34" i="32"/>
  <c r="AF36" i="32" s="1"/>
  <c r="AR34" i="32"/>
  <c r="AO35" i="32"/>
  <c r="AO36" i="32" s="1"/>
  <c r="AD38" i="32" s="1"/>
  <c r="AD39" i="32" s="1"/>
  <c r="AD41" i="32" s="1"/>
  <c r="AD42" i="32" s="1"/>
  <c r="AU36" i="31"/>
  <c r="AU37" i="31" s="1"/>
  <c r="AK39" i="31" s="1"/>
  <c r="AK40" i="31" s="1"/>
  <c r="AK42" i="31" s="1"/>
  <c r="AT36" i="31"/>
  <c r="AT37" i="31" s="1"/>
  <c r="AJ39" i="31" s="1"/>
  <c r="AJ40" i="31" s="1"/>
  <c r="AJ42" i="31" s="1"/>
  <c r="AN31" i="33"/>
  <c r="AN32" i="33" s="1"/>
  <c r="AC34" i="33" s="1"/>
  <c r="AC35" i="33" s="1"/>
  <c r="AC37" i="33" s="1"/>
  <c r="AC38" i="33" s="1"/>
  <c r="AQ30" i="33"/>
  <c r="AO31" i="33"/>
  <c r="AO32" i="33" s="1"/>
  <c r="AD34" i="33" s="1"/>
  <c r="AD35" i="33" s="1"/>
  <c r="AD37" i="33" s="1"/>
  <c r="AD38" i="33" s="1"/>
  <c r="AR30" i="33"/>
  <c r="AH30" i="33"/>
  <c r="AH32" i="33" s="1"/>
  <c r="AJ30" i="33"/>
  <c r="AJ32" i="33" s="1"/>
  <c r="AV30" i="33"/>
  <c r="AF30" i="33"/>
  <c r="AF32" i="33" s="1"/>
  <c r="AK30" i="33"/>
  <c r="AK32" i="33" s="1"/>
  <c r="AI30" i="33"/>
  <c r="AI32" i="33" s="1"/>
  <c r="AG30" i="33"/>
  <c r="AG32" i="33" s="1"/>
  <c r="AU30" i="33"/>
  <c r="AS30" i="33"/>
  <c r="AT30" i="33"/>
  <c r="AX30" i="33"/>
  <c r="AM30" i="33"/>
  <c r="AM32" i="33" s="1"/>
  <c r="AS35" i="32"/>
  <c r="AS36" i="32" s="1"/>
  <c r="AH38" i="32" s="1"/>
  <c r="AH39" i="32" s="1"/>
  <c r="AH41" i="32" s="1"/>
  <c r="AH42" i="32" s="1"/>
  <c r="AX34" i="32"/>
  <c r="AM34" i="32"/>
  <c r="AM36" i="32" s="1"/>
  <c r="AS36" i="31"/>
  <c r="AS37" i="31" s="1"/>
  <c r="AI39" i="31" s="1"/>
  <c r="AI40" i="31" s="1"/>
  <c r="AI42" i="31" s="1"/>
  <c r="AL36" i="31"/>
  <c r="AL37" i="31" s="1"/>
  <c r="AB39" i="31" s="1"/>
  <c r="AB40" i="31" s="1"/>
  <c r="AB42" i="31" s="1"/>
  <c r="AR36" i="31"/>
  <c r="AR37" i="31" s="1"/>
  <c r="AH39" i="31" s="1"/>
  <c r="AH40" i="31" s="1"/>
  <c r="AH42" i="31" s="1"/>
  <c r="AQ36" i="31"/>
  <c r="AQ37" i="31" s="1"/>
  <c r="AG39" i="31" s="1"/>
  <c r="AG40" i="31" s="1"/>
  <c r="AG42" i="31" s="1"/>
  <c r="AO36" i="31"/>
  <c r="AO37" i="31" s="1"/>
  <c r="AE39" i="31" s="1"/>
  <c r="AE40" i="31" s="1"/>
  <c r="AE42" i="31" s="1"/>
  <c r="AM36" i="31"/>
  <c r="AM37" i="31" s="1"/>
  <c r="AC39" i="31" s="1"/>
  <c r="AC40" i="31" s="1"/>
  <c r="AC42" i="31" s="1"/>
  <c r="AP36" i="31"/>
  <c r="AP37" i="31" s="1"/>
  <c r="AF39" i="31" s="1"/>
  <c r="AF40" i="31" s="1"/>
  <c r="AF42" i="31" s="1"/>
  <c r="AC38" i="32" l="1"/>
  <c r="AC39" i="32" s="1"/>
  <c r="AC41" i="32" s="1"/>
  <c r="AC42" i="32" s="1"/>
  <c r="AU35" i="32"/>
  <c r="AU36" i="32" s="1"/>
  <c r="AJ38" i="32" s="1"/>
  <c r="AJ39" i="32" s="1"/>
  <c r="AJ41" i="32" s="1"/>
  <c r="AJ42" i="32" s="1"/>
  <c r="AQ21" i="35"/>
  <c r="AQ22" i="35" s="1"/>
  <c r="AF24" i="35" s="1"/>
  <c r="AF25" i="35" s="1"/>
  <c r="AF27" i="35" s="1"/>
  <c r="AF28" i="35" s="1"/>
  <c r="AU21" i="35"/>
  <c r="AU22" i="35" s="1"/>
  <c r="AJ24" i="35" s="1"/>
  <c r="AJ25" i="35" s="1"/>
  <c r="AJ27" i="35" s="1"/>
  <c r="AJ28" i="35" s="1"/>
  <c r="AR21" i="35"/>
  <c r="AR22" i="35" s="1"/>
  <c r="AG24" i="35" s="1"/>
  <c r="AG25" i="35" s="1"/>
  <c r="AG27" i="35" s="1"/>
  <c r="AG28" i="35" s="1"/>
  <c r="AS21" i="35"/>
  <c r="AS22" i="35" s="1"/>
  <c r="AH24" i="35" s="1"/>
  <c r="AH25" i="35" s="1"/>
  <c r="AH27" i="35" s="1"/>
  <c r="AH28" i="35" s="1"/>
  <c r="AP21" i="35"/>
  <c r="AP22" i="35" s="1"/>
  <c r="AE24" i="35" s="1"/>
  <c r="AE25" i="35" s="1"/>
  <c r="AE27" i="35" s="1"/>
  <c r="AE28" i="35" s="1"/>
  <c r="AO21" i="35"/>
  <c r="AO22" i="35" s="1"/>
  <c r="AD24" i="35" s="1"/>
  <c r="AD25" i="35" s="1"/>
  <c r="AD27" i="35" s="1"/>
  <c r="AD28" i="35" s="1"/>
  <c r="AW21" i="35"/>
  <c r="AW22" i="35" s="1"/>
  <c r="AL24" i="35" s="1"/>
  <c r="AL25" i="35" s="1"/>
  <c r="AL27" i="35" s="1"/>
  <c r="AT21" i="35"/>
  <c r="AT22" i="35" s="1"/>
  <c r="AI24" i="35" s="1"/>
  <c r="AI25" i="35" s="1"/>
  <c r="AI27" i="35" s="1"/>
  <c r="AW31" i="33"/>
  <c r="AW32" i="33" s="1"/>
  <c r="AL34" i="33" s="1"/>
  <c r="AL35" i="33" s="1"/>
  <c r="AL37" i="33" s="1"/>
  <c r="AL38" i="33" s="1"/>
  <c r="AT31" i="33"/>
  <c r="AT32" i="33" s="1"/>
  <c r="AI34" i="33" s="1"/>
  <c r="AI35" i="33" s="1"/>
  <c r="AI37" i="33" s="1"/>
  <c r="AI38" i="33" s="1"/>
  <c r="AR35" i="32"/>
  <c r="AR36" i="32" s="1"/>
  <c r="AG38" i="32" s="1"/>
  <c r="AG39" i="32" s="1"/>
  <c r="AG41" i="32" s="1"/>
  <c r="AG42" i="32" s="1"/>
  <c r="AQ35" i="32"/>
  <c r="AQ36" i="32" s="1"/>
  <c r="AF38" i="32" s="1"/>
  <c r="AF39" i="32" s="1"/>
  <c r="AF41" i="32" s="1"/>
  <c r="AF42" i="32" s="1"/>
  <c r="AT35" i="32"/>
  <c r="AT36" i="32" s="1"/>
  <c r="AI38" i="32" s="1"/>
  <c r="AI39" i="32" s="1"/>
  <c r="AI41" i="32" s="1"/>
  <c r="AI42" i="32" s="1"/>
  <c r="AX21" i="35"/>
  <c r="AX22" i="35" s="1"/>
  <c r="AM24" i="35" s="1"/>
  <c r="AM25" i="35" s="1"/>
  <c r="AM27" i="35" s="1"/>
  <c r="AM28" i="35" s="1"/>
  <c r="AS31" i="33"/>
  <c r="AS32" i="33" s="1"/>
  <c r="AH34" i="33" s="1"/>
  <c r="AH35" i="33" s="1"/>
  <c r="AH37" i="33" s="1"/>
  <c r="AH38" i="33" s="1"/>
  <c r="AU31" i="33"/>
  <c r="AU32" i="33" s="1"/>
  <c r="AJ34" i="33" s="1"/>
  <c r="AJ35" i="33" s="1"/>
  <c r="AJ37" i="33" s="1"/>
  <c r="AJ38" i="33" s="1"/>
  <c r="AQ31" i="33"/>
  <c r="AQ32" i="33" s="1"/>
  <c r="AF34" i="33" s="1"/>
  <c r="AF35" i="33" s="1"/>
  <c r="AF37" i="33" s="1"/>
  <c r="AF38" i="33" s="1"/>
  <c r="AV31" i="33"/>
  <c r="AV32" i="33" s="1"/>
  <c r="AK34" i="33" s="1"/>
  <c r="AK35" i="33" s="1"/>
  <c r="AK37" i="33" s="1"/>
  <c r="AR31" i="33"/>
  <c r="AR32" i="33" s="1"/>
  <c r="AG34" i="33" s="1"/>
  <c r="AG35" i="33" s="1"/>
  <c r="AG37" i="33" s="1"/>
  <c r="AG38" i="33" s="1"/>
  <c r="AX31" i="33"/>
  <c r="AX32" i="33" s="1"/>
  <c r="AM34" i="33" s="1"/>
  <c r="AM35" i="33" s="1"/>
  <c r="AM37" i="33" s="1"/>
  <c r="AM38" i="33" s="1"/>
  <c r="AX35" i="32"/>
  <c r="AX36" i="32" s="1"/>
  <c r="AM38" i="32" s="1"/>
  <c r="AM39" i="32" s="1"/>
  <c r="AM41" i="32" s="1"/>
  <c r="AM42" i="32" s="1"/>
  <c r="AV66" i="27" l="1"/>
  <c r="AO67" i="27"/>
  <c r="AP67" i="27"/>
  <c r="AQ67" i="27"/>
  <c r="AR67" i="27"/>
  <c r="AS67" i="27"/>
  <c r="AT67" i="27"/>
  <c r="AU67" i="27"/>
  <c r="AV67" i="27"/>
  <c r="AW67" i="27"/>
  <c r="AX67" i="27"/>
  <c r="AO68" i="27"/>
  <c r="AP68" i="27"/>
  <c r="AQ68" i="27"/>
  <c r="AR68" i="27"/>
  <c r="AS68" i="27"/>
  <c r="AT68" i="27"/>
  <c r="AU68" i="27"/>
  <c r="AV68" i="27"/>
  <c r="AW68" i="27"/>
  <c r="AX68" i="27"/>
  <c r="AS69" i="27"/>
  <c r="AT69" i="27"/>
  <c r="AU69" i="27"/>
  <c r="AV69" i="27"/>
  <c r="AW69" i="27"/>
  <c r="AP70" i="27"/>
  <c r="AT70" i="27"/>
  <c r="AV70" i="27"/>
  <c r="AW70" i="27"/>
  <c r="AO71" i="27"/>
  <c r="AP71" i="27"/>
  <c r="AQ71" i="27"/>
  <c r="AR71" i="27"/>
  <c r="AS71" i="27"/>
  <c r="AT71" i="27"/>
  <c r="AU71" i="27"/>
  <c r="AV71" i="27"/>
  <c r="AW71" i="27"/>
  <c r="AX71" i="27"/>
  <c r="AO72" i="27"/>
  <c r="AP72" i="27"/>
  <c r="AQ72" i="27"/>
  <c r="AR72" i="27"/>
  <c r="AS72" i="27"/>
  <c r="AT72" i="27"/>
  <c r="AU72" i="27"/>
  <c r="AV72" i="27"/>
  <c r="AW72" i="27"/>
  <c r="AX72" i="27"/>
  <c r="AO73" i="27"/>
  <c r="AP73" i="27"/>
  <c r="AQ73" i="27"/>
  <c r="AR73" i="27"/>
  <c r="AS73" i="27"/>
  <c r="AT73" i="27"/>
  <c r="AU73" i="27"/>
  <c r="AV73" i="27"/>
  <c r="AW73" i="27"/>
  <c r="AX73" i="27"/>
  <c r="AO74" i="27"/>
  <c r="AP74" i="27"/>
  <c r="AT74" i="27"/>
  <c r="AV74" i="27"/>
  <c r="AW74" i="27"/>
  <c r="AP75" i="27"/>
  <c r="AT75" i="27"/>
  <c r="AU75" i="27"/>
  <c r="AV75" i="27"/>
  <c r="AW75" i="27"/>
  <c r="AX75" i="27"/>
  <c r="AO76" i="27"/>
  <c r="AP76" i="27"/>
  <c r="AV76" i="27"/>
  <c r="AW76" i="27"/>
  <c r="AP77" i="27"/>
  <c r="AT77" i="27"/>
  <c r="AU77" i="27"/>
  <c r="AV77" i="27"/>
  <c r="AW77" i="27"/>
  <c r="AO78" i="27"/>
  <c r="AP78" i="27"/>
  <c r="AQ78" i="27"/>
  <c r="AR78" i="27"/>
  <c r="AS78" i="27"/>
  <c r="AT78" i="27"/>
  <c r="AU78" i="27"/>
  <c r="AV78" i="27"/>
  <c r="AW78" i="27"/>
  <c r="AX78" i="27"/>
  <c r="AO79" i="27"/>
  <c r="AP79" i="27"/>
  <c r="AQ79" i="27"/>
  <c r="AR79" i="27"/>
  <c r="AS79" i="27"/>
  <c r="AT79" i="27"/>
  <c r="AU79" i="27"/>
  <c r="AV79" i="27"/>
  <c r="AW79" i="27"/>
  <c r="AX79" i="27"/>
  <c r="AO80" i="27"/>
  <c r="AP80" i="27"/>
  <c r="AQ80" i="27"/>
  <c r="AR80" i="27"/>
  <c r="AS80" i="27"/>
  <c r="AT80" i="27"/>
  <c r="AU80" i="27"/>
  <c r="AV80" i="27"/>
  <c r="AW80" i="27"/>
  <c r="AX80" i="27"/>
  <c r="AV81" i="27"/>
  <c r="AW81" i="27"/>
  <c r="AO82" i="27"/>
  <c r="AP82" i="27"/>
  <c r="AQ82" i="27"/>
  <c r="AR82" i="27"/>
  <c r="AS82" i="27"/>
  <c r="AT82" i="27"/>
  <c r="AU82" i="27"/>
  <c r="AV82" i="27"/>
  <c r="AW82" i="27"/>
  <c r="AX82" i="27"/>
  <c r="AP83" i="27"/>
  <c r="AT83" i="27"/>
  <c r="AU83" i="27"/>
  <c r="AV83" i="27"/>
  <c r="AW83" i="27"/>
  <c r="AO84" i="27"/>
  <c r="AP84" i="27"/>
  <c r="AQ84" i="27"/>
  <c r="AR84" i="27"/>
  <c r="AS84" i="27"/>
  <c r="AT84" i="27"/>
  <c r="AU84" i="27"/>
  <c r="AV84" i="27"/>
  <c r="AW84" i="27"/>
  <c r="AX84" i="27"/>
  <c r="AO85" i="27"/>
  <c r="AP85" i="27"/>
  <c r="AQ85" i="27"/>
  <c r="AR85" i="27"/>
  <c r="AS85" i="27"/>
  <c r="AT85" i="27"/>
  <c r="AU85" i="27"/>
  <c r="AV85" i="27"/>
  <c r="AW85" i="27"/>
  <c r="AX85" i="27"/>
  <c r="AP86" i="27"/>
  <c r="AV86" i="27"/>
  <c r="AO87" i="27"/>
  <c r="AP87" i="27"/>
  <c r="AQ87" i="27"/>
  <c r="AR87" i="27"/>
  <c r="AS87" i="27"/>
  <c r="AT87" i="27"/>
  <c r="AU87" i="27"/>
  <c r="AV87" i="27"/>
  <c r="AW87" i="27"/>
  <c r="AX87" i="27"/>
  <c r="AN67" i="27"/>
  <c r="AN68" i="27"/>
  <c r="AN71" i="27"/>
  <c r="AN72" i="27"/>
  <c r="AN73" i="27"/>
  <c r="AN78" i="27"/>
  <c r="AN79" i="27"/>
  <c r="AN80" i="27"/>
  <c r="AN82" i="27"/>
  <c r="AN84" i="27"/>
  <c r="AN85" i="27"/>
  <c r="AN87" i="27"/>
  <c r="AK66" i="27"/>
  <c r="AD67" i="27"/>
  <c r="AE67" i="27"/>
  <c r="AF67" i="27"/>
  <c r="AG67" i="27"/>
  <c r="AH67" i="27"/>
  <c r="AI67" i="27"/>
  <c r="AJ67" i="27"/>
  <c r="AK67" i="27"/>
  <c r="AL67" i="27"/>
  <c r="AM67" i="27"/>
  <c r="AD68" i="27"/>
  <c r="AE68" i="27"/>
  <c r="AF68" i="27"/>
  <c r="AG68" i="27"/>
  <c r="AH68" i="27"/>
  <c r="AI68" i="27"/>
  <c r="AJ68" i="27"/>
  <c r="AK68" i="27"/>
  <c r="AL68" i="27"/>
  <c r="AM68" i="27"/>
  <c r="AH69" i="27"/>
  <c r="AI69" i="27"/>
  <c r="AJ69" i="27"/>
  <c r="AK69" i="27"/>
  <c r="AL69" i="27"/>
  <c r="AE70" i="27"/>
  <c r="AI70" i="27"/>
  <c r="AK70" i="27"/>
  <c r="AL70" i="27"/>
  <c r="AD71" i="27"/>
  <c r="AE71" i="27"/>
  <c r="AF71" i="27"/>
  <c r="AG71" i="27"/>
  <c r="AH71" i="27"/>
  <c r="AI71" i="27"/>
  <c r="AJ71" i="27"/>
  <c r="AK71" i="27"/>
  <c r="AL71" i="27"/>
  <c r="AM71" i="27"/>
  <c r="AD72" i="27"/>
  <c r="AE72" i="27"/>
  <c r="AF72" i="27"/>
  <c r="AG72" i="27"/>
  <c r="AH72" i="27"/>
  <c r="AI72" i="27"/>
  <c r="AJ72" i="27"/>
  <c r="AK72" i="27"/>
  <c r="AL72" i="27"/>
  <c r="AM72" i="27"/>
  <c r="AD73" i="27"/>
  <c r="AE73" i="27"/>
  <c r="AF73" i="27"/>
  <c r="AG73" i="27"/>
  <c r="AH73" i="27"/>
  <c r="AI73" i="27"/>
  <c r="AJ73" i="27"/>
  <c r="AK73" i="27"/>
  <c r="AL73" i="27"/>
  <c r="AM73" i="27"/>
  <c r="AD74" i="27"/>
  <c r="AE74" i="27"/>
  <c r="AI74" i="27"/>
  <c r="AK74" i="27"/>
  <c r="AL74" i="27"/>
  <c r="AE75" i="27"/>
  <c r="AI75" i="27"/>
  <c r="AJ75" i="27"/>
  <c r="AK75" i="27"/>
  <c r="AL75" i="27"/>
  <c r="AM75" i="27"/>
  <c r="AD76" i="27"/>
  <c r="AE76" i="27"/>
  <c r="AK76" i="27"/>
  <c r="AL76" i="27"/>
  <c r="AE77" i="27"/>
  <c r="AI77" i="27"/>
  <c r="AJ77" i="27"/>
  <c r="AK77" i="27"/>
  <c r="AL77" i="27"/>
  <c r="AD78" i="27"/>
  <c r="AE78" i="27"/>
  <c r="AF78" i="27"/>
  <c r="AG78" i="27"/>
  <c r="AH78" i="27"/>
  <c r="AI78" i="27"/>
  <c r="AJ78" i="27"/>
  <c r="AK78" i="27"/>
  <c r="AL78" i="27"/>
  <c r="AM78" i="27"/>
  <c r="AD79" i="27"/>
  <c r="AE79" i="27"/>
  <c r="AF79" i="27"/>
  <c r="AG79" i="27"/>
  <c r="AH79" i="27"/>
  <c r="AI79" i="27"/>
  <c r="AJ79" i="27"/>
  <c r="AK79" i="27"/>
  <c r="AL79" i="27"/>
  <c r="AM79" i="27"/>
  <c r="AD80" i="27"/>
  <c r="AE80" i="27"/>
  <c r="AF80" i="27"/>
  <c r="AG80" i="27"/>
  <c r="AH80" i="27"/>
  <c r="AI80" i="27"/>
  <c r="AJ80" i="27"/>
  <c r="AK80" i="27"/>
  <c r="AL80" i="27"/>
  <c r="AM80" i="27"/>
  <c r="AK81" i="27"/>
  <c r="AL81" i="27"/>
  <c r="AD82" i="27"/>
  <c r="AE82" i="27"/>
  <c r="AF82" i="27"/>
  <c r="AG82" i="27"/>
  <c r="AH82" i="27"/>
  <c r="AI82" i="27"/>
  <c r="AJ82" i="27"/>
  <c r="AK82" i="27"/>
  <c r="AL82" i="27"/>
  <c r="AM82" i="27"/>
  <c r="AE83" i="27"/>
  <c r="AI83" i="27"/>
  <c r="AJ83" i="27"/>
  <c r="AK83" i="27"/>
  <c r="AL83" i="27"/>
  <c r="AD84" i="27"/>
  <c r="AE84" i="27"/>
  <c r="AF84" i="27"/>
  <c r="AG84" i="27"/>
  <c r="AH84" i="27"/>
  <c r="AI84" i="27"/>
  <c r="AJ84" i="27"/>
  <c r="AK84" i="27"/>
  <c r="AL84" i="27"/>
  <c r="AM84" i="27"/>
  <c r="AD85" i="27"/>
  <c r="AE85" i="27"/>
  <c r="AF85" i="27"/>
  <c r="AG85" i="27"/>
  <c r="AH85" i="27"/>
  <c r="AI85" i="27"/>
  <c r="AJ85" i="27"/>
  <c r="AK85" i="27"/>
  <c r="AL85" i="27"/>
  <c r="AM85" i="27"/>
  <c r="AE86" i="27"/>
  <c r="AK86" i="27"/>
  <c r="AD87" i="27"/>
  <c r="AE87" i="27"/>
  <c r="AF87" i="27"/>
  <c r="AG87" i="27"/>
  <c r="AH87" i="27"/>
  <c r="AI87" i="27"/>
  <c r="AJ87" i="27"/>
  <c r="AK87" i="27"/>
  <c r="AL87" i="27"/>
  <c r="AM87" i="27"/>
  <c r="AC67" i="27"/>
  <c r="AC68" i="27"/>
  <c r="AC71" i="27"/>
  <c r="AC72" i="27"/>
  <c r="AC73" i="27"/>
  <c r="AC78" i="27"/>
  <c r="AC79" i="27"/>
  <c r="AC80" i="27"/>
  <c r="AC82" i="27"/>
  <c r="AC84" i="27"/>
  <c r="AC85" i="27"/>
  <c r="AC87" i="27"/>
  <c r="CA90" i="27"/>
  <c r="BZ90" i="27"/>
  <c r="BZ89" i="27" s="1"/>
  <c r="BY90" i="27"/>
  <c r="CJ97" i="27" s="1"/>
  <c r="BX90" i="27"/>
  <c r="BW90" i="27"/>
  <c r="CH97" i="27" s="1"/>
  <c r="BV90" i="27"/>
  <c r="BU90" i="27"/>
  <c r="BU89" i="27" s="1"/>
  <c r="BT90" i="27"/>
  <c r="BS90" i="27"/>
  <c r="CD97" i="27" s="1"/>
  <c r="BR90" i="27"/>
  <c r="BQ90" i="27"/>
  <c r="AB90" i="27"/>
  <c r="AB89" i="27" s="1"/>
  <c r="AA90" i="27"/>
  <c r="Z90" i="27"/>
  <c r="Y90" i="27"/>
  <c r="Y89" i="27" s="1"/>
  <c r="X90" i="27"/>
  <c r="W90" i="27"/>
  <c r="V90" i="27"/>
  <c r="V89" i="27" s="1"/>
  <c r="U90" i="27"/>
  <c r="U89" i="27" s="1"/>
  <c r="T90" i="27"/>
  <c r="T89" i="27" s="1"/>
  <c r="S90" i="27"/>
  <c r="R90" i="27"/>
  <c r="BL89" i="27"/>
  <c r="M89" i="27"/>
  <c r="BP87" i="27"/>
  <c r="BO87" i="27"/>
  <c r="Q87" i="27"/>
  <c r="P87" i="27"/>
  <c r="BP86" i="27"/>
  <c r="BO86" i="27"/>
  <c r="Q86" i="27"/>
  <c r="P86" i="27"/>
  <c r="BP85" i="27"/>
  <c r="BO85" i="27"/>
  <c r="Q85" i="27"/>
  <c r="P85" i="27"/>
  <c r="BP84" i="27"/>
  <c r="BO84" i="27"/>
  <c r="Q84" i="27"/>
  <c r="P84" i="27"/>
  <c r="BP83" i="27"/>
  <c r="BO83" i="27"/>
  <c r="Q83" i="27"/>
  <c r="P83" i="27"/>
  <c r="BP82" i="27"/>
  <c r="BO82" i="27"/>
  <c r="Q82" i="27"/>
  <c r="P82" i="27"/>
  <c r="BP81" i="27"/>
  <c r="BO81" i="27"/>
  <c r="Q81" i="27"/>
  <c r="P81" i="27"/>
  <c r="BP80" i="27"/>
  <c r="BO80" i="27"/>
  <c r="Q80" i="27"/>
  <c r="P80" i="27"/>
  <c r="BP79" i="27"/>
  <c r="BO79" i="27"/>
  <c r="Q79" i="27"/>
  <c r="P79" i="27"/>
  <c r="BP78" i="27"/>
  <c r="BO78" i="27"/>
  <c r="Q78" i="27"/>
  <c r="P78" i="27"/>
  <c r="BP77" i="27"/>
  <c r="BO77" i="27"/>
  <c r="Q77" i="27"/>
  <c r="P77" i="27"/>
  <c r="BP76" i="27"/>
  <c r="BO76" i="27"/>
  <c r="Q76" i="27"/>
  <c r="P76" i="27"/>
  <c r="BP75" i="27"/>
  <c r="BO75" i="27"/>
  <c r="Q75" i="27"/>
  <c r="P75" i="27"/>
  <c r="BP74" i="27"/>
  <c r="BO74" i="27"/>
  <c r="Q74" i="27"/>
  <c r="P74" i="27"/>
  <c r="BP73" i="27"/>
  <c r="BO73" i="27"/>
  <c r="Q73" i="27"/>
  <c r="P73" i="27"/>
  <c r="BP72" i="27"/>
  <c r="BO72" i="27"/>
  <c r="Q72" i="27"/>
  <c r="P72" i="27"/>
  <c r="BP71" i="27"/>
  <c r="BO71" i="27"/>
  <c r="Q71" i="27"/>
  <c r="P71" i="27"/>
  <c r="BP70" i="27"/>
  <c r="BO70" i="27"/>
  <c r="Q70" i="27"/>
  <c r="P70" i="27"/>
  <c r="BP69" i="27"/>
  <c r="BO69" i="27"/>
  <c r="Q69" i="27"/>
  <c r="P69" i="27"/>
  <c r="BP68" i="27"/>
  <c r="BO68" i="27"/>
  <c r="Q68" i="27"/>
  <c r="P68" i="27"/>
  <c r="BP67" i="27"/>
  <c r="BO67" i="27"/>
  <c r="Q67" i="27"/>
  <c r="P67" i="27"/>
  <c r="BP66" i="27"/>
  <c r="BO66" i="27"/>
  <c r="Q66" i="27"/>
  <c r="P66" i="27"/>
  <c r="CQ81" i="27" l="1"/>
  <c r="CQ69" i="27"/>
  <c r="CQ75" i="27"/>
  <c r="CQ83" i="27"/>
  <c r="CQ77" i="27"/>
  <c r="CF69" i="27"/>
  <c r="CF75" i="27"/>
  <c r="CF77" i="27"/>
  <c r="CF81" i="27"/>
  <c r="CF83" i="27"/>
  <c r="CQ66" i="27"/>
  <c r="CQ70" i="27"/>
  <c r="CQ74" i="27"/>
  <c r="CQ76" i="27"/>
  <c r="CQ86" i="27"/>
  <c r="CF66" i="27"/>
  <c r="CF76" i="27"/>
  <c r="CF70" i="27"/>
  <c r="CF74" i="27"/>
  <c r="CF86" i="27"/>
  <c r="CV66" i="27"/>
  <c r="CV86" i="27"/>
  <c r="CK66" i="27"/>
  <c r="CK86" i="27"/>
  <c r="AG86" i="27"/>
  <c r="AG74" i="27"/>
  <c r="AM69" i="27"/>
  <c r="AF70" i="27"/>
  <c r="AU74" i="27"/>
  <c r="AX81" i="27"/>
  <c r="AR83" i="27"/>
  <c r="AQ74" i="27"/>
  <c r="AX74" i="27"/>
  <c r="AF86" i="27"/>
  <c r="AU70" i="27"/>
  <c r="CK97" i="27"/>
  <c r="AQ81" i="27"/>
  <c r="AG75" i="27"/>
  <c r="AF75" i="27"/>
  <c r="AR74" i="27"/>
  <c r="AG70" i="27"/>
  <c r="AE103" i="27"/>
  <c r="AQ70" i="27"/>
  <c r="AF69" i="27"/>
  <c r="AQ69" i="27"/>
  <c r="W89" i="27"/>
  <c r="AS70" i="27" s="1"/>
  <c r="AQ66" i="27"/>
  <c r="AE66" i="27"/>
  <c r="X89" i="27"/>
  <c r="AT76" i="27" s="1"/>
  <c r="AI103" i="27"/>
  <c r="AI97" i="27"/>
  <c r="AP66" i="27"/>
  <c r="AJ81" i="27"/>
  <c r="AJ76" i="27"/>
  <c r="AU76" i="27"/>
  <c r="AU81" i="27"/>
  <c r="AQ76" i="27"/>
  <c r="AG69" i="27"/>
  <c r="AE69" i="27"/>
  <c r="AG76" i="27"/>
  <c r="AK103" i="27"/>
  <c r="Z89" i="27"/>
  <c r="AX76" i="27"/>
  <c r="AL97" i="27"/>
  <c r="AL103" i="27"/>
  <c r="AA89" i="27"/>
  <c r="AW66" i="27" s="1"/>
  <c r="AX70" i="27"/>
  <c r="AX66" i="27"/>
  <c r="AX86" i="27"/>
  <c r="AQ83" i="27"/>
  <c r="AF76" i="27"/>
  <c r="AR76" i="27"/>
  <c r="AR69" i="27"/>
  <c r="CD95" i="27"/>
  <c r="AJ74" i="27"/>
  <c r="AG83" i="27"/>
  <c r="AF83" i="27"/>
  <c r="AE97" i="27"/>
  <c r="AM77" i="27"/>
  <c r="AR66" i="27"/>
  <c r="CJ89" i="27"/>
  <c r="CJ91" i="27" s="1"/>
  <c r="CU89" i="27"/>
  <c r="CJ95" i="27"/>
  <c r="CL95" i="27"/>
  <c r="CE95" i="27"/>
  <c r="CF95" i="27"/>
  <c r="CH95" i="27"/>
  <c r="CI95" i="27"/>
  <c r="AJ86" i="27"/>
  <c r="AU86" i="27"/>
  <c r="AR86" i="27"/>
  <c r="AQ86" i="27"/>
  <c r="AM86" i="27"/>
  <c r="AM83" i="27"/>
  <c r="AX83" i="27"/>
  <c r="AM81" i="27"/>
  <c r="AR81" i="27"/>
  <c r="AP81" i="27"/>
  <c r="AG81" i="27"/>
  <c r="AF81" i="27"/>
  <c r="AE81" i="27"/>
  <c r="AX77" i="27"/>
  <c r="AQ77" i="27"/>
  <c r="AG77" i="27"/>
  <c r="AF77" i="27"/>
  <c r="AR77" i="27"/>
  <c r="AR75" i="27"/>
  <c r="AQ75" i="27"/>
  <c r="AF74" i="27"/>
  <c r="AM74" i="27"/>
  <c r="AM76" i="27"/>
  <c r="AM70" i="27"/>
  <c r="AR70" i="27"/>
  <c r="AJ70" i="27"/>
  <c r="AX69" i="27"/>
  <c r="AP69" i="27"/>
  <c r="AM66" i="27"/>
  <c r="AJ66" i="27"/>
  <c r="AU66" i="27"/>
  <c r="AG66" i="27"/>
  <c r="AF66" i="27"/>
  <c r="AK89" i="27"/>
  <c r="AK91" i="27" s="1"/>
  <c r="AV89" i="27"/>
  <c r="AK97" i="27"/>
  <c r="BR89" i="27"/>
  <c r="BS89" i="27"/>
  <c r="BT89" i="27"/>
  <c r="BV89" i="27"/>
  <c r="R89" i="27"/>
  <c r="AN70" i="27" s="1"/>
  <c r="BW89" i="27"/>
  <c r="S89" i="27"/>
  <c r="AD86" i="27" s="1"/>
  <c r="BX89" i="27"/>
  <c r="BY89" i="27"/>
  <c r="BQ89" i="27"/>
  <c r="CA89" i="27"/>
  <c r="BM138" i="26"/>
  <c r="BL138" i="26"/>
  <c r="BM137" i="26"/>
  <c r="BL137" i="26"/>
  <c r="BM136" i="26"/>
  <c r="BL136" i="26"/>
  <c r="BM135" i="26"/>
  <c r="BL135" i="26"/>
  <c r="BM134" i="26"/>
  <c r="BL134" i="26"/>
  <c r="BM133" i="26"/>
  <c r="BL133" i="26"/>
  <c r="BM132" i="26"/>
  <c r="BL132" i="26"/>
  <c r="BM131" i="26"/>
  <c r="BL131" i="26"/>
  <c r="BM130" i="26"/>
  <c r="BL130" i="26"/>
  <c r="BM129" i="26"/>
  <c r="BL129" i="26"/>
  <c r="BM128" i="26"/>
  <c r="BL128" i="26"/>
  <c r="BM126" i="26"/>
  <c r="BL126" i="26"/>
  <c r="BM125" i="26"/>
  <c r="BL125" i="26"/>
  <c r="BM124" i="26"/>
  <c r="BL124" i="26"/>
  <c r="BM123" i="26"/>
  <c r="BL123" i="26"/>
  <c r="BM122" i="26"/>
  <c r="BL122" i="26"/>
  <c r="BM121" i="26"/>
  <c r="BL121" i="26"/>
  <c r="BM120" i="26"/>
  <c r="BL120" i="26"/>
  <c r="BM119" i="26"/>
  <c r="BL119" i="26"/>
  <c r="BM118" i="26"/>
  <c r="BL118" i="26"/>
  <c r="BM117" i="26"/>
  <c r="BL117" i="26"/>
  <c r="BM116" i="26"/>
  <c r="BL116" i="26"/>
  <c r="CL86" i="27" l="1"/>
  <c r="CW77" i="27"/>
  <c r="CW66" i="27"/>
  <c r="CW70" i="27"/>
  <c r="CW74" i="27"/>
  <c r="CW76" i="27"/>
  <c r="CW86" i="27"/>
  <c r="CW83" i="27"/>
  <c r="CL76" i="27"/>
  <c r="CW69" i="27"/>
  <c r="CL83" i="27"/>
  <c r="CL66" i="27"/>
  <c r="CL70" i="27"/>
  <c r="CL74" i="27"/>
  <c r="CL77" i="27"/>
  <c r="CL81" i="27"/>
  <c r="CW81" i="27"/>
  <c r="CL69" i="27"/>
  <c r="CM74" i="27"/>
  <c r="CM75" i="27"/>
  <c r="CB74" i="27"/>
  <c r="CB77" i="27"/>
  <c r="CB83" i="27"/>
  <c r="CM76" i="27"/>
  <c r="CM83" i="27"/>
  <c r="CM69" i="27"/>
  <c r="CM77" i="27"/>
  <c r="CB75" i="27"/>
  <c r="CB76" i="27"/>
  <c r="CB81" i="27"/>
  <c r="CM81" i="27"/>
  <c r="CB86" i="27"/>
  <c r="CM66" i="27"/>
  <c r="CM86" i="27"/>
  <c r="CM70" i="27"/>
  <c r="CB66" i="27"/>
  <c r="CB70" i="27"/>
  <c r="CB69" i="27"/>
  <c r="CD81" i="27"/>
  <c r="CD69" i="27"/>
  <c r="CD89" i="27" s="1"/>
  <c r="CD91" i="27" s="1"/>
  <c r="CO66" i="27"/>
  <c r="CO69" i="27"/>
  <c r="CO81" i="27"/>
  <c r="CD66" i="27"/>
  <c r="CC81" i="27"/>
  <c r="CC83" i="27"/>
  <c r="CC70" i="27"/>
  <c r="CN69" i="27"/>
  <c r="CN75" i="27"/>
  <c r="CN77" i="27"/>
  <c r="CN81" i="27"/>
  <c r="CN83" i="27"/>
  <c r="CN66" i="27"/>
  <c r="CN86" i="27"/>
  <c r="CC86" i="27"/>
  <c r="CC69" i="27"/>
  <c r="CC75" i="27"/>
  <c r="CC77" i="27"/>
  <c r="CN70" i="27"/>
  <c r="CN89" i="27" s="1"/>
  <c r="CC66" i="27"/>
  <c r="CT66" i="27"/>
  <c r="CT70" i="27"/>
  <c r="CT74" i="27"/>
  <c r="CT76" i="27"/>
  <c r="CT86" i="27"/>
  <c r="CI66" i="27"/>
  <c r="CI70" i="27"/>
  <c r="CI74" i="27"/>
  <c r="CI76" i="27"/>
  <c r="CI89" i="27" s="1"/>
  <c r="CI91" i="27" s="1"/>
  <c r="CI86" i="27"/>
  <c r="CT81" i="27"/>
  <c r="CI81" i="27"/>
  <c r="CH86" i="27"/>
  <c r="CH66" i="27"/>
  <c r="CH76" i="27"/>
  <c r="CS81" i="27"/>
  <c r="CH81" i="27"/>
  <c r="CS66" i="27"/>
  <c r="CS89" i="27" s="1"/>
  <c r="CS86" i="27"/>
  <c r="CS76" i="27"/>
  <c r="CG66" i="27"/>
  <c r="CG70" i="27"/>
  <c r="CG74" i="27"/>
  <c r="CG76" i="27"/>
  <c r="CG86" i="27"/>
  <c r="CG83" i="27"/>
  <c r="CG81" i="27"/>
  <c r="CG77" i="27"/>
  <c r="CR75" i="27"/>
  <c r="CR77" i="27"/>
  <c r="CR81" i="27"/>
  <c r="CR83" i="27"/>
  <c r="CG75" i="27"/>
  <c r="CR66" i="27"/>
  <c r="CR70" i="27"/>
  <c r="CR74" i="27"/>
  <c r="CR76" i="27"/>
  <c r="CR86" i="27"/>
  <c r="CP76" i="27"/>
  <c r="CP70" i="27"/>
  <c r="CP66" i="27"/>
  <c r="CP69" i="27"/>
  <c r="CP75" i="27"/>
  <c r="CP77" i="27"/>
  <c r="CP81" i="27"/>
  <c r="CP83" i="27"/>
  <c r="CE69" i="27"/>
  <c r="CE75" i="27"/>
  <c r="CE77" i="27"/>
  <c r="CE81" i="27"/>
  <c r="CE83" i="27"/>
  <c r="CP86" i="27"/>
  <c r="CE74" i="27"/>
  <c r="CE86" i="27"/>
  <c r="CE66" i="27"/>
  <c r="CE70" i="27"/>
  <c r="CE76" i="27"/>
  <c r="CP74" i="27"/>
  <c r="AI66" i="27"/>
  <c r="AI81" i="27"/>
  <c r="AT81" i="27"/>
  <c r="AT66" i="27"/>
  <c r="AI76" i="27"/>
  <c r="AK100" i="27"/>
  <c r="AK102" i="27" s="1"/>
  <c r="AD66" i="27"/>
  <c r="AC74" i="27"/>
  <c r="AC81" i="27"/>
  <c r="AN83" i="27"/>
  <c r="AO81" i="27"/>
  <c r="AC75" i="27"/>
  <c r="AD83" i="27"/>
  <c r="AC77" i="27"/>
  <c r="AC69" i="27"/>
  <c r="AD77" i="27"/>
  <c r="AN86" i="27"/>
  <c r="AT86" i="27"/>
  <c r="AO66" i="27"/>
  <c r="AC86" i="27"/>
  <c r="AO69" i="27"/>
  <c r="AO86" i="27"/>
  <c r="AP89" i="27"/>
  <c r="AD75" i="27"/>
  <c r="AO77" i="27"/>
  <c r="AI86" i="27"/>
  <c r="AH83" i="27"/>
  <c r="AS76" i="27"/>
  <c r="AH70" i="27"/>
  <c r="AH86" i="27"/>
  <c r="AH77" i="27"/>
  <c r="AS74" i="27"/>
  <c r="AM101" i="27"/>
  <c r="AE101" i="27"/>
  <c r="AL66" i="27"/>
  <c r="AW86" i="27"/>
  <c r="AW89" i="27" s="1"/>
  <c r="AF101" i="27"/>
  <c r="AH66" i="27"/>
  <c r="AH81" i="27"/>
  <c r="AS66" i="27"/>
  <c r="AO83" i="27"/>
  <c r="AD69" i="27"/>
  <c r="AD70" i="27"/>
  <c r="AO75" i="27"/>
  <c r="AI101" i="27"/>
  <c r="AC101" i="27"/>
  <c r="AK101" i="27"/>
  <c r="AH101" i="27"/>
  <c r="AH74" i="27"/>
  <c r="AS81" i="27"/>
  <c r="AM95" i="27"/>
  <c r="AE89" i="27"/>
  <c r="AE91" i="27" s="1"/>
  <c r="AL101" i="27"/>
  <c r="AS83" i="27"/>
  <c r="AD81" i="27"/>
  <c r="AO70" i="27"/>
  <c r="AH75" i="27"/>
  <c r="AL86" i="27"/>
  <c r="AJ101" i="27"/>
  <c r="AD101" i="27"/>
  <c r="AN69" i="27"/>
  <c r="AN66" i="27"/>
  <c r="AC76" i="27"/>
  <c r="AN74" i="27"/>
  <c r="AN81" i="27"/>
  <c r="AN75" i="27"/>
  <c r="AC66" i="27"/>
  <c r="AN76" i="27"/>
  <c r="AG101" i="27"/>
  <c r="AC70" i="27"/>
  <c r="AS77" i="27"/>
  <c r="AS86" i="27"/>
  <c r="AS75" i="27"/>
  <c r="AH76" i="27"/>
  <c r="AN77" i="27"/>
  <c r="AC83" i="27"/>
  <c r="CU90" i="27"/>
  <c r="CU91" i="27" s="1"/>
  <c r="CT89" i="27"/>
  <c r="CG89" i="27"/>
  <c r="CG91" i="27" s="1"/>
  <c r="CC89" i="27"/>
  <c r="CC91" i="27" s="1"/>
  <c r="AV90" i="27"/>
  <c r="AV91" i="27" s="1"/>
  <c r="AX89" i="27"/>
  <c r="AG89" i="27"/>
  <c r="AG91" i="27" s="1"/>
  <c r="AQ89" i="27"/>
  <c r="AU89" i="27"/>
  <c r="AF89" i="27"/>
  <c r="AF91" i="27" s="1"/>
  <c r="AM89" i="27"/>
  <c r="AM91" i="27" s="1"/>
  <c r="AR89" i="27"/>
  <c r="AJ89" i="27"/>
  <c r="AJ91" i="27" s="1"/>
  <c r="AF95" i="27"/>
  <c r="AI95" i="27"/>
  <c r="CK95" i="27"/>
  <c r="AD95" i="27"/>
  <c r="AK95" i="27"/>
  <c r="AH95" i="27"/>
  <c r="AG95" i="27"/>
  <c r="CR89" i="27"/>
  <c r="AC95" i="27"/>
  <c r="CG95" i="27"/>
  <c r="AJ95" i="27"/>
  <c r="AE95" i="27"/>
  <c r="CC95" i="27"/>
  <c r="AL95" i="27"/>
  <c r="CB95" i="27"/>
  <c r="CO89" i="27"/>
  <c r="AK93" i="27" l="1"/>
  <c r="AK94" i="27" s="1"/>
  <c r="AK96" i="27" s="1"/>
  <c r="CJ93" i="27"/>
  <c r="CJ94" i="27" s="1"/>
  <c r="CJ96" i="27" s="1"/>
  <c r="CH89" i="27"/>
  <c r="CH91" i="27" s="1"/>
  <c r="AP90" i="27"/>
  <c r="AP91" i="27" s="1"/>
  <c r="CK89" i="27"/>
  <c r="CK91" i="27" s="1"/>
  <c r="AO89" i="27"/>
  <c r="CQ89" i="27"/>
  <c r="AI89" i="27"/>
  <c r="AI91" i="27" s="1"/>
  <c r="CE89" i="27"/>
  <c r="CE91" i="27" s="1"/>
  <c r="AT89" i="27"/>
  <c r="CV89" i="27"/>
  <c r="CV90" i="27" s="1"/>
  <c r="CV91" i="27" s="1"/>
  <c r="AD89" i="27"/>
  <c r="AD91" i="27" s="1"/>
  <c r="AE100" i="27"/>
  <c r="AE102" i="27" s="1"/>
  <c r="AS89" i="27"/>
  <c r="CM89" i="27"/>
  <c r="AH89" i="27"/>
  <c r="AH91" i="27" s="1"/>
  <c r="AK99" i="27"/>
  <c r="CL89" i="27"/>
  <c r="CL91" i="27" s="1"/>
  <c r="CF89" i="27"/>
  <c r="CF91" i="27" s="1"/>
  <c r="AG100" i="27" s="1"/>
  <c r="AG102" i="27" s="1"/>
  <c r="AG103" i="27" s="1"/>
  <c r="CW89" i="27"/>
  <c r="CB89" i="27"/>
  <c r="CB91" i="27" s="1"/>
  <c r="AC89" i="27"/>
  <c r="AC91" i="27" s="1"/>
  <c r="CP89" i="27"/>
  <c r="AN89" i="27"/>
  <c r="AJ100" i="27"/>
  <c r="AJ102" i="27" s="1"/>
  <c r="AJ103" i="27" s="1"/>
  <c r="AL89" i="27"/>
  <c r="AL91" i="27" s="1"/>
  <c r="CR90" i="27"/>
  <c r="CR91" i="27" s="1"/>
  <c r="CO90" i="27"/>
  <c r="CO91" i="27" s="1"/>
  <c r="CN90" i="27"/>
  <c r="CN91" i="27" s="1"/>
  <c r="AU90" i="27"/>
  <c r="AU91" i="27" s="1"/>
  <c r="AX90" i="27"/>
  <c r="AX91" i="27" s="1"/>
  <c r="AR90" i="27"/>
  <c r="AR91" i="27" s="1"/>
  <c r="AQ90" i="27"/>
  <c r="AQ91" i="27" s="1"/>
  <c r="CT90" i="27"/>
  <c r="CT91" i="27" s="1"/>
  <c r="AT90" i="27" l="1"/>
  <c r="AT91" i="27" s="1"/>
  <c r="CK93" i="27"/>
  <c r="CK94" i="27" s="1"/>
  <c r="CK96" i="27" s="1"/>
  <c r="AL100" i="27"/>
  <c r="AL102" i="27" s="1"/>
  <c r="AE93" i="27"/>
  <c r="AE94" i="27" s="1"/>
  <c r="AE96" i="27" s="1"/>
  <c r="AD100" i="27"/>
  <c r="AD102" i="27" s="1"/>
  <c r="AD103" i="27" s="1"/>
  <c r="AI93" i="27"/>
  <c r="AI94" i="27" s="1"/>
  <c r="AI96" i="27" s="1"/>
  <c r="CS90" i="27"/>
  <c r="CS91" i="27" s="1"/>
  <c r="AI99" i="27" s="1"/>
  <c r="CG93" i="27"/>
  <c r="CG94" i="27" s="1"/>
  <c r="CG96" i="27" s="1"/>
  <c r="CG97" i="27" s="1"/>
  <c r="AF100" i="27"/>
  <c r="AF102" i="27" s="1"/>
  <c r="AF103" i="27" s="1"/>
  <c r="AI100" i="27"/>
  <c r="AI102" i="27" s="1"/>
  <c r="CI93" i="27"/>
  <c r="CI94" i="27" s="1"/>
  <c r="CI96" i="27" s="1"/>
  <c r="CI97" i="27" s="1"/>
  <c r="CC93" i="27"/>
  <c r="CC94" i="27" s="1"/>
  <c r="CC96" i="27" s="1"/>
  <c r="CC97" i="27" s="1"/>
  <c r="AM100" i="27"/>
  <c r="AM102" i="27" s="1"/>
  <c r="AM103" i="27" s="1"/>
  <c r="AH100" i="27"/>
  <c r="AH102" i="27" s="1"/>
  <c r="AH103" i="27" s="1"/>
  <c r="CM90" i="27"/>
  <c r="CM91" i="27" s="1"/>
  <c r="AO90" i="27"/>
  <c r="AO91" i="27" s="1"/>
  <c r="AD93" i="27" s="1"/>
  <c r="AD94" i="27" s="1"/>
  <c r="AD96" i="27" s="1"/>
  <c r="AD97" i="27" s="1"/>
  <c r="CW90" i="27"/>
  <c r="CW91" i="27" s="1"/>
  <c r="CQ90" i="27"/>
  <c r="CQ91" i="27" s="1"/>
  <c r="CP90" i="27"/>
  <c r="CP91" i="27" s="1"/>
  <c r="AC100" i="27"/>
  <c r="AC102" i="27" s="1"/>
  <c r="AC103" i="27" s="1"/>
  <c r="AN90" i="27"/>
  <c r="AN91" i="27" s="1"/>
  <c r="AW90" i="27"/>
  <c r="AW91" i="27" s="1"/>
  <c r="AS90" i="27"/>
  <c r="AS91" i="27" s="1"/>
  <c r="AG93" i="27"/>
  <c r="AG94" i="27" s="1"/>
  <c r="AG96" i="27" s="1"/>
  <c r="AG97" i="27" s="1"/>
  <c r="AM93" i="27"/>
  <c r="AM94" i="27" s="1"/>
  <c r="AM96" i="27" s="1"/>
  <c r="AM97" i="27" s="1"/>
  <c r="AJ93" i="27"/>
  <c r="AJ94" i="27" s="1"/>
  <c r="AJ96" i="27" s="1"/>
  <c r="AJ97" i="27" s="1"/>
  <c r="AJ99" i="27"/>
  <c r="CD93" i="27"/>
  <c r="CD94" i="27" s="1"/>
  <c r="CD96" i="27" s="1"/>
  <c r="AE99" i="27"/>
  <c r="AF93" i="27"/>
  <c r="AF94" i="27" s="1"/>
  <c r="AF96" i="27" s="1"/>
  <c r="AF97" i="27" s="1"/>
  <c r="AD99" i="27" l="1"/>
  <c r="AL99" i="27"/>
  <c r="CF93" i="27"/>
  <c r="CF94" i="27" s="1"/>
  <c r="CF96" i="27" s="1"/>
  <c r="CF97" i="27" s="1"/>
  <c r="CE93" i="27"/>
  <c r="CE94" i="27" s="1"/>
  <c r="CE96" i="27" s="1"/>
  <c r="CE97" i="27" s="1"/>
  <c r="CB93" i="27"/>
  <c r="CB94" i="27" s="1"/>
  <c r="CB96" i="27" s="1"/>
  <c r="CB97" i="27" s="1"/>
  <c r="AH93" i="27"/>
  <c r="AH94" i="27" s="1"/>
  <c r="AH96" i="27" s="1"/>
  <c r="AH97" i="27" s="1"/>
  <c r="AC99" i="27"/>
  <c r="CH93" i="27"/>
  <c r="CH94" i="27" s="1"/>
  <c r="CH96" i="27" s="1"/>
  <c r="CL93" i="27"/>
  <c r="CL94" i="27" s="1"/>
  <c r="CL96" i="27" s="1"/>
  <c r="CL97" i="27" s="1"/>
  <c r="AG99" i="27"/>
  <c r="AC93" i="27"/>
  <c r="AC94" i="27" s="1"/>
  <c r="AC96" i="27" s="1"/>
  <c r="AC97" i="27" s="1"/>
  <c r="AF99" i="27"/>
  <c r="AH99" i="27"/>
  <c r="AM99" i="27"/>
  <c r="AL93" i="27"/>
  <c r="AL94" i="27" s="1"/>
  <c r="AL96" i="27" s="1"/>
  <c r="CN72" i="26" l="1"/>
  <c r="CO72" i="26"/>
  <c r="CP72" i="26"/>
  <c r="CQ72" i="26"/>
  <c r="CR72" i="26"/>
  <c r="CS72" i="26"/>
  <c r="CT72" i="26"/>
  <c r="CU72" i="26"/>
  <c r="CV72" i="26"/>
  <c r="CW72" i="26"/>
  <c r="CN73" i="26"/>
  <c r="CO73" i="26"/>
  <c r="CP73" i="26"/>
  <c r="CQ73" i="26"/>
  <c r="CR73" i="26"/>
  <c r="CS73" i="26"/>
  <c r="CT73" i="26"/>
  <c r="CU73" i="26"/>
  <c r="CV73" i="26"/>
  <c r="CW73" i="26"/>
  <c r="CN74" i="26"/>
  <c r="CO74" i="26"/>
  <c r="CP74" i="26"/>
  <c r="CQ74" i="26"/>
  <c r="CR74" i="26"/>
  <c r="CS74" i="26"/>
  <c r="CT74" i="26"/>
  <c r="CU74" i="26"/>
  <c r="CV74" i="26"/>
  <c r="CW74" i="26"/>
  <c r="CR75" i="26"/>
  <c r="CS75" i="26"/>
  <c r="CT75" i="26"/>
  <c r="CU75" i="26"/>
  <c r="CV75" i="26"/>
  <c r="CO76" i="26"/>
  <c r="CS76" i="26"/>
  <c r="CT76" i="26"/>
  <c r="CU76" i="26"/>
  <c r="CV76" i="26"/>
  <c r="CW76" i="26"/>
  <c r="CS77" i="26"/>
  <c r="CU77" i="26"/>
  <c r="CW77" i="26"/>
  <c r="CO78" i="26"/>
  <c r="CS78" i="26"/>
  <c r="CU78" i="26"/>
  <c r="CV78" i="26"/>
  <c r="CN79" i="26"/>
  <c r="CO79" i="26"/>
  <c r="CP79" i="26"/>
  <c r="CQ79" i="26"/>
  <c r="CR79" i="26"/>
  <c r="CS79" i="26"/>
  <c r="CT79" i="26"/>
  <c r="CU79" i="26"/>
  <c r="CV79" i="26"/>
  <c r="CW79" i="26"/>
  <c r="CN80" i="26"/>
  <c r="CO80" i="26"/>
  <c r="CS80" i="26"/>
  <c r="CU80" i="26"/>
  <c r="CV80" i="26"/>
  <c r="CN81" i="26"/>
  <c r="CO81" i="26"/>
  <c r="CP81" i="26"/>
  <c r="CQ81" i="26"/>
  <c r="CR81" i="26"/>
  <c r="CS81" i="26"/>
  <c r="CT81" i="26"/>
  <c r="CU81" i="26"/>
  <c r="CV81" i="26"/>
  <c r="CW81" i="26"/>
  <c r="CN82" i="26"/>
  <c r="CO82" i="26"/>
  <c r="CS82" i="26"/>
  <c r="CU82" i="26"/>
  <c r="CV82" i="26"/>
  <c r="CO83" i="26"/>
  <c r="CS83" i="26"/>
  <c r="CT83" i="26"/>
  <c r="CU83" i="26"/>
  <c r="CV83" i="26"/>
  <c r="CW83" i="26"/>
  <c r="CN84" i="26"/>
  <c r="CO84" i="26"/>
  <c r="CU84" i="26"/>
  <c r="CV84" i="26"/>
  <c r="CO85" i="26"/>
  <c r="CS85" i="26"/>
  <c r="CT85" i="26"/>
  <c r="CU85" i="26"/>
  <c r="CV85" i="26"/>
  <c r="CN86" i="26"/>
  <c r="CO86" i="26"/>
  <c r="CP86" i="26"/>
  <c r="CQ86" i="26"/>
  <c r="CR86" i="26"/>
  <c r="CS86" i="26"/>
  <c r="CT86" i="26"/>
  <c r="CU86" i="26"/>
  <c r="CV86" i="26"/>
  <c r="CW86" i="26"/>
  <c r="CO87" i="26"/>
  <c r="CS87" i="26"/>
  <c r="CV87" i="26"/>
  <c r="CW87" i="26"/>
  <c r="CN88" i="26"/>
  <c r="CO88" i="26"/>
  <c r="CP88" i="26"/>
  <c r="CQ88" i="26"/>
  <c r="CR88" i="26"/>
  <c r="CS88" i="26"/>
  <c r="CT88" i="26"/>
  <c r="CU88" i="26"/>
  <c r="CV88" i="26"/>
  <c r="CW88" i="26"/>
  <c r="CN89" i="26"/>
  <c r="CO89" i="26"/>
  <c r="CP89" i="26"/>
  <c r="CQ89" i="26"/>
  <c r="CR89" i="26"/>
  <c r="CS89" i="26"/>
  <c r="CT89" i="26"/>
  <c r="CU89" i="26"/>
  <c r="CV89" i="26"/>
  <c r="CW89" i="26"/>
  <c r="CU90" i="26"/>
  <c r="CV90" i="26"/>
  <c r="CN91" i="26"/>
  <c r="CO91" i="26"/>
  <c r="CP91" i="26"/>
  <c r="CQ91" i="26"/>
  <c r="CR91" i="26"/>
  <c r="CS91" i="26"/>
  <c r="CT91" i="26"/>
  <c r="CU91" i="26"/>
  <c r="CV91" i="26"/>
  <c r="CW91" i="26"/>
  <c r="CO92" i="26"/>
  <c r="CS92" i="26"/>
  <c r="CT92" i="26"/>
  <c r="CU92" i="26"/>
  <c r="CV92" i="26"/>
  <c r="CN93" i="26"/>
  <c r="CO93" i="26"/>
  <c r="CP93" i="26"/>
  <c r="CQ93" i="26"/>
  <c r="CR93" i="26"/>
  <c r="CS93" i="26"/>
  <c r="CT93" i="26"/>
  <c r="CU93" i="26"/>
  <c r="CV93" i="26"/>
  <c r="CW93" i="26"/>
  <c r="CN94" i="26"/>
  <c r="CO94" i="26"/>
  <c r="CP94" i="26"/>
  <c r="CQ94" i="26"/>
  <c r="CR94" i="26"/>
  <c r="CS94" i="26"/>
  <c r="CT94" i="26"/>
  <c r="CU94" i="26"/>
  <c r="CV94" i="26"/>
  <c r="CW94" i="26"/>
  <c r="CO95" i="26"/>
  <c r="CU95" i="26"/>
  <c r="CN96" i="26"/>
  <c r="CO96" i="26"/>
  <c r="CP96" i="26"/>
  <c r="CQ96" i="26"/>
  <c r="CR96" i="26"/>
  <c r="CS96" i="26"/>
  <c r="CT96" i="26"/>
  <c r="CU96" i="26"/>
  <c r="CV96" i="26"/>
  <c r="CW96" i="26"/>
  <c r="CM73" i="26"/>
  <c r="CM74" i="26"/>
  <c r="CM79" i="26"/>
  <c r="CM81" i="26"/>
  <c r="CM86" i="26"/>
  <c r="CM88" i="26"/>
  <c r="CM89" i="26"/>
  <c r="CM91" i="26"/>
  <c r="CM93" i="26"/>
  <c r="CM94" i="26"/>
  <c r="CM96" i="26"/>
  <c r="CM72" i="26"/>
  <c r="CC72" i="26"/>
  <c r="CD72" i="26"/>
  <c r="CE72" i="26"/>
  <c r="CF72" i="26"/>
  <c r="CG72" i="26"/>
  <c r="CH72" i="26"/>
  <c r="CI72" i="26"/>
  <c r="CJ72" i="26"/>
  <c r="CK72" i="26"/>
  <c r="CL72" i="26"/>
  <c r="CC73" i="26"/>
  <c r="CD73" i="26"/>
  <c r="CE73" i="26"/>
  <c r="CF73" i="26"/>
  <c r="CG73" i="26"/>
  <c r="CH73" i="26"/>
  <c r="CI73" i="26"/>
  <c r="CJ73" i="26"/>
  <c r="CK73" i="26"/>
  <c r="CL73" i="26"/>
  <c r="CC74" i="26"/>
  <c r="CD74" i="26"/>
  <c r="CE74" i="26"/>
  <c r="CF74" i="26"/>
  <c r="CG74" i="26"/>
  <c r="CH74" i="26"/>
  <c r="CI74" i="26"/>
  <c r="CJ74" i="26"/>
  <c r="CK74" i="26"/>
  <c r="CL74" i="26"/>
  <c r="CG75" i="26"/>
  <c r="CH75" i="26"/>
  <c r="CI75" i="26"/>
  <c r="CJ75" i="26"/>
  <c r="CK75" i="26"/>
  <c r="CD76" i="26"/>
  <c r="CH76" i="26"/>
  <c r="CI76" i="26"/>
  <c r="CJ76" i="26"/>
  <c r="CK76" i="26"/>
  <c r="CL76" i="26"/>
  <c r="CH77" i="26"/>
  <c r="CJ77" i="26"/>
  <c r="CL77" i="26"/>
  <c r="CD78" i="26"/>
  <c r="CH78" i="26"/>
  <c r="CJ78" i="26"/>
  <c r="CK78" i="26"/>
  <c r="CC79" i="26"/>
  <c r="CD79" i="26"/>
  <c r="CE79" i="26"/>
  <c r="CF79" i="26"/>
  <c r="CG79" i="26"/>
  <c r="CH79" i="26"/>
  <c r="CI79" i="26"/>
  <c r="CJ79" i="26"/>
  <c r="CK79" i="26"/>
  <c r="CL79" i="26"/>
  <c r="CC80" i="26"/>
  <c r="CD80" i="26"/>
  <c r="CH80" i="26"/>
  <c r="CJ80" i="26"/>
  <c r="CK80" i="26"/>
  <c r="CC81" i="26"/>
  <c r="CD81" i="26"/>
  <c r="CE81" i="26"/>
  <c r="CF81" i="26"/>
  <c r="CG81" i="26"/>
  <c r="CH81" i="26"/>
  <c r="CI81" i="26"/>
  <c r="CJ81" i="26"/>
  <c r="CK81" i="26"/>
  <c r="CL81" i="26"/>
  <c r="CC82" i="26"/>
  <c r="CD82" i="26"/>
  <c r="CH82" i="26"/>
  <c r="CJ82" i="26"/>
  <c r="CK82" i="26"/>
  <c r="CD83" i="26"/>
  <c r="CH83" i="26"/>
  <c r="CI83" i="26"/>
  <c r="CJ83" i="26"/>
  <c r="CK83" i="26"/>
  <c r="CL83" i="26"/>
  <c r="CC84" i="26"/>
  <c r="CD84" i="26"/>
  <c r="CJ84" i="26"/>
  <c r="CK84" i="26"/>
  <c r="CD85" i="26"/>
  <c r="CH85" i="26"/>
  <c r="CI85" i="26"/>
  <c r="CJ85" i="26"/>
  <c r="CK85" i="26"/>
  <c r="CC86" i="26"/>
  <c r="CD86" i="26"/>
  <c r="CE86" i="26"/>
  <c r="CF86" i="26"/>
  <c r="CG86" i="26"/>
  <c r="CH86" i="26"/>
  <c r="CI86" i="26"/>
  <c r="CJ86" i="26"/>
  <c r="CK86" i="26"/>
  <c r="CL86" i="26"/>
  <c r="CD87" i="26"/>
  <c r="CH87" i="26"/>
  <c r="CK87" i="26"/>
  <c r="CL87" i="26"/>
  <c r="CC88" i="26"/>
  <c r="CD88" i="26"/>
  <c r="CE88" i="26"/>
  <c r="CF88" i="26"/>
  <c r="CG88" i="26"/>
  <c r="CH88" i="26"/>
  <c r="CI88" i="26"/>
  <c r="CJ88" i="26"/>
  <c r="CK88" i="26"/>
  <c r="CL88" i="26"/>
  <c r="CC89" i="26"/>
  <c r="CD89" i="26"/>
  <c r="CE89" i="26"/>
  <c r="CF89" i="26"/>
  <c r="CG89" i="26"/>
  <c r="CH89" i="26"/>
  <c r="CI89" i="26"/>
  <c r="CJ89" i="26"/>
  <c r="CK89" i="26"/>
  <c r="CL89" i="26"/>
  <c r="CJ90" i="26"/>
  <c r="CK90" i="26"/>
  <c r="CC91" i="26"/>
  <c r="CD91" i="26"/>
  <c r="CE91" i="26"/>
  <c r="CF91" i="26"/>
  <c r="CG91" i="26"/>
  <c r="CH91" i="26"/>
  <c r="CI91" i="26"/>
  <c r="CJ91" i="26"/>
  <c r="CK91" i="26"/>
  <c r="CL91" i="26"/>
  <c r="CD92" i="26"/>
  <c r="CH92" i="26"/>
  <c r="CI92" i="26"/>
  <c r="CJ92" i="26"/>
  <c r="CK92" i="26"/>
  <c r="CC93" i="26"/>
  <c r="CD93" i="26"/>
  <c r="CE93" i="26"/>
  <c r="CF93" i="26"/>
  <c r="CG93" i="26"/>
  <c r="CH93" i="26"/>
  <c r="CI93" i="26"/>
  <c r="CJ93" i="26"/>
  <c r="CK93" i="26"/>
  <c r="CL93" i="26"/>
  <c r="CC94" i="26"/>
  <c r="CD94" i="26"/>
  <c r="CE94" i="26"/>
  <c r="CF94" i="26"/>
  <c r="CG94" i="26"/>
  <c r="CH94" i="26"/>
  <c r="CI94" i="26"/>
  <c r="CJ94" i="26"/>
  <c r="CK94" i="26"/>
  <c r="CL94" i="26"/>
  <c r="CD95" i="26"/>
  <c r="CJ95" i="26"/>
  <c r="CC96" i="26"/>
  <c r="CD96" i="26"/>
  <c r="CE96" i="26"/>
  <c r="CF96" i="26"/>
  <c r="CG96" i="26"/>
  <c r="CH96" i="26"/>
  <c r="CI96" i="26"/>
  <c r="CJ96" i="26"/>
  <c r="CK96" i="26"/>
  <c r="CL96" i="26"/>
  <c r="CB73" i="26"/>
  <c r="CB74" i="26"/>
  <c r="CB79" i="26"/>
  <c r="CB81" i="26"/>
  <c r="CB86" i="26"/>
  <c r="CB88" i="26"/>
  <c r="CB89" i="26"/>
  <c r="CB91" i="26"/>
  <c r="CB93" i="26"/>
  <c r="CB94" i="26"/>
  <c r="CB96" i="26"/>
  <c r="CB72" i="26"/>
  <c r="CA99" i="26"/>
  <c r="BZ99" i="26"/>
  <c r="CK106" i="26" s="1"/>
  <c r="BY99" i="26"/>
  <c r="BY98" i="26" s="1"/>
  <c r="BX99" i="26"/>
  <c r="BW99" i="26"/>
  <c r="BW98" i="26" s="1"/>
  <c r="BV99" i="26"/>
  <c r="BV98" i="26" s="1"/>
  <c r="BU99" i="26"/>
  <c r="BT99" i="26"/>
  <c r="BS99" i="26"/>
  <c r="BR99" i="26"/>
  <c r="BR98" i="26" s="1"/>
  <c r="BQ99" i="26"/>
  <c r="BQ98" i="26" s="1"/>
  <c r="BL98" i="26"/>
  <c r="BP96" i="26"/>
  <c r="BO96" i="26"/>
  <c r="BP95" i="26"/>
  <c r="BO95" i="26"/>
  <c r="BP94" i="26"/>
  <c r="BO94" i="26"/>
  <c r="BP93" i="26"/>
  <c r="BO93" i="26"/>
  <c r="BP92" i="26"/>
  <c r="BO92" i="26"/>
  <c r="BP91" i="26"/>
  <c r="BO91" i="26"/>
  <c r="BP90" i="26"/>
  <c r="BO90" i="26"/>
  <c r="BP89" i="26"/>
  <c r="BO89" i="26"/>
  <c r="BP88" i="26"/>
  <c r="BO88" i="26"/>
  <c r="BP87" i="26"/>
  <c r="BO87" i="26"/>
  <c r="BP86" i="26"/>
  <c r="BO86" i="26"/>
  <c r="BP85" i="26"/>
  <c r="BO85" i="26"/>
  <c r="BP84" i="26"/>
  <c r="BO84" i="26"/>
  <c r="BP83" i="26"/>
  <c r="BO83" i="26"/>
  <c r="BP82" i="26"/>
  <c r="BO82" i="26"/>
  <c r="BP81" i="26"/>
  <c r="BO81" i="26"/>
  <c r="BP80" i="26"/>
  <c r="BO80" i="26"/>
  <c r="BP79" i="26"/>
  <c r="BO79" i="26"/>
  <c r="BP78" i="26"/>
  <c r="BO78" i="26"/>
  <c r="BP77" i="26"/>
  <c r="BO77" i="26"/>
  <c r="BP76" i="26"/>
  <c r="BO76" i="26"/>
  <c r="BP75" i="26"/>
  <c r="BO75" i="26"/>
  <c r="BP74" i="26"/>
  <c r="BO74" i="26"/>
  <c r="BP73" i="26"/>
  <c r="BO73" i="26"/>
  <c r="BP72" i="26"/>
  <c r="BO72" i="26"/>
  <c r="CH84" i="26" l="1"/>
  <c r="CM85" i="26"/>
  <c r="CM95" i="26"/>
  <c r="CC104" i="26"/>
  <c r="CM75" i="26"/>
  <c r="CM87" i="26"/>
  <c r="CB76" i="26"/>
  <c r="CB82" i="26"/>
  <c r="CH106" i="26"/>
  <c r="CB87" i="26"/>
  <c r="CB80" i="26"/>
  <c r="CJ106" i="26"/>
  <c r="CB75" i="26"/>
  <c r="CB78" i="26"/>
  <c r="CB84" i="26"/>
  <c r="CC76" i="26"/>
  <c r="CN85" i="26"/>
  <c r="CN87" i="26"/>
  <c r="CC75" i="26"/>
  <c r="CC77" i="26"/>
  <c r="CN75" i="26"/>
  <c r="CC85" i="26"/>
  <c r="CC87" i="26"/>
  <c r="CC83" i="26"/>
  <c r="CR83" i="26"/>
  <c r="CG85" i="26"/>
  <c r="CR76" i="26"/>
  <c r="CG76" i="26"/>
  <c r="CG84" i="26"/>
  <c r="CR85" i="26"/>
  <c r="CR87" i="26"/>
  <c r="CG87" i="26"/>
  <c r="CG82" i="26"/>
  <c r="CJ87" i="26"/>
  <c r="CJ98" i="26" s="1"/>
  <c r="CJ100" i="26" s="1"/>
  <c r="BN124" i="26" s="1"/>
  <c r="CU87" i="26"/>
  <c r="CU98" i="26" s="1"/>
  <c r="CC92" i="26"/>
  <c r="CB85" i="26"/>
  <c r="CN92" i="26"/>
  <c r="CM83" i="26"/>
  <c r="CN83" i="26"/>
  <c r="CR84" i="26"/>
  <c r="CM80" i="26"/>
  <c r="CM76" i="26"/>
  <c r="CN77" i="26"/>
  <c r="CR82" i="26"/>
  <c r="BZ98" i="26"/>
  <c r="CV77" i="26" s="1"/>
  <c r="CR95" i="26"/>
  <c r="CC95" i="26"/>
  <c r="CS95" i="26"/>
  <c r="CN95" i="26"/>
  <c r="CB95" i="26"/>
  <c r="CH95" i="26"/>
  <c r="CG95" i="26"/>
  <c r="CG92" i="26"/>
  <c r="CR92" i="26"/>
  <c r="CB92" i="26"/>
  <c r="CM92" i="26"/>
  <c r="CC90" i="26"/>
  <c r="CS90" i="26"/>
  <c r="CR90" i="26"/>
  <c r="CM90" i="26"/>
  <c r="CN90" i="26"/>
  <c r="CB90" i="26"/>
  <c r="CH90" i="26"/>
  <c r="CG90" i="26"/>
  <c r="CM82" i="26"/>
  <c r="CB83" i="26"/>
  <c r="CG83" i="26"/>
  <c r="CM84" i="26"/>
  <c r="CS84" i="26"/>
  <c r="CR80" i="26"/>
  <c r="CG80" i="26"/>
  <c r="CR78" i="26"/>
  <c r="CN78" i="26"/>
  <c r="CN76" i="26"/>
  <c r="CC78" i="26"/>
  <c r="CM78" i="26"/>
  <c r="CM77" i="26"/>
  <c r="CR77" i="26"/>
  <c r="CG78" i="26"/>
  <c r="CB77" i="26"/>
  <c r="CG77" i="26"/>
  <c r="CB104" i="26"/>
  <c r="CL104" i="26"/>
  <c r="CJ104" i="26"/>
  <c r="CI104" i="26"/>
  <c r="CG104" i="26"/>
  <c r="CD104" i="26"/>
  <c r="CH104" i="26"/>
  <c r="BS98" i="26"/>
  <c r="CO90" i="26" s="1"/>
  <c r="CD106" i="26"/>
  <c r="BT98" i="26"/>
  <c r="CE84" i="26" s="1"/>
  <c r="BU98" i="26"/>
  <c r="CF83" i="26" s="1"/>
  <c r="BX98" i="26"/>
  <c r="CT90" i="26" s="1"/>
  <c r="CA98" i="26"/>
  <c r="CW78" i="26" s="1"/>
  <c r="CQ90" i="26" l="1"/>
  <c r="CQ78" i="26"/>
  <c r="CF80" i="26"/>
  <c r="CF95" i="26"/>
  <c r="CW95" i="26"/>
  <c r="CP78" i="26"/>
  <c r="CV95" i="26"/>
  <c r="CV98" i="26" s="1"/>
  <c r="CE77" i="26"/>
  <c r="CW82" i="26"/>
  <c r="CK77" i="26"/>
  <c r="CL90" i="26"/>
  <c r="CF77" i="26"/>
  <c r="CT95" i="26"/>
  <c r="CI80" i="26"/>
  <c r="CE92" i="26"/>
  <c r="CK95" i="26"/>
  <c r="CW80" i="26"/>
  <c r="CL92" i="26"/>
  <c r="CL78" i="26"/>
  <c r="CT78" i="26"/>
  <c r="CQ92" i="26"/>
  <c r="CI77" i="26"/>
  <c r="CT84" i="26"/>
  <c r="CL84" i="26"/>
  <c r="CF92" i="26"/>
  <c r="CF90" i="26"/>
  <c r="CL95" i="26"/>
  <c r="CQ77" i="26"/>
  <c r="CD77" i="26"/>
  <c r="CO75" i="26"/>
  <c r="CD75" i="26"/>
  <c r="CP80" i="26"/>
  <c r="CB98" i="26"/>
  <c r="CB100" i="26" s="1"/>
  <c r="BN116" i="26" s="1"/>
  <c r="CW92" i="26"/>
  <c r="CP77" i="26"/>
  <c r="CI90" i="26"/>
  <c r="CO77" i="26"/>
  <c r="CE78" i="26"/>
  <c r="CT80" i="26"/>
  <c r="CN98" i="26"/>
  <c r="CS98" i="26"/>
  <c r="CC98" i="26"/>
  <c r="CC100" i="26" s="1"/>
  <c r="BN117" i="26" s="1"/>
  <c r="CW75" i="26"/>
  <c r="CL85" i="26"/>
  <c r="CL80" i="26"/>
  <c r="CL75" i="26"/>
  <c r="CL82" i="26"/>
  <c r="CW85" i="26"/>
  <c r="CF84" i="26"/>
  <c r="CE95" i="26"/>
  <c r="CE83" i="26"/>
  <c r="CI84" i="26"/>
  <c r="CT87" i="26"/>
  <c r="CT77" i="26"/>
  <c r="CI82" i="26"/>
  <c r="CI87" i="26"/>
  <c r="CF78" i="26"/>
  <c r="CD90" i="26"/>
  <c r="CW90" i="26"/>
  <c r="CP90" i="26"/>
  <c r="CE80" i="26"/>
  <c r="CR98" i="26"/>
  <c r="CQ82" i="26"/>
  <c r="CQ75" i="26"/>
  <c r="CQ76" i="26"/>
  <c r="CQ84" i="26"/>
  <c r="CF76" i="26"/>
  <c r="CF85" i="26"/>
  <c r="CF75" i="26"/>
  <c r="CQ85" i="26"/>
  <c r="CQ87" i="26"/>
  <c r="CF82" i="26"/>
  <c r="CQ83" i="26"/>
  <c r="CF87" i="26"/>
  <c r="CQ80" i="26"/>
  <c r="CP87" i="26"/>
  <c r="CE75" i="26"/>
  <c r="CP76" i="26"/>
  <c r="CP84" i="26"/>
  <c r="CP85" i="26"/>
  <c r="CE76" i="26"/>
  <c r="CP82" i="26"/>
  <c r="CE82" i="26"/>
  <c r="CE85" i="26"/>
  <c r="CP83" i="26"/>
  <c r="CP75" i="26"/>
  <c r="CE87" i="26"/>
  <c r="CP95" i="26"/>
  <c r="CW84" i="26"/>
  <c r="CT82" i="26"/>
  <c r="CE90" i="26"/>
  <c r="CI95" i="26"/>
  <c r="CI78" i="26"/>
  <c r="CP92" i="26"/>
  <c r="CQ95" i="26"/>
  <c r="CH98" i="26"/>
  <c r="CH100" i="26" s="1"/>
  <c r="BN122" i="26" s="1"/>
  <c r="CM98" i="26"/>
  <c r="CG98" i="26"/>
  <c r="CG100" i="26" s="1"/>
  <c r="BN121" i="26" s="1"/>
  <c r="CU99" i="26"/>
  <c r="CU100" i="26" s="1"/>
  <c r="CE104" i="26"/>
  <c r="CK104" i="26"/>
  <c r="CF104" i="26"/>
  <c r="CJ102" i="26" l="1"/>
  <c r="CJ103" i="26" s="1"/>
  <c r="CJ105" i="26" s="1"/>
  <c r="BN136" i="26"/>
  <c r="CK98" i="26"/>
  <c r="CK100" i="26" s="1"/>
  <c r="CS99" i="26"/>
  <c r="CS100" i="26" s="1"/>
  <c r="CR99" i="26"/>
  <c r="CR100" i="26" s="1"/>
  <c r="CM99" i="26"/>
  <c r="CM100" i="26" s="1"/>
  <c r="CN99" i="26"/>
  <c r="CN100" i="26" s="1"/>
  <c r="CO98" i="26"/>
  <c r="CL98" i="26"/>
  <c r="CL100" i="26" s="1"/>
  <c r="BN126" i="26" s="1"/>
  <c r="CE98" i="26"/>
  <c r="CE100" i="26" s="1"/>
  <c r="BN119" i="26" s="1"/>
  <c r="CT98" i="26"/>
  <c r="CQ98" i="26"/>
  <c r="CI98" i="26"/>
  <c r="CI100" i="26" s="1"/>
  <c r="BN123" i="26" s="1"/>
  <c r="CW98" i="26"/>
  <c r="CP98" i="26"/>
  <c r="CF98" i="26"/>
  <c r="CF100" i="26" s="1"/>
  <c r="BN120" i="26" s="1"/>
  <c r="CD98" i="26"/>
  <c r="CD100" i="26" s="1"/>
  <c r="BN118" i="26" s="1"/>
  <c r="CG102" i="26" l="1"/>
  <c r="CG103" i="26" s="1"/>
  <c r="CG105" i="26" s="1"/>
  <c r="CG106" i="26" s="1"/>
  <c r="BN133" i="26"/>
  <c r="CC102" i="26"/>
  <c r="CC103" i="26" s="1"/>
  <c r="CC105" i="26" s="1"/>
  <c r="CC106" i="26" s="1"/>
  <c r="BN129" i="26"/>
  <c r="CB102" i="26"/>
  <c r="CB103" i="26" s="1"/>
  <c r="CB105" i="26" s="1"/>
  <c r="CB106" i="26" s="1"/>
  <c r="BN128" i="26"/>
  <c r="CH102" i="26"/>
  <c r="CH103" i="26" s="1"/>
  <c r="CH105" i="26" s="1"/>
  <c r="BN134" i="26"/>
  <c r="CV99" i="26"/>
  <c r="CV100" i="26" s="1"/>
  <c r="BN125" i="26"/>
  <c r="CQ99" i="26"/>
  <c r="CQ100" i="26" s="1"/>
  <c r="CT99" i="26"/>
  <c r="CT100" i="26" s="1"/>
  <c r="CP99" i="26"/>
  <c r="CP100" i="26" s="1"/>
  <c r="CW99" i="26"/>
  <c r="CW100" i="26" s="1"/>
  <c r="CO99" i="26"/>
  <c r="CO100" i="26" s="1"/>
  <c r="CL102" i="26" l="1"/>
  <c r="CL103" i="26" s="1"/>
  <c r="CL105" i="26" s="1"/>
  <c r="CL106" i="26" s="1"/>
  <c r="BN138" i="26"/>
  <c r="CK102" i="26"/>
  <c r="CK103" i="26" s="1"/>
  <c r="CK105" i="26" s="1"/>
  <c r="BN137" i="26"/>
  <c r="CD102" i="26"/>
  <c r="CD103" i="26" s="1"/>
  <c r="CD105" i="26" s="1"/>
  <c r="BN130" i="26"/>
  <c r="CI102" i="26"/>
  <c r="CI103" i="26" s="1"/>
  <c r="CI105" i="26" s="1"/>
  <c r="CI106" i="26" s="1"/>
  <c r="BN135" i="26"/>
  <c r="CE102" i="26"/>
  <c r="CE103" i="26" s="1"/>
  <c r="CE105" i="26" s="1"/>
  <c r="CE106" i="26" s="1"/>
  <c r="BN131" i="26"/>
  <c r="CF102" i="26"/>
  <c r="CF103" i="26" s="1"/>
  <c r="CF105" i="26" s="1"/>
  <c r="CF106" i="26" s="1"/>
  <c r="BN132" i="26"/>
  <c r="AO72" i="26"/>
  <c r="AP72" i="26"/>
  <c r="AQ72" i="26"/>
  <c r="AR72" i="26"/>
  <c r="AS72" i="26"/>
  <c r="AT72" i="26"/>
  <c r="AU72" i="26"/>
  <c r="AV72" i="26"/>
  <c r="AW72" i="26"/>
  <c r="AX72" i="26"/>
  <c r="AO73" i="26"/>
  <c r="AP73" i="26"/>
  <c r="AQ73" i="26"/>
  <c r="AR73" i="26"/>
  <c r="AS73" i="26"/>
  <c r="AT73" i="26"/>
  <c r="AU73" i="26"/>
  <c r="AV73" i="26"/>
  <c r="AW73" i="26"/>
  <c r="AX73" i="26"/>
  <c r="AO74" i="26"/>
  <c r="AP74" i="26"/>
  <c r="AQ74" i="26"/>
  <c r="AR74" i="26"/>
  <c r="AS74" i="26"/>
  <c r="AT74" i="26"/>
  <c r="AU74" i="26"/>
  <c r="AV74" i="26"/>
  <c r="AW74" i="26"/>
  <c r="AX74" i="26"/>
  <c r="AS75" i="26"/>
  <c r="AT75" i="26"/>
  <c r="AU75" i="26"/>
  <c r="AV75" i="26"/>
  <c r="AW75" i="26"/>
  <c r="AP76" i="26"/>
  <c r="AT76" i="26"/>
  <c r="AU76" i="26"/>
  <c r="AV76" i="26"/>
  <c r="AW76" i="26"/>
  <c r="AX76" i="26"/>
  <c r="AT77" i="26"/>
  <c r="AV77" i="26"/>
  <c r="AX77" i="26"/>
  <c r="AP78" i="26"/>
  <c r="AT78" i="26"/>
  <c r="AV78" i="26"/>
  <c r="AW78" i="26"/>
  <c r="AO79" i="26"/>
  <c r="AP79" i="26"/>
  <c r="AQ79" i="26"/>
  <c r="AR79" i="26"/>
  <c r="AS79" i="26"/>
  <c r="AT79" i="26"/>
  <c r="AU79" i="26"/>
  <c r="AV79" i="26"/>
  <c r="AW79" i="26"/>
  <c r="AX79" i="26"/>
  <c r="AO80" i="26"/>
  <c r="AP80" i="26"/>
  <c r="AT80" i="26"/>
  <c r="AV80" i="26"/>
  <c r="AW80" i="26"/>
  <c r="AO81" i="26"/>
  <c r="AP81" i="26"/>
  <c r="AQ81" i="26"/>
  <c r="AR81" i="26"/>
  <c r="AS81" i="26"/>
  <c r="AT81" i="26"/>
  <c r="AU81" i="26"/>
  <c r="AV81" i="26"/>
  <c r="AW81" i="26"/>
  <c r="AX81" i="26"/>
  <c r="AO82" i="26"/>
  <c r="AP82" i="26"/>
  <c r="AT82" i="26"/>
  <c r="AV82" i="26"/>
  <c r="AW82" i="26"/>
  <c r="AP83" i="26"/>
  <c r="AT83" i="26"/>
  <c r="AU83" i="26"/>
  <c r="AV83" i="26"/>
  <c r="AW83" i="26"/>
  <c r="AX83" i="26"/>
  <c r="AO84" i="26"/>
  <c r="AP84" i="26"/>
  <c r="AV84" i="26"/>
  <c r="AW84" i="26"/>
  <c r="AP85" i="26"/>
  <c r="AT85" i="26"/>
  <c r="AU85" i="26"/>
  <c r="AV85" i="26"/>
  <c r="AW85" i="26"/>
  <c r="AO86" i="26"/>
  <c r="AP86" i="26"/>
  <c r="AQ86" i="26"/>
  <c r="AR86" i="26"/>
  <c r="AS86" i="26"/>
  <c r="AT86" i="26"/>
  <c r="AU86" i="26"/>
  <c r="AV86" i="26"/>
  <c r="AW86" i="26"/>
  <c r="AX86" i="26"/>
  <c r="AP87" i="26"/>
  <c r="AT87" i="26"/>
  <c r="AW87" i="26"/>
  <c r="AX87" i="26"/>
  <c r="AO88" i="26"/>
  <c r="AP88" i="26"/>
  <c r="AQ88" i="26"/>
  <c r="AR88" i="26"/>
  <c r="AS88" i="26"/>
  <c r="AT88" i="26"/>
  <c r="AU88" i="26"/>
  <c r="AV88" i="26"/>
  <c r="AW88" i="26"/>
  <c r="AX88" i="26"/>
  <c r="AO89" i="26"/>
  <c r="AP89" i="26"/>
  <c r="AQ89" i="26"/>
  <c r="AR89" i="26"/>
  <c r="AS89" i="26"/>
  <c r="AT89" i="26"/>
  <c r="AU89" i="26"/>
  <c r="AV89" i="26"/>
  <c r="AW89" i="26"/>
  <c r="AX89" i="26"/>
  <c r="AV90" i="26"/>
  <c r="AW90" i="26"/>
  <c r="AO91" i="26"/>
  <c r="AP91" i="26"/>
  <c r="AQ91" i="26"/>
  <c r="AR91" i="26"/>
  <c r="AS91" i="26"/>
  <c r="AT91" i="26"/>
  <c r="AU91" i="26"/>
  <c r="AV91" i="26"/>
  <c r="AW91" i="26"/>
  <c r="AX91" i="26"/>
  <c r="AP92" i="26"/>
  <c r="AT92" i="26"/>
  <c r="AU92" i="26"/>
  <c r="AV92" i="26"/>
  <c r="AW92" i="26"/>
  <c r="AO93" i="26"/>
  <c r="AP93" i="26"/>
  <c r="AQ93" i="26"/>
  <c r="AR93" i="26"/>
  <c r="AS93" i="26"/>
  <c r="AT93" i="26"/>
  <c r="AU93" i="26"/>
  <c r="AV93" i="26"/>
  <c r="AW93" i="26"/>
  <c r="AX93" i="26"/>
  <c r="AO94" i="26"/>
  <c r="AP94" i="26"/>
  <c r="AQ94" i="26"/>
  <c r="AR94" i="26"/>
  <c r="AS94" i="26"/>
  <c r="AT94" i="26"/>
  <c r="AU94" i="26"/>
  <c r="AV94" i="26"/>
  <c r="AW94" i="26"/>
  <c r="AX94" i="26"/>
  <c r="AP95" i="26"/>
  <c r="AV95" i="26"/>
  <c r="AO96" i="26"/>
  <c r="AP96" i="26"/>
  <c r="AQ96" i="26"/>
  <c r="AR96" i="26"/>
  <c r="AS96" i="26"/>
  <c r="AT96" i="26"/>
  <c r="AU96" i="26"/>
  <c r="AV96" i="26"/>
  <c r="AW96" i="26"/>
  <c r="AX96" i="26"/>
  <c r="AN73" i="26"/>
  <c r="AN74" i="26"/>
  <c r="AN79" i="26"/>
  <c r="AN81" i="26"/>
  <c r="AN86" i="26"/>
  <c r="AN88" i="26"/>
  <c r="AN89" i="26"/>
  <c r="AN91" i="26"/>
  <c r="AN93" i="26"/>
  <c r="AN94" i="26"/>
  <c r="AN96" i="26"/>
  <c r="AN72" i="26"/>
  <c r="AD72" i="26"/>
  <c r="AE72" i="26"/>
  <c r="AF72" i="26"/>
  <c r="AG72" i="26"/>
  <c r="AH72" i="26"/>
  <c r="AI72" i="26"/>
  <c r="AJ72" i="26"/>
  <c r="AK72" i="26"/>
  <c r="AL72" i="26"/>
  <c r="AM72" i="26"/>
  <c r="AD73" i="26"/>
  <c r="AE73" i="26"/>
  <c r="AF73" i="26"/>
  <c r="AG73" i="26"/>
  <c r="AH73" i="26"/>
  <c r="AI73" i="26"/>
  <c r="AJ73" i="26"/>
  <c r="AK73" i="26"/>
  <c r="AL73" i="26"/>
  <c r="AM73" i="26"/>
  <c r="AD74" i="26"/>
  <c r="AE74" i="26"/>
  <c r="AF74" i="26"/>
  <c r="AG74" i="26"/>
  <c r="AH74" i="26"/>
  <c r="AI74" i="26"/>
  <c r="AJ74" i="26"/>
  <c r="AK74" i="26"/>
  <c r="AL74" i="26"/>
  <c r="AM74" i="26"/>
  <c r="AH75" i="26"/>
  <c r="AI75" i="26"/>
  <c r="AJ75" i="26"/>
  <c r="AK75" i="26"/>
  <c r="AL75" i="26"/>
  <c r="AE76" i="26"/>
  <c r="AI76" i="26"/>
  <c r="AJ76" i="26"/>
  <c r="AK76" i="26"/>
  <c r="AL76" i="26"/>
  <c r="AM76" i="26"/>
  <c r="AI77" i="26"/>
  <c r="AK77" i="26"/>
  <c r="AM77" i="26"/>
  <c r="AE78" i="26"/>
  <c r="AI78" i="26"/>
  <c r="AK78" i="26"/>
  <c r="AL78" i="26"/>
  <c r="AD79" i="26"/>
  <c r="AE79" i="26"/>
  <c r="AF79" i="26"/>
  <c r="AG79" i="26"/>
  <c r="AH79" i="26"/>
  <c r="AI79" i="26"/>
  <c r="AJ79" i="26"/>
  <c r="AK79" i="26"/>
  <c r="AL79" i="26"/>
  <c r="AM79" i="26"/>
  <c r="AD80" i="26"/>
  <c r="AE80" i="26"/>
  <c r="AI80" i="26"/>
  <c r="AK80" i="26"/>
  <c r="AL80" i="26"/>
  <c r="AD81" i="26"/>
  <c r="AE81" i="26"/>
  <c r="AF81" i="26"/>
  <c r="AG81" i="26"/>
  <c r="AH81" i="26"/>
  <c r="AI81" i="26"/>
  <c r="AJ81" i="26"/>
  <c r="AK81" i="26"/>
  <c r="AL81" i="26"/>
  <c r="AM81" i="26"/>
  <c r="AD82" i="26"/>
  <c r="AE82" i="26"/>
  <c r="AI82" i="26"/>
  <c r="AK82" i="26"/>
  <c r="AL82" i="26"/>
  <c r="AE83" i="26"/>
  <c r="AI83" i="26"/>
  <c r="AJ83" i="26"/>
  <c r="AK83" i="26"/>
  <c r="AL83" i="26"/>
  <c r="AM83" i="26"/>
  <c r="AD84" i="26"/>
  <c r="AE84" i="26"/>
  <c r="AK84" i="26"/>
  <c r="AL84" i="26"/>
  <c r="AE85" i="26"/>
  <c r="AI85" i="26"/>
  <c r="AJ85" i="26"/>
  <c r="AK85" i="26"/>
  <c r="AL85" i="26"/>
  <c r="AD86" i="26"/>
  <c r="AE86" i="26"/>
  <c r="AF86" i="26"/>
  <c r="AG86" i="26"/>
  <c r="AH86" i="26"/>
  <c r="AI86" i="26"/>
  <c r="AJ86" i="26"/>
  <c r="AK86" i="26"/>
  <c r="AL86" i="26"/>
  <c r="AM86" i="26"/>
  <c r="AE87" i="26"/>
  <c r="AI87" i="26"/>
  <c r="AL87" i="26"/>
  <c r="AM87" i="26"/>
  <c r="AD88" i="26"/>
  <c r="AE88" i="26"/>
  <c r="AF88" i="26"/>
  <c r="AG88" i="26"/>
  <c r="AH88" i="26"/>
  <c r="AI88" i="26"/>
  <c r="AJ88" i="26"/>
  <c r="AK88" i="26"/>
  <c r="AL88" i="26"/>
  <c r="AM88" i="26"/>
  <c r="AD89" i="26"/>
  <c r="AE89" i="26"/>
  <c r="AF89" i="26"/>
  <c r="AG89" i="26"/>
  <c r="AH89" i="26"/>
  <c r="AI89" i="26"/>
  <c r="AJ89" i="26"/>
  <c r="AK89" i="26"/>
  <c r="AL89" i="26"/>
  <c r="AM89" i="26"/>
  <c r="AK90" i="26"/>
  <c r="AL90" i="26"/>
  <c r="AD91" i="26"/>
  <c r="AE91" i="26"/>
  <c r="AF91" i="26"/>
  <c r="AG91" i="26"/>
  <c r="AH91" i="26"/>
  <c r="AI91" i="26"/>
  <c r="AJ91" i="26"/>
  <c r="AK91" i="26"/>
  <c r="AL91" i="26"/>
  <c r="AM91" i="26"/>
  <c r="AE92" i="26"/>
  <c r="AI92" i="26"/>
  <c r="AJ92" i="26"/>
  <c r="AK92" i="26"/>
  <c r="AL92" i="26"/>
  <c r="AD93" i="26"/>
  <c r="AE93" i="26"/>
  <c r="AF93" i="26"/>
  <c r="AG93" i="26"/>
  <c r="AH93" i="26"/>
  <c r="AI93" i="26"/>
  <c r="AJ93" i="26"/>
  <c r="AK93" i="26"/>
  <c r="AL93" i="26"/>
  <c r="AM93" i="26"/>
  <c r="AD94" i="26"/>
  <c r="AE94" i="26"/>
  <c r="AF94" i="26"/>
  <c r="AG94" i="26"/>
  <c r="AH94" i="26"/>
  <c r="AI94" i="26"/>
  <c r="AJ94" i="26"/>
  <c r="AK94" i="26"/>
  <c r="AL94" i="26"/>
  <c r="AM94" i="26"/>
  <c r="AE95" i="26"/>
  <c r="AK95" i="26"/>
  <c r="AD96" i="26"/>
  <c r="AE96" i="26"/>
  <c r="AF96" i="26"/>
  <c r="AG96" i="26"/>
  <c r="AH96" i="26"/>
  <c r="AI96" i="26"/>
  <c r="AJ96" i="26"/>
  <c r="AK96" i="26"/>
  <c r="AL96" i="26"/>
  <c r="AM96" i="26"/>
  <c r="AC73" i="26"/>
  <c r="AC74" i="26"/>
  <c r="AC79" i="26"/>
  <c r="AC81" i="26"/>
  <c r="AC86" i="26"/>
  <c r="AC88" i="26"/>
  <c r="AC89" i="26"/>
  <c r="AC91" i="26"/>
  <c r="AC93" i="26"/>
  <c r="AC94" i="26"/>
  <c r="AC96" i="26"/>
  <c r="AC72" i="26"/>
  <c r="AB99" i="26"/>
  <c r="AA99" i="26"/>
  <c r="AL112" i="26" s="1"/>
  <c r="Z99" i="26"/>
  <c r="Y99" i="26"/>
  <c r="X99" i="26"/>
  <c r="W99" i="26"/>
  <c r="V99" i="26"/>
  <c r="U99" i="26"/>
  <c r="T99" i="26"/>
  <c r="AE112" i="26" s="1"/>
  <c r="S99" i="26"/>
  <c r="R99" i="26"/>
  <c r="M98" i="26"/>
  <c r="Q96" i="26"/>
  <c r="P96" i="26"/>
  <c r="Q95" i="26"/>
  <c r="P95" i="26"/>
  <c r="Q94" i="26"/>
  <c r="P94" i="26"/>
  <c r="Q93" i="26"/>
  <c r="P93" i="26"/>
  <c r="Q92" i="26"/>
  <c r="P92" i="26"/>
  <c r="Q91" i="26"/>
  <c r="P91" i="26"/>
  <c r="Q90" i="26"/>
  <c r="P90" i="26"/>
  <c r="Q89" i="26"/>
  <c r="P89" i="26"/>
  <c r="Q88" i="26"/>
  <c r="P88" i="26"/>
  <c r="Q87" i="26"/>
  <c r="P87" i="26"/>
  <c r="Q86" i="26"/>
  <c r="P86" i="26"/>
  <c r="Q85" i="26"/>
  <c r="P85" i="26"/>
  <c r="Q84" i="26"/>
  <c r="P84" i="26"/>
  <c r="Q83" i="26"/>
  <c r="P83" i="26"/>
  <c r="Q82" i="26"/>
  <c r="P82" i="26"/>
  <c r="Q81" i="26"/>
  <c r="P81" i="26"/>
  <c r="Q80" i="26"/>
  <c r="P80" i="26"/>
  <c r="Q79" i="26"/>
  <c r="P79" i="26"/>
  <c r="Q78" i="26"/>
  <c r="P78" i="26"/>
  <c r="Q77" i="26"/>
  <c r="P77" i="26"/>
  <c r="Q76" i="26"/>
  <c r="P76" i="26"/>
  <c r="Q75" i="26"/>
  <c r="P75" i="26"/>
  <c r="Q74" i="26"/>
  <c r="P74" i="26"/>
  <c r="Q73" i="26"/>
  <c r="P73" i="26"/>
  <c r="Q72" i="26"/>
  <c r="P72" i="26"/>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6" i="28"/>
  <c r="P5" i="28"/>
  <c r="R98" i="26" l="1"/>
  <c r="AN83" i="26" s="1"/>
  <c r="AI106" i="26"/>
  <c r="AI112" i="26"/>
  <c r="AK106" i="26"/>
  <c r="AK112" i="26"/>
  <c r="S98" i="26"/>
  <c r="T98" i="26"/>
  <c r="V98" i="26"/>
  <c r="W98" i="26"/>
  <c r="U98" i="26"/>
  <c r="X98" i="26"/>
  <c r="Y98" i="26"/>
  <c r="Z98" i="26"/>
  <c r="AA98" i="26"/>
  <c r="AB98" i="26"/>
  <c r="AP5" i="28"/>
  <c r="AU5" i="28"/>
  <c r="AV5" i="28"/>
  <c r="AW5" i="28"/>
  <c r="AP6" i="28"/>
  <c r="AU6" i="28"/>
  <c r="AV6" i="28"/>
  <c r="AW6" i="28"/>
  <c r="AO7" i="28"/>
  <c r="AP7" i="28"/>
  <c r="AQ7" i="28"/>
  <c r="AT7" i="28"/>
  <c r="AV7" i="28"/>
  <c r="AW7" i="28"/>
  <c r="AX7" i="28"/>
  <c r="AP8" i="28"/>
  <c r="AU8" i="28"/>
  <c r="AV8" i="28"/>
  <c r="AW8" i="28"/>
  <c r="AP9" i="28"/>
  <c r="AT9" i="28"/>
  <c r="AU9" i="28"/>
  <c r="AV9" i="28"/>
  <c r="AW9" i="28"/>
  <c r="AX9" i="28"/>
  <c r="AT10" i="28"/>
  <c r="AU10" i="28"/>
  <c r="AV10" i="28"/>
  <c r="AW10" i="28"/>
  <c r="AP11" i="28"/>
  <c r="AT11" i="28"/>
  <c r="AU11" i="28"/>
  <c r="AW11" i="28"/>
  <c r="AX11" i="28"/>
  <c r="AU12" i="28"/>
  <c r="AV12" i="28"/>
  <c r="AP13" i="28"/>
  <c r="AU13" i="28"/>
  <c r="AV13" i="28"/>
  <c r="AW13" i="28"/>
  <c r="AP14" i="28"/>
  <c r="AT14" i="28"/>
  <c r="AU14" i="28"/>
  <c r="AV14" i="28"/>
  <c r="AW14" i="28"/>
  <c r="AX14" i="28"/>
  <c r="AP15" i="28"/>
  <c r="AU15" i="28"/>
  <c r="AV15" i="28"/>
  <c r="AW15" i="28"/>
  <c r="AO16" i="28"/>
  <c r="AP16" i="28"/>
  <c r="AQ16" i="28"/>
  <c r="AT16" i="28"/>
  <c r="AV16" i="28"/>
  <c r="AW16" i="28"/>
  <c r="AX16" i="28"/>
  <c r="AO17" i="28"/>
  <c r="AP17" i="28"/>
  <c r="AT17" i="28"/>
  <c r="AV17" i="28"/>
  <c r="AW17" i="28"/>
  <c r="AX17" i="28"/>
  <c r="AU18" i="28"/>
  <c r="AV18" i="28"/>
  <c r="AW18" i="28"/>
  <c r="AP19" i="28"/>
  <c r="AT19" i="28"/>
  <c r="AU19" i="28"/>
  <c r="AV19" i="28"/>
  <c r="AW19" i="28"/>
  <c r="AX19" i="28"/>
  <c r="AP20" i="28"/>
  <c r="AU20" i="28"/>
  <c r="AV20" i="28"/>
  <c r="AW20" i="28"/>
  <c r="AP21" i="28"/>
  <c r="AU21" i="28"/>
  <c r="AV21" i="28"/>
  <c r="AW21" i="28"/>
  <c r="AX21" i="28"/>
  <c r="AP22" i="28"/>
  <c r="AT22" i="28"/>
  <c r="AU22" i="28"/>
  <c r="AW22" i="28"/>
  <c r="AO23" i="28"/>
  <c r="AP23" i="28"/>
  <c r="AQ23" i="28"/>
  <c r="AT23" i="28"/>
  <c r="AV23" i="28"/>
  <c r="AW23" i="28"/>
  <c r="AX23" i="28"/>
  <c r="AP24" i="28"/>
  <c r="AW24" i="28"/>
  <c r="AP25" i="28"/>
  <c r="AQ25" i="28"/>
  <c r="AU25" i="28"/>
  <c r="AV25" i="28"/>
  <c r="AW25" i="28"/>
  <c r="AP26" i="28"/>
  <c r="AT26" i="28"/>
  <c r="AU26" i="28"/>
  <c r="AW26" i="28"/>
  <c r="AX26" i="28"/>
  <c r="AO27" i="28"/>
  <c r="AP27" i="28"/>
  <c r="AU27" i="28"/>
  <c r="AW27" i="28"/>
  <c r="AX27" i="28"/>
  <c r="AP28" i="28"/>
  <c r="AT28" i="28"/>
  <c r="AU28" i="28"/>
  <c r="AW28" i="28"/>
  <c r="AX28" i="28"/>
  <c r="AP29" i="28"/>
  <c r="AT29" i="28"/>
  <c r="AU29" i="28"/>
  <c r="AV29" i="28"/>
  <c r="AW29" i="28"/>
  <c r="AX29" i="28"/>
  <c r="AO30" i="28"/>
  <c r="AT30" i="28"/>
  <c r="AU30" i="28"/>
  <c r="AX30" i="28"/>
  <c r="AO31" i="28"/>
  <c r="AP31" i="28"/>
  <c r="AV31" i="28"/>
  <c r="AW31" i="28"/>
  <c r="AX31" i="28"/>
  <c r="AP32" i="28"/>
  <c r="AU32" i="28"/>
  <c r="AV32" i="28"/>
  <c r="AW32" i="28"/>
  <c r="AE5" i="28"/>
  <c r="AJ5" i="28"/>
  <c r="AK5" i="28"/>
  <c r="AL5" i="28"/>
  <c r="AE6" i="28"/>
  <c r="AJ6" i="28"/>
  <c r="AK6" i="28"/>
  <c r="AL6" i="28"/>
  <c r="AD7" i="28"/>
  <c r="AE7" i="28"/>
  <c r="AF7" i="28"/>
  <c r="AI7" i="28"/>
  <c r="AK7" i="28"/>
  <c r="AL7" i="28"/>
  <c r="AM7" i="28"/>
  <c r="AE8" i="28"/>
  <c r="AJ8" i="28"/>
  <c r="AK8" i="28"/>
  <c r="AL8" i="28"/>
  <c r="AE9" i="28"/>
  <c r="AI9" i="28"/>
  <c r="AJ9" i="28"/>
  <c r="AK9" i="28"/>
  <c r="AL9" i="28"/>
  <c r="AM9" i="28"/>
  <c r="AI10" i="28"/>
  <c r="AJ10" i="28"/>
  <c r="AK10" i="28"/>
  <c r="AL10" i="28"/>
  <c r="AE11" i="28"/>
  <c r="AI11" i="28"/>
  <c r="AJ11" i="28"/>
  <c r="AL11" i="28"/>
  <c r="AM11" i="28"/>
  <c r="AJ12" i="28"/>
  <c r="AK12" i="28"/>
  <c r="AE13" i="28"/>
  <c r="AJ13" i="28"/>
  <c r="AK13" i="28"/>
  <c r="AL13" i="28"/>
  <c r="AE14" i="28"/>
  <c r="AI14" i="28"/>
  <c r="AJ14" i="28"/>
  <c r="AK14" i="28"/>
  <c r="AL14" i="28"/>
  <c r="AM14" i="28"/>
  <c r="AE15" i="28"/>
  <c r="AJ15" i="28"/>
  <c r="AK15" i="28"/>
  <c r="AL15" i="28"/>
  <c r="AD16" i="28"/>
  <c r="AE16" i="28"/>
  <c r="AF16" i="28"/>
  <c r="AI16" i="28"/>
  <c r="AK16" i="28"/>
  <c r="AL16" i="28"/>
  <c r="AM16" i="28"/>
  <c r="AD17" i="28"/>
  <c r="AE17" i="28"/>
  <c r="AI17" i="28"/>
  <c r="AK17" i="28"/>
  <c r="AL17" i="28"/>
  <c r="AM17" i="28"/>
  <c r="AJ18" i="28"/>
  <c r="AK18" i="28"/>
  <c r="AL18" i="28"/>
  <c r="AE19" i="28"/>
  <c r="AI19" i="28"/>
  <c r="AJ19" i="28"/>
  <c r="AK19" i="28"/>
  <c r="AL19" i="28"/>
  <c r="AM19" i="28"/>
  <c r="AE20" i="28"/>
  <c r="AJ20" i="28"/>
  <c r="AK20" i="28"/>
  <c r="AL20" i="28"/>
  <c r="AE21" i="28"/>
  <c r="AJ21" i="28"/>
  <c r="AK21" i="28"/>
  <c r="AL21" i="28"/>
  <c r="AM21" i="28"/>
  <c r="AE22" i="28"/>
  <c r="AI22" i="28"/>
  <c r="AJ22" i="28"/>
  <c r="AL22" i="28"/>
  <c r="AD23" i="28"/>
  <c r="AE23" i="28"/>
  <c r="AF23" i="28"/>
  <c r="AI23" i="28"/>
  <c r="AK23" i="28"/>
  <c r="AL23" i="28"/>
  <c r="AM23" i="28"/>
  <c r="AE24" i="28"/>
  <c r="AL24" i="28"/>
  <c r="AE25" i="28"/>
  <c r="AF25" i="28"/>
  <c r="AJ25" i="28"/>
  <c r="AK25" i="28"/>
  <c r="AL25" i="28"/>
  <c r="AE26" i="28"/>
  <c r="AI26" i="28"/>
  <c r="AJ26" i="28"/>
  <c r="AL26" i="28"/>
  <c r="AM26" i="28"/>
  <c r="AD27" i="28"/>
  <c r="AE27" i="28"/>
  <c r="AJ27" i="28"/>
  <c r="AL27" i="28"/>
  <c r="AM27" i="28"/>
  <c r="AE28" i="28"/>
  <c r="AI28" i="28"/>
  <c r="AJ28" i="28"/>
  <c r="AL28" i="28"/>
  <c r="AM28" i="28"/>
  <c r="AE29" i="28"/>
  <c r="AI29" i="28"/>
  <c r="AJ29" i="28"/>
  <c r="AK29" i="28"/>
  <c r="AL29" i="28"/>
  <c r="AM29" i="28"/>
  <c r="AD30" i="28"/>
  <c r="AI30" i="28"/>
  <c r="AJ30" i="28"/>
  <c r="AM30" i="28"/>
  <c r="AD31" i="28"/>
  <c r="AE31" i="28"/>
  <c r="AK31" i="28"/>
  <c r="AL31" i="28"/>
  <c r="AM31" i="28"/>
  <c r="AE32" i="28"/>
  <c r="AJ32" i="28"/>
  <c r="AK32" i="28"/>
  <c r="AL32" i="28"/>
  <c r="AB35" i="28"/>
  <c r="AB34" i="28" s="1"/>
  <c r="AM18" i="28" s="1"/>
  <c r="AA35" i="28"/>
  <c r="Z35" i="28"/>
  <c r="Z34" i="28" s="1"/>
  <c r="AK24" i="28" s="1"/>
  <c r="Y35" i="28"/>
  <c r="Y34" i="28" s="1"/>
  <c r="AJ23" i="28" s="1"/>
  <c r="X35" i="28"/>
  <c r="X34" i="28" s="1"/>
  <c r="W35" i="28"/>
  <c r="W34" i="28" s="1"/>
  <c r="V35" i="28"/>
  <c r="V34" i="28" s="1"/>
  <c r="AG17" i="28" s="1"/>
  <c r="U35" i="28"/>
  <c r="U34" i="28" s="1"/>
  <c r="AF13" i="28" s="1"/>
  <c r="T35" i="28"/>
  <c r="T34" i="28" s="1"/>
  <c r="S35" i="28"/>
  <c r="S34" i="28" s="1"/>
  <c r="R35" i="28"/>
  <c r="R34" i="28" s="1"/>
  <c r="AC23" i="28" s="1"/>
  <c r="M34" i="28"/>
  <c r="Q32" i="28"/>
  <c r="Q31" i="28"/>
  <c r="Q30" i="28"/>
  <c r="Q29" i="28"/>
  <c r="Q28" i="28"/>
  <c r="Q27" i="28"/>
  <c r="Q26" i="28"/>
  <c r="Q25" i="28"/>
  <c r="Q24" i="28"/>
  <c r="Q23" i="28"/>
  <c r="Q22" i="28"/>
  <c r="Q21" i="28"/>
  <c r="Q20" i="28"/>
  <c r="Q19" i="28"/>
  <c r="Q18" i="28"/>
  <c r="Q17" i="28"/>
  <c r="Q16" i="28"/>
  <c r="Q15" i="28"/>
  <c r="Q14" i="28"/>
  <c r="Q13" i="28"/>
  <c r="Q12" i="28"/>
  <c r="Q11" i="28"/>
  <c r="Q10" i="28"/>
  <c r="Q9" i="28"/>
  <c r="Q8" i="28"/>
  <c r="Q7" i="28"/>
  <c r="Q6" i="28"/>
  <c r="Q5" i="28"/>
  <c r="AN32" i="28" l="1"/>
  <c r="AN12" i="28"/>
  <c r="AO8" i="28"/>
  <c r="AR16" i="28"/>
  <c r="AQ20" i="28"/>
  <c r="AQ24" i="28"/>
  <c r="AQ28" i="28"/>
  <c r="AF31" i="28"/>
  <c r="AP30" i="28"/>
  <c r="AX22" i="28"/>
  <c r="AM10" i="28"/>
  <c r="AM6" i="28"/>
  <c r="AO11" i="28"/>
  <c r="AD25" i="28"/>
  <c r="AM20" i="28"/>
  <c r="AK28" i="28"/>
  <c r="AM24" i="28"/>
  <c r="AJ31" i="28"/>
  <c r="AD21" i="28"/>
  <c r="AC11" i="28"/>
  <c r="AC12" i="28"/>
  <c r="AC18" i="28"/>
  <c r="AK27" i="28"/>
  <c r="AC16" i="28"/>
  <c r="AC13" i="28"/>
  <c r="AC7" i="28"/>
  <c r="AC6" i="28"/>
  <c r="AC14" i="28"/>
  <c r="AC29" i="28"/>
  <c r="AC17" i="28"/>
  <c r="AC8" i="28"/>
  <c r="AC28" i="28"/>
  <c r="AC31" i="28"/>
  <c r="AC30" i="28"/>
  <c r="AC27" i="28"/>
  <c r="AD13" i="28"/>
  <c r="AC19" i="28"/>
  <c r="AM12" i="28"/>
  <c r="AG9" i="28"/>
  <c r="AC20" i="28"/>
  <c r="AF9" i="28"/>
  <c r="AC25" i="28"/>
  <c r="AC10" i="28"/>
  <c r="AD9" i="28"/>
  <c r="AC21" i="28"/>
  <c r="AK26" i="28"/>
  <c r="AM22" i="28"/>
  <c r="AM8" i="28"/>
  <c r="AC22" i="28"/>
  <c r="AV26" i="28"/>
  <c r="AO19" i="28"/>
  <c r="AK11" i="28"/>
  <c r="AC24" i="28"/>
  <c r="AK22" i="28"/>
  <c r="AC9" i="28"/>
  <c r="AM32" i="28"/>
  <c r="AO20" i="28"/>
  <c r="AC26" i="28"/>
  <c r="AD15" i="28"/>
  <c r="AC32" i="28"/>
  <c r="AD29" i="28"/>
  <c r="AD11" i="28"/>
  <c r="AC15" i="28"/>
  <c r="AN95" i="26"/>
  <c r="AN75" i="26"/>
  <c r="AN77" i="26"/>
  <c r="AC78" i="26"/>
  <c r="AC84" i="26"/>
  <c r="AN87" i="26"/>
  <c r="AC75" i="26"/>
  <c r="AC76" i="26"/>
  <c r="AC77" i="26"/>
  <c r="AN92" i="26"/>
  <c r="AN78" i="26"/>
  <c r="AC92" i="26"/>
  <c r="AN90" i="26"/>
  <c r="AN82" i="26"/>
  <c r="AC95" i="26"/>
  <c r="AC90" i="26"/>
  <c r="AN85" i="26"/>
  <c r="AN84" i="26"/>
  <c r="AC83" i="26"/>
  <c r="AC87" i="26"/>
  <c r="AN76" i="26"/>
  <c r="AC85" i="26"/>
  <c r="AC80" i="26"/>
  <c r="AN80" i="26"/>
  <c r="AM110" i="26"/>
  <c r="AG110" i="26"/>
  <c r="AI110" i="26"/>
  <c r="AJ110" i="26"/>
  <c r="AE110" i="26"/>
  <c r="AH110" i="26"/>
  <c r="AC110" i="26"/>
  <c r="AD110" i="26"/>
  <c r="AF110" i="26"/>
  <c r="AK110" i="26"/>
  <c r="AL110" i="26"/>
  <c r="AC82" i="26"/>
  <c r="AP90" i="26"/>
  <c r="AE77" i="26"/>
  <c r="AE90" i="26"/>
  <c r="AE75" i="26"/>
  <c r="AP75" i="26"/>
  <c r="AP77" i="26"/>
  <c r="AO76" i="26"/>
  <c r="AO78" i="26"/>
  <c r="AO90" i="26"/>
  <c r="AO92" i="26"/>
  <c r="AD77" i="26"/>
  <c r="AD75" i="26"/>
  <c r="AD83" i="26"/>
  <c r="AD87" i="26"/>
  <c r="AD78" i="26"/>
  <c r="AD85" i="26"/>
  <c r="AD95" i="26"/>
  <c r="AO75" i="26"/>
  <c r="AO77" i="26"/>
  <c r="AO83" i="26"/>
  <c r="AO87" i="26"/>
  <c r="AO85" i="26"/>
  <c r="AO95" i="26"/>
  <c r="AD90" i="26"/>
  <c r="AD76" i="26"/>
  <c r="AD92" i="26"/>
  <c r="AX75" i="26"/>
  <c r="AM78" i="26"/>
  <c r="AM80" i="26"/>
  <c r="AM82" i="26"/>
  <c r="AM84" i="26"/>
  <c r="AM90" i="26"/>
  <c r="AM92" i="26"/>
  <c r="AX85" i="26"/>
  <c r="AX78" i="26"/>
  <c r="AX80" i="26"/>
  <c r="AX82" i="26"/>
  <c r="AX84" i="26"/>
  <c r="AX90" i="26"/>
  <c r="AX92" i="26"/>
  <c r="AM75" i="26"/>
  <c r="AM95" i="26"/>
  <c r="AM85" i="26"/>
  <c r="AX95" i="26"/>
  <c r="AL95" i="26"/>
  <c r="AW77" i="26"/>
  <c r="AL77" i="26"/>
  <c r="AW95" i="26"/>
  <c r="AU80" i="26"/>
  <c r="AJ78" i="26"/>
  <c r="AJ80" i="26"/>
  <c r="AJ82" i="26"/>
  <c r="AJ84" i="26"/>
  <c r="AJ90" i="26"/>
  <c r="AU82" i="26"/>
  <c r="AU90" i="26"/>
  <c r="AU87" i="26"/>
  <c r="AU77" i="26"/>
  <c r="AU78" i="26"/>
  <c r="AU84" i="26"/>
  <c r="AJ77" i="26"/>
  <c r="AJ87" i="26"/>
  <c r="AJ95" i="26"/>
  <c r="AU95" i="26"/>
  <c r="AI84" i="26"/>
  <c r="AI90" i="26"/>
  <c r="AT84" i="26"/>
  <c r="AT90" i="26"/>
  <c r="AI95" i="26"/>
  <c r="AT95" i="26"/>
  <c r="AF82" i="26"/>
  <c r="AF75" i="26"/>
  <c r="AQ76" i="26"/>
  <c r="AQ78" i="26"/>
  <c r="AQ80" i="26"/>
  <c r="AQ82" i="26"/>
  <c r="AQ84" i="26"/>
  <c r="AQ90" i="26"/>
  <c r="AQ92" i="26"/>
  <c r="AF85" i="26"/>
  <c r="AF90" i="26"/>
  <c r="AF77" i="26"/>
  <c r="AF83" i="26"/>
  <c r="AF87" i="26"/>
  <c r="AF92" i="26"/>
  <c r="AF95" i="26"/>
  <c r="AF76" i="26"/>
  <c r="AF84" i="26"/>
  <c r="AF78" i="26"/>
  <c r="AF80" i="26"/>
  <c r="AQ75" i="26"/>
  <c r="AQ77" i="26"/>
  <c r="AQ83" i="26"/>
  <c r="AQ85" i="26"/>
  <c r="AQ87" i="26"/>
  <c r="AQ95" i="26"/>
  <c r="AV87" i="26"/>
  <c r="AV98" i="26" s="1"/>
  <c r="AK87" i="26"/>
  <c r="AK98" i="26" s="1"/>
  <c r="AK100" i="26" s="1"/>
  <c r="AH76" i="26"/>
  <c r="AH82" i="26"/>
  <c r="AS76" i="26"/>
  <c r="AS78" i="26"/>
  <c r="AS80" i="26"/>
  <c r="AS82" i="26"/>
  <c r="AS84" i="26"/>
  <c r="AS90" i="26"/>
  <c r="AS92" i="26"/>
  <c r="AH78" i="26"/>
  <c r="AH90" i="26"/>
  <c r="AH77" i="26"/>
  <c r="AH83" i="26"/>
  <c r="AH85" i="26"/>
  <c r="AH87" i="26"/>
  <c r="AH95" i="26"/>
  <c r="AS83" i="26"/>
  <c r="AS85" i="26"/>
  <c r="AH80" i="26"/>
  <c r="AS77" i="26"/>
  <c r="AS87" i="26"/>
  <c r="AS95" i="26"/>
  <c r="AH84" i="26"/>
  <c r="AH92" i="26"/>
  <c r="AG90" i="26"/>
  <c r="AG76" i="26"/>
  <c r="AR76" i="26"/>
  <c r="AR78" i="26"/>
  <c r="AR80" i="26"/>
  <c r="AR82" i="26"/>
  <c r="AR84" i="26"/>
  <c r="AR90" i="26"/>
  <c r="AR92" i="26"/>
  <c r="AG80" i="26"/>
  <c r="AG75" i="26"/>
  <c r="AG77" i="26"/>
  <c r="AG83" i="26"/>
  <c r="AG85" i="26"/>
  <c r="AG87" i="26"/>
  <c r="AG95" i="26"/>
  <c r="AG82" i="26"/>
  <c r="AR75" i="26"/>
  <c r="AR77" i="26"/>
  <c r="AR83" i="26"/>
  <c r="AR85" i="26"/>
  <c r="AG78" i="26"/>
  <c r="AG92" i="26"/>
  <c r="AR87" i="26"/>
  <c r="AR95" i="26"/>
  <c r="AG84" i="26"/>
  <c r="AK104" i="26"/>
  <c r="AL104" i="26"/>
  <c r="AM104" i="26"/>
  <c r="AC104" i="26"/>
  <c r="AD104" i="26"/>
  <c r="AE104" i="26"/>
  <c r="AF104" i="26"/>
  <c r="AG104" i="26"/>
  <c r="AH104" i="26"/>
  <c r="AJ104" i="26"/>
  <c r="AI104" i="26"/>
  <c r="AH6" i="28"/>
  <c r="AH8" i="28"/>
  <c r="AH10" i="28"/>
  <c r="AH12" i="28"/>
  <c r="AH14" i="28"/>
  <c r="AH16" i="28"/>
  <c r="AH18" i="28"/>
  <c r="AH20" i="28"/>
  <c r="AH22" i="28"/>
  <c r="AH24" i="28"/>
  <c r="AH26" i="28"/>
  <c r="AH28" i="28"/>
  <c r="AH30" i="28"/>
  <c r="AH32" i="28"/>
  <c r="AH23" i="28"/>
  <c r="AH15" i="28"/>
  <c r="AH29" i="28"/>
  <c r="AH7" i="28"/>
  <c r="AH21" i="28"/>
  <c r="AH13" i="28"/>
  <c r="AH27" i="28"/>
  <c r="AH19" i="28"/>
  <c r="AH17" i="28"/>
  <c r="AH5" i="28"/>
  <c r="AH11" i="28"/>
  <c r="AH25" i="28"/>
  <c r="AH9" i="28"/>
  <c r="AH31" i="28"/>
  <c r="AI6" i="28"/>
  <c r="AI8" i="28"/>
  <c r="AI12" i="28"/>
  <c r="AI18" i="28"/>
  <c r="AI20" i="28"/>
  <c r="AI24" i="28"/>
  <c r="AI32" i="28"/>
  <c r="AT18" i="28"/>
  <c r="AI5" i="28"/>
  <c r="AI13" i="28"/>
  <c r="AI15" i="28"/>
  <c r="AI21" i="28"/>
  <c r="AI25" i="28"/>
  <c r="AI27" i="28"/>
  <c r="AI31" i="28"/>
  <c r="AT8" i="28"/>
  <c r="AG23" i="28"/>
  <c r="AF15" i="28"/>
  <c r="AG31" i="28"/>
  <c r="AJ17" i="28"/>
  <c r="AS9" i="28"/>
  <c r="AS17" i="28"/>
  <c r="AS25" i="28"/>
  <c r="AF17" i="28"/>
  <c r="AG25" i="28"/>
  <c r="AK30" i="28"/>
  <c r="AG11" i="28"/>
  <c r="AS5" i="28"/>
  <c r="AS13" i="28"/>
  <c r="AS21" i="28"/>
  <c r="AS29" i="28"/>
  <c r="AH40" i="28"/>
  <c r="AG40" i="28"/>
  <c r="AF11" i="28"/>
  <c r="AR17" i="28"/>
  <c r="AG6" i="28"/>
  <c r="AG8" i="28"/>
  <c r="AG10" i="28"/>
  <c r="AG12" i="28"/>
  <c r="AG14" i="28"/>
  <c r="AG16" i="28"/>
  <c r="AG18" i="28"/>
  <c r="AG20" i="28"/>
  <c r="AG22" i="28"/>
  <c r="AG24" i="28"/>
  <c r="AG26" i="28"/>
  <c r="AG28" i="28"/>
  <c r="AG30" i="28"/>
  <c r="AG32" i="28"/>
  <c r="AR5" i="28"/>
  <c r="AG5" i="28"/>
  <c r="AG19" i="28"/>
  <c r="AF5" i="28"/>
  <c r="AF19" i="28"/>
  <c r="AD6" i="28"/>
  <c r="AD8" i="28"/>
  <c r="AD10" i="28"/>
  <c r="AD12" i="28"/>
  <c r="AD14" i="28"/>
  <c r="AD18" i="28"/>
  <c r="AD20" i="28"/>
  <c r="AD22" i="28"/>
  <c r="AD24" i="28"/>
  <c r="AD26" i="28"/>
  <c r="AD28" i="28"/>
  <c r="AD32" i="28"/>
  <c r="AO24" i="28"/>
  <c r="AO21" i="28"/>
  <c r="AO18" i="28"/>
  <c r="AO15" i="28"/>
  <c r="AG27" i="28"/>
  <c r="AD5" i="28"/>
  <c r="AM5" i="28"/>
  <c r="AM13" i="28"/>
  <c r="AM15" i="28"/>
  <c r="AM25" i="28"/>
  <c r="AX5" i="28"/>
  <c r="AX20" i="28"/>
  <c r="AE10" i="28"/>
  <c r="AE12" i="28"/>
  <c r="AE18" i="28"/>
  <c r="AE30" i="28"/>
  <c r="AP18" i="28"/>
  <c r="AC5" i="28"/>
  <c r="AF27" i="28"/>
  <c r="AD19" i="28"/>
  <c r="AG13" i="28"/>
  <c r="AN25" i="28"/>
  <c r="AO26" i="28"/>
  <c r="AX32" i="28"/>
  <c r="AG21" i="28"/>
  <c r="AR29" i="28"/>
  <c r="AF6" i="28"/>
  <c r="AF10" i="28"/>
  <c r="AF12" i="28"/>
  <c r="AF14" i="28"/>
  <c r="AF20" i="28"/>
  <c r="AF22" i="28"/>
  <c r="AF24" i="28"/>
  <c r="AF26" i="28"/>
  <c r="AF28" i="28"/>
  <c r="AF30" i="28"/>
  <c r="AF32" i="28"/>
  <c r="AF8" i="28"/>
  <c r="AF18" i="28"/>
  <c r="AS7" i="28"/>
  <c r="AS15" i="28"/>
  <c r="AS19" i="28"/>
  <c r="AS23" i="28"/>
  <c r="AS31" i="28"/>
  <c r="AS11" i="28"/>
  <c r="AS27" i="28"/>
  <c r="AG7" i="28"/>
  <c r="AG29" i="28"/>
  <c r="AF21" i="28"/>
  <c r="AJ16" i="28"/>
  <c r="AJ24" i="28"/>
  <c r="AJ7" i="28"/>
  <c r="AF29" i="28"/>
  <c r="AO5" i="28"/>
  <c r="AG15" i="28"/>
  <c r="AO6" i="28"/>
  <c r="AN10" i="28"/>
  <c r="AO14" i="28"/>
  <c r="AQ18" i="28"/>
  <c r="AQ22" i="28"/>
  <c r="AQ26" i="28"/>
  <c r="AN30" i="28"/>
  <c r="AT32" i="28"/>
  <c r="AO32" i="28"/>
  <c r="AO29" i="28"/>
  <c r="AX25" i="28"/>
  <c r="AT20" i="28"/>
  <c r="AX10" i="28"/>
  <c r="AN28" i="28"/>
  <c r="AR25" i="28"/>
  <c r="AV22" i="28"/>
  <c r="AN29" i="28"/>
  <c r="AV28" i="28"/>
  <c r="AN26" i="28"/>
  <c r="AP10" i="28"/>
  <c r="AX6" i="28"/>
  <c r="AN24" i="28"/>
  <c r="AO28" i="28"/>
  <c r="AO25" i="28"/>
  <c r="AU16" i="28"/>
  <c r="AO13" i="28"/>
  <c r="AN22" i="28"/>
  <c r="AV30" i="28"/>
  <c r="AX24" i="28"/>
  <c r="AO22" i="28"/>
  <c r="AX12" i="28"/>
  <c r="AN21" i="28"/>
  <c r="AT6" i="28"/>
  <c r="AN17" i="28"/>
  <c r="AV24" i="28"/>
  <c r="AX18" i="28"/>
  <c r="AN16" i="28"/>
  <c r="AU24" i="28"/>
  <c r="AN14" i="28"/>
  <c r="AT24" i="28"/>
  <c r="AT12" i="28"/>
  <c r="AX8" i="28"/>
  <c r="AN6" i="28"/>
  <c r="AR21" i="28"/>
  <c r="AP12" i="28"/>
  <c r="AX13" i="28"/>
  <c r="AR13" i="28"/>
  <c r="AR9" i="28"/>
  <c r="AN9" i="28"/>
  <c r="AO9" i="28"/>
  <c r="AO12" i="28"/>
  <c r="AR31" i="28"/>
  <c r="AR27" i="28"/>
  <c r="AR23" i="28"/>
  <c r="AR19" i="28"/>
  <c r="AR15" i="28"/>
  <c r="AR11" i="28"/>
  <c r="AR7" i="28"/>
  <c r="AN8" i="28"/>
  <c r="AQ31" i="28"/>
  <c r="AQ29" i="28"/>
  <c r="AQ27" i="28"/>
  <c r="AQ21" i="28"/>
  <c r="AQ19" i="28"/>
  <c r="AQ17" i="28"/>
  <c r="AQ15" i="28"/>
  <c r="AQ13" i="28"/>
  <c r="AQ11" i="28"/>
  <c r="AQ9" i="28"/>
  <c r="AQ5" i="28"/>
  <c r="AN27" i="28"/>
  <c r="AN7" i="28"/>
  <c r="AN20" i="28"/>
  <c r="AS32" i="28"/>
  <c r="AS30" i="28"/>
  <c r="AS28" i="28"/>
  <c r="AS26" i="28"/>
  <c r="AS24" i="28"/>
  <c r="AS22" i="28"/>
  <c r="AS20" i="28"/>
  <c r="AS18" i="28"/>
  <c r="AS16" i="28"/>
  <c r="AS14" i="28"/>
  <c r="AS12" i="28"/>
  <c r="AS10" i="28"/>
  <c r="AS8" i="28"/>
  <c r="AS6" i="28"/>
  <c r="AN23" i="28"/>
  <c r="AN19" i="28"/>
  <c r="AR32" i="28"/>
  <c r="AR30" i="28"/>
  <c r="AR28" i="28"/>
  <c r="AR26" i="28"/>
  <c r="AR24" i="28"/>
  <c r="AR22" i="28"/>
  <c r="AR20" i="28"/>
  <c r="AR18" i="28"/>
  <c r="AR14" i="28"/>
  <c r="AR12" i="28"/>
  <c r="AR10" i="28"/>
  <c r="AR8" i="28"/>
  <c r="AR6" i="28"/>
  <c r="AN18" i="28"/>
  <c r="AQ32" i="28"/>
  <c r="AQ30" i="28"/>
  <c r="AQ14" i="28"/>
  <c r="AQ12" i="28"/>
  <c r="AQ10" i="28"/>
  <c r="AQ8" i="28"/>
  <c r="AQ6" i="28"/>
  <c r="AO10" i="28"/>
  <c r="AN13" i="28"/>
  <c r="AV27" i="28"/>
  <c r="AV11" i="28"/>
  <c r="AU31" i="28"/>
  <c r="AU23" i="28"/>
  <c r="AU17" i="28"/>
  <c r="AU7" i="28"/>
  <c r="AX15" i="28"/>
  <c r="AN31" i="28"/>
  <c r="AN11" i="28"/>
  <c r="AT31" i="28"/>
  <c r="AT27" i="28"/>
  <c r="AT25" i="28"/>
  <c r="AT21" i="28"/>
  <c r="AT15" i="28"/>
  <c r="AT13" i="28"/>
  <c r="AT5" i="28"/>
  <c r="AN15" i="28"/>
  <c r="AN5" i="28"/>
  <c r="AA34" i="28"/>
  <c r="AW12" i="28" s="1"/>
  <c r="AL42" i="28"/>
  <c r="AE42" i="28"/>
  <c r="P25" i="29"/>
  <c r="P24" i="29"/>
  <c r="P23" i="29"/>
  <c r="P22" i="29"/>
  <c r="P21" i="29"/>
  <c r="P20" i="29"/>
  <c r="P19" i="29"/>
  <c r="P18" i="29"/>
  <c r="P17" i="29"/>
  <c r="P16" i="29"/>
  <c r="P15" i="29"/>
  <c r="P14" i="29"/>
  <c r="P13" i="29"/>
  <c r="P12" i="29"/>
  <c r="P11" i="29"/>
  <c r="P10" i="29"/>
  <c r="P9" i="29"/>
  <c r="P8" i="29"/>
  <c r="P7" i="29"/>
  <c r="P6" i="29"/>
  <c r="P5" i="29"/>
  <c r="AN5" i="29"/>
  <c r="AR5" i="29"/>
  <c r="AS5" i="29"/>
  <c r="AT5" i="29"/>
  <c r="AU5" i="29"/>
  <c r="AM6" i="29"/>
  <c r="AR6" i="29"/>
  <c r="AT6" i="29"/>
  <c r="AM7" i="29"/>
  <c r="AR7" i="29"/>
  <c r="AT7" i="29"/>
  <c r="AT8" i="29"/>
  <c r="AN9" i="29"/>
  <c r="AT9" i="29"/>
  <c r="AU9" i="29"/>
  <c r="AM10" i="29"/>
  <c r="AR10" i="29"/>
  <c r="AT10" i="29"/>
  <c r="AM11" i="29"/>
  <c r="AR11" i="29"/>
  <c r="AS11" i="29"/>
  <c r="AT11" i="29"/>
  <c r="AU11" i="29"/>
  <c r="AN12" i="29"/>
  <c r="AT12" i="29"/>
  <c r="AU12" i="29"/>
  <c r="AN13" i="29"/>
  <c r="AT13" i="29"/>
  <c r="AU13" i="29"/>
  <c r="AN14" i="29"/>
  <c r="AR14" i="29"/>
  <c r="AT14" i="29"/>
  <c r="AU14" i="29"/>
  <c r="AM15" i="29"/>
  <c r="AN15" i="29"/>
  <c r="AO15" i="29"/>
  <c r="AR15" i="29"/>
  <c r="AT15" i="29"/>
  <c r="AU15" i="29"/>
  <c r="AR16" i="29"/>
  <c r="AM17" i="29"/>
  <c r="AN17" i="29"/>
  <c r="AR17" i="29"/>
  <c r="AT17" i="29"/>
  <c r="AU17" i="29"/>
  <c r="AS18" i="29"/>
  <c r="AT18" i="29"/>
  <c r="AU18" i="29"/>
  <c r="AT19" i="29"/>
  <c r="AT20" i="29"/>
  <c r="AU20" i="29"/>
  <c r="AN21" i="29"/>
  <c r="AR21" i="29"/>
  <c r="AS21" i="29"/>
  <c r="AT21" i="29"/>
  <c r="AU21" i="29"/>
  <c r="AM22" i="29"/>
  <c r="AN22" i="29"/>
  <c r="AR22" i="29"/>
  <c r="AS22" i="29"/>
  <c r="AT22" i="29"/>
  <c r="AN23" i="29"/>
  <c r="AT23" i="29"/>
  <c r="AN24" i="29"/>
  <c r="AS24" i="29"/>
  <c r="AT24" i="29"/>
  <c r="AU24" i="29"/>
  <c r="AM25" i="29"/>
  <c r="AN25" i="29"/>
  <c r="AR25" i="29"/>
  <c r="AT25" i="29"/>
  <c r="AU25" i="29"/>
  <c r="AD5" i="29"/>
  <c r="AH5" i="29"/>
  <c r="AI5" i="29"/>
  <c r="AJ5" i="29"/>
  <c r="AK5" i="29"/>
  <c r="AC6" i="29"/>
  <c r="AH6" i="29"/>
  <c r="AJ6" i="29"/>
  <c r="AC7" i="29"/>
  <c r="AH7" i="29"/>
  <c r="AJ7" i="29"/>
  <c r="AJ8" i="29"/>
  <c r="AD9" i="29"/>
  <c r="AJ9" i="29"/>
  <c r="AK9" i="29"/>
  <c r="AC10" i="29"/>
  <c r="AH10" i="29"/>
  <c r="AJ10" i="29"/>
  <c r="AC11" i="29"/>
  <c r="AH11" i="29"/>
  <c r="AI11" i="29"/>
  <c r="AJ11" i="29"/>
  <c r="AK11" i="29"/>
  <c r="AD12" i="29"/>
  <c r="AJ12" i="29"/>
  <c r="AK12" i="29"/>
  <c r="AD13" i="29"/>
  <c r="AJ13" i="29"/>
  <c r="AK13" i="29"/>
  <c r="AD14" i="29"/>
  <c r="AH14" i="29"/>
  <c r="AJ14" i="29"/>
  <c r="AK14" i="29"/>
  <c r="AC15" i="29"/>
  <c r="AD15" i="29"/>
  <c r="AE15" i="29"/>
  <c r="AH15" i="29"/>
  <c r="AJ15" i="29"/>
  <c r="AK15" i="29"/>
  <c r="AH16" i="29"/>
  <c r="AC17" i="29"/>
  <c r="AD17" i="29"/>
  <c r="AH17" i="29"/>
  <c r="AJ17" i="29"/>
  <c r="AK17" i="29"/>
  <c r="AI18" i="29"/>
  <c r="AJ18" i="29"/>
  <c r="AK18" i="29"/>
  <c r="AJ19" i="29"/>
  <c r="AJ20" i="29"/>
  <c r="AK20" i="29"/>
  <c r="AD21" i="29"/>
  <c r="AH21" i="29"/>
  <c r="AI21" i="29"/>
  <c r="AJ21" i="29"/>
  <c r="AK21" i="29"/>
  <c r="AC22" i="29"/>
  <c r="AD22" i="29"/>
  <c r="AH22" i="29"/>
  <c r="AI22" i="29"/>
  <c r="AJ22" i="29"/>
  <c r="AD23" i="29"/>
  <c r="AJ23" i="29"/>
  <c r="AD24" i="29"/>
  <c r="AI24" i="29"/>
  <c r="AJ24" i="29"/>
  <c r="AK24" i="29"/>
  <c r="AC25" i="29"/>
  <c r="AD25" i="29"/>
  <c r="AH25" i="29"/>
  <c r="AJ25" i="29"/>
  <c r="AK25" i="29"/>
  <c r="AA28" i="29"/>
  <c r="Z28" i="29"/>
  <c r="AJ35" i="29" s="1"/>
  <c r="Y28" i="29"/>
  <c r="X28" i="29"/>
  <c r="W28" i="29"/>
  <c r="V28" i="29"/>
  <c r="U28" i="29"/>
  <c r="T28" i="29"/>
  <c r="S28" i="29"/>
  <c r="R28" i="29"/>
  <c r="AA27" i="29"/>
  <c r="AK10" i="29" s="1"/>
  <c r="Z27" i="29"/>
  <c r="Y27" i="29"/>
  <c r="X27" i="29"/>
  <c r="AH13" i="29" s="1"/>
  <c r="W27" i="29"/>
  <c r="AG14" i="29" s="1"/>
  <c r="V27" i="29"/>
  <c r="AF10" i="29" s="1"/>
  <c r="U27" i="29"/>
  <c r="AE25" i="29" s="1"/>
  <c r="T27" i="29"/>
  <c r="S27" i="29"/>
  <c r="R27" i="29"/>
  <c r="AB25" i="29" s="1"/>
  <c r="M27" i="29"/>
  <c r="Q25" i="29"/>
  <c r="AP25" i="29" s="1"/>
  <c r="Q24" i="29"/>
  <c r="Q23" i="29"/>
  <c r="Q22" i="29"/>
  <c r="Q21" i="29"/>
  <c r="Q20" i="29"/>
  <c r="Q19" i="29"/>
  <c r="Q18" i="29"/>
  <c r="Q17" i="29"/>
  <c r="Q16" i="29"/>
  <c r="Q15" i="29"/>
  <c r="Q14" i="29"/>
  <c r="Q13" i="29"/>
  <c r="Q12" i="29"/>
  <c r="Q11" i="29"/>
  <c r="Q10" i="29"/>
  <c r="Q9" i="29"/>
  <c r="Q8" i="29"/>
  <c r="Q7" i="29"/>
  <c r="Q6" i="29"/>
  <c r="Q5" i="29"/>
  <c r="AV5" i="27"/>
  <c r="AP6" i="27"/>
  <c r="AU6" i="27"/>
  <c r="AV6" i="27"/>
  <c r="AW6" i="27"/>
  <c r="AO7" i="27"/>
  <c r="AT7" i="27"/>
  <c r="AV7" i="27"/>
  <c r="AS8" i="27"/>
  <c r="AT8" i="27"/>
  <c r="AU8" i="27"/>
  <c r="AV8" i="27"/>
  <c r="AW8" i="27"/>
  <c r="AP9" i="27"/>
  <c r="AT9" i="27"/>
  <c r="AV9" i="27"/>
  <c r="AW9" i="27"/>
  <c r="AO10" i="27"/>
  <c r="AT10" i="27"/>
  <c r="AV10" i="27"/>
  <c r="AO11" i="27"/>
  <c r="AP11" i="27"/>
  <c r="AT11" i="27"/>
  <c r="AV11" i="27"/>
  <c r="AW11" i="27"/>
  <c r="AT12" i="27"/>
  <c r="AO13" i="27"/>
  <c r="AP13" i="27"/>
  <c r="AT13" i="27"/>
  <c r="AV13" i="27"/>
  <c r="AW13" i="27"/>
  <c r="AP14" i="27"/>
  <c r="AT14" i="27"/>
  <c r="AU14" i="27"/>
  <c r="AV14" i="27"/>
  <c r="AW14" i="27"/>
  <c r="AX14" i="27"/>
  <c r="AO15" i="27"/>
  <c r="AP15" i="27"/>
  <c r="AV15" i="27"/>
  <c r="AW15" i="27"/>
  <c r="AP16" i="27"/>
  <c r="AT16" i="27"/>
  <c r="AU16" i="27"/>
  <c r="AV16" i="27"/>
  <c r="AW16" i="27"/>
  <c r="AO17" i="27"/>
  <c r="AP17" i="27"/>
  <c r="AT17" i="27"/>
  <c r="AV17" i="27"/>
  <c r="AT18" i="27"/>
  <c r="AU18" i="27"/>
  <c r="AV18" i="27"/>
  <c r="AW18" i="27"/>
  <c r="AT19" i="27"/>
  <c r="AU19" i="27"/>
  <c r="AV19" i="27"/>
  <c r="AW19" i="27"/>
  <c r="AV20" i="27"/>
  <c r="AW20" i="27"/>
  <c r="AO21" i="27"/>
  <c r="AT21" i="27"/>
  <c r="AX21" i="27"/>
  <c r="AP22" i="27"/>
  <c r="AT22" i="27"/>
  <c r="AU22" i="27"/>
  <c r="AV22" i="27"/>
  <c r="AW22" i="27"/>
  <c r="AP23" i="27"/>
  <c r="AT23" i="27"/>
  <c r="AV23" i="27"/>
  <c r="AW23" i="27"/>
  <c r="AO24" i="27"/>
  <c r="AP24" i="27"/>
  <c r="AT24" i="27"/>
  <c r="AU24" i="27"/>
  <c r="AV24" i="27"/>
  <c r="AP25" i="27"/>
  <c r="AV25" i="27"/>
  <c r="AO26" i="27"/>
  <c r="AP26" i="27"/>
  <c r="AT26" i="27"/>
  <c r="AV26" i="27"/>
  <c r="AW26" i="27"/>
  <c r="AK5" i="27"/>
  <c r="AE6" i="27"/>
  <c r="AJ6" i="27"/>
  <c r="AK6" i="27"/>
  <c r="AL6" i="27"/>
  <c r="AD7" i="27"/>
  <c r="AI7" i="27"/>
  <c r="AK7" i="27"/>
  <c r="AH8" i="27"/>
  <c r="AI8" i="27"/>
  <c r="AJ8" i="27"/>
  <c r="AK8" i="27"/>
  <c r="AL8" i="27"/>
  <c r="AE9" i="27"/>
  <c r="AI9" i="27"/>
  <c r="AK9" i="27"/>
  <c r="AL9" i="27"/>
  <c r="AD10" i="27"/>
  <c r="AI10" i="27"/>
  <c r="AK10" i="27"/>
  <c r="AD11" i="27"/>
  <c r="AE11" i="27"/>
  <c r="AI11" i="27"/>
  <c r="AK11" i="27"/>
  <c r="AL11" i="27"/>
  <c r="AI12" i="27"/>
  <c r="AD13" i="27"/>
  <c r="AE13" i="27"/>
  <c r="AI13" i="27"/>
  <c r="AK13" i="27"/>
  <c r="AL13" i="27"/>
  <c r="AE14" i="27"/>
  <c r="AI14" i="27"/>
  <c r="AJ14" i="27"/>
  <c r="AK14" i="27"/>
  <c r="AL14" i="27"/>
  <c r="AM14" i="27"/>
  <c r="AD15" i="27"/>
  <c r="AE15" i="27"/>
  <c r="AK15" i="27"/>
  <c r="AL15" i="27"/>
  <c r="AE16" i="27"/>
  <c r="AI16" i="27"/>
  <c r="AJ16" i="27"/>
  <c r="AK16" i="27"/>
  <c r="AL16" i="27"/>
  <c r="AD17" i="27"/>
  <c r="AE17" i="27"/>
  <c r="AI17" i="27"/>
  <c r="AK17" i="27"/>
  <c r="AI18" i="27"/>
  <c r="AJ18" i="27"/>
  <c r="AK18" i="27"/>
  <c r="AL18" i="27"/>
  <c r="AI19" i="27"/>
  <c r="AJ19" i="27"/>
  <c r="AK19" i="27"/>
  <c r="AL19" i="27"/>
  <c r="AK20" i="27"/>
  <c r="AL20" i="27"/>
  <c r="AD21" i="27"/>
  <c r="AI21" i="27"/>
  <c r="AM21" i="27"/>
  <c r="AE22" i="27"/>
  <c r="AI22" i="27"/>
  <c r="AJ22" i="27"/>
  <c r="AK22" i="27"/>
  <c r="AL22" i="27"/>
  <c r="AE23" i="27"/>
  <c r="AI23" i="27"/>
  <c r="AK23" i="27"/>
  <c r="AL23" i="27"/>
  <c r="AD24" i="27"/>
  <c r="AE24" i="27"/>
  <c r="AI24" i="27"/>
  <c r="AJ24" i="27"/>
  <c r="AK24" i="27"/>
  <c r="AE25" i="27"/>
  <c r="AK25" i="27"/>
  <c r="AD26" i="27"/>
  <c r="AE26" i="27"/>
  <c r="AI26" i="27"/>
  <c r="AK26" i="27"/>
  <c r="AL26" i="27"/>
  <c r="AG11" i="29" l="1"/>
  <c r="AG10" i="29"/>
  <c r="AH20" i="29"/>
  <c r="AK109" i="26"/>
  <c r="AK111" i="26" s="1"/>
  <c r="AC98" i="26"/>
  <c r="AC100" i="26" s="1"/>
  <c r="AN98" i="26"/>
  <c r="AN99" i="26" s="1"/>
  <c r="AN100" i="26" s="1"/>
  <c r="AW98" i="26"/>
  <c r="AL98" i="26"/>
  <c r="AL100" i="26" s="1"/>
  <c r="AE98" i="26"/>
  <c r="AE100" i="26" s="1"/>
  <c r="AF98" i="26"/>
  <c r="AF100" i="26" s="1"/>
  <c r="AP98" i="26"/>
  <c r="AM98" i="26"/>
  <c r="AM100" i="26" s="1"/>
  <c r="AX98" i="26"/>
  <c r="AD98" i="26"/>
  <c r="AD100" i="26" s="1"/>
  <c r="AH98" i="26"/>
  <c r="AH100" i="26" s="1"/>
  <c r="AG98" i="26"/>
  <c r="AG100" i="26" s="1"/>
  <c r="AR98" i="26"/>
  <c r="AU98" i="26"/>
  <c r="AQ98" i="26"/>
  <c r="AJ98" i="26"/>
  <c r="AJ100" i="26" s="1"/>
  <c r="AS98" i="26"/>
  <c r="AO98" i="26"/>
  <c r="AT98" i="26"/>
  <c r="AI98" i="26"/>
  <c r="AI100" i="26" s="1"/>
  <c r="AV99" i="26"/>
  <c r="AV100" i="26" s="1"/>
  <c r="AL12" i="28"/>
  <c r="AL30" i="28"/>
  <c r="AW30" i="28"/>
  <c r="AD40" i="28"/>
  <c r="AC40" i="28"/>
  <c r="AE40" i="28"/>
  <c r="AF40" i="28"/>
  <c r="AI40" i="28"/>
  <c r="AJ40" i="28"/>
  <c r="AL40" i="28"/>
  <c r="AM40" i="28"/>
  <c r="AK40" i="28"/>
  <c r="AG18" i="29"/>
  <c r="AD11" i="29"/>
  <c r="AF14" i="29"/>
  <c r="AC5" i="29"/>
  <c r="AG25" i="29"/>
  <c r="AO16" i="29"/>
  <c r="AC21" i="29"/>
  <c r="AE17" i="29"/>
  <c r="AH23" i="29"/>
  <c r="AF22" i="29"/>
  <c r="AF20" i="29"/>
  <c r="AG15" i="29"/>
  <c r="AG23" i="29"/>
  <c r="AG13" i="29"/>
  <c r="AB24" i="29"/>
  <c r="AG16" i="29"/>
  <c r="AB23" i="29"/>
  <c r="AB22" i="29"/>
  <c r="AE9" i="29"/>
  <c r="AG5" i="29"/>
  <c r="AN10" i="29"/>
  <c r="AI17" i="29"/>
  <c r="AF25" i="29"/>
  <c r="AE5" i="29"/>
  <c r="AO17" i="29"/>
  <c r="AD16" i="29"/>
  <c r="AI10" i="29"/>
  <c r="AI16" i="29"/>
  <c r="AL23" i="29"/>
  <c r="AC16" i="29"/>
  <c r="AF13" i="29"/>
  <c r="AF5" i="29"/>
  <c r="AB5" i="29"/>
  <c r="AP18" i="29"/>
  <c r="AB16" i="29"/>
  <c r="AE23" i="29"/>
  <c r="AE12" i="29"/>
  <c r="AI15" i="29"/>
  <c r="AL21" i="29"/>
  <c r="AB11" i="29"/>
  <c r="AP24" i="29"/>
  <c r="AB10" i="29"/>
  <c r="AC23" i="29"/>
  <c r="AC12" i="29"/>
  <c r="AC9" i="29"/>
  <c r="AD6" i="29"/>
  <c r="AB17" i="29"/>
  <c r="AG20" i="29"/>
  <c r="AL24" i="29"/>
  <c r="AB9" i="29"/>
  <c r="AK22" i="29"/>
  <c r="AD7" i="29"/>
  <c r="AI12" i="29"/>
  <c r="AD18" i="29"/>
  <c r="AD8" i="29"/>
  <c r="AI25" i="29"/>
  <c r="AD10" i="29"/>
  <c r="AG22" i="29"/>
  <c r="AU22" i="29"/>
  <c r="AF11" i="29"/>
  <c r="AB12" i="29"/>
  <c r="AE22" i="29"/>
  <c r="AE14" i="29"/>
  <c r="AE11" i="29"/>
  <c r="AF24" i="29"/>
  <c r="AI13" i="29"/>
  <c r="AB14" i="29"/>
  <c r="AL5" i="29"/>
  <c r="AF23" i="29"/>
  <c r="AL11" i="29"/>
  <c r="AK16" i="29"/>
  <c r="AB15" i="29"/>
  <c r="AO8" i="29"/>
  <c r="AB6" i="29"/>
  <c r="AE13" i="29"/>
  <c r="AC8" i="29"/>
  <c r="AM14" i="29"/>
  <c r="AK7" i="29"/>
  <c r="AF18" i="29"/>
  <c r="AC13" i="29"/>
  <c r="AE18" i="29"/>
  <c r="AI7" i="29"/>
  <c r="AL6" i="29"/>
  <c r="AC18" i="29"/>
  <c r="AG7" i="29"/>
  <c r="AR9" i="29"/>
  <c r="AH12" i="29"/>
  <c r="AE7" i="29"/>
  <c r="AM12" i="29"/>
  <c r="AI14" i="29"/>
  <c r="AG12" i="29"/>
  <c r="AE10" i="29"/>
  <c r="AL15" i="29"/>
  <c r="AF12" i="29"/>
  <c r="AF15" i="29"/>
  <c r="AI6" i="29"/>
  <c r="AQ10" i="29"/>
  <c r="AC14" i="29"/>
  <c r="AH9" i="29"/>
  <c r="AG6" i="29"/>
  <c r="AI9" i="29"/>
  <c r="AP13" i="29"/>
  <c r="AG9" i="29"/>
  <c r="AF6" i="29"/>
  <c r="AB13" i="29"/>
  <c r="AF9" i="29"/>
  <c r="AE6" i="29"/>
  <c r="AK6" i="29"/>
  <c r="AL7" i="29"/>
  <c r="AN19" i="29"/>
  <c r="AP10" i="29"/>
  <c r="AM9" i="29"/>
  <c r="AS7" i="29"/>
  <c r="AO12" i="29"/>
  <c r="AQ7" i="29"/>
  <c r="AO7" i="29"/>
  <c r="AP12" i="29"/>
  <c r="AU7" i="29"/>
  <c r="AP6" i="29"/>
  <c r="AN7" i="29"/>
  <c r="AB20" i="29"/>
  <c r="AO25" i="29"/>
  <c r="AB19" i="29"/>
  <c r="AH18" i="29"/>
  <c r="AF16" i="29"/>
  <c r="AS14" i="29"/>
  <c r="AP19" i="29"/>
  <c r="AB18" i="29"/>
  <c r="AI20" i="29"/>
  <c r="AE16" i="29"/>
  <c r="AF7" i="29"/>
  <c r="AS13" i="29"/>
  <c r="AH24" i="29"/>
  <c r="AD20" i="29"/>
  <c r="AL22" i="29"/>
  <c r="AO21" i="29"/>
  <c r="AR13" i="29"/>
  <c r="AO10" i="29"/>
  <c r="AP21" i="29"/>
  <c r="AC20" i="29"/>
  <c r="AK8" i="29"/>
  <c r="AU16" i="29"/>
  <c r="AS20" i="29"/>
  <c r="AK19" i="29"/>
  <c r="AM23" i="29"/>
  <c r="AE24" i="29"/>
  <c r="AI8" i="29"/>
  <c r="AR23" i="29"/>
  <c r="AS16" i="29"/>
  <c r="AL25" i="29"/>
  <c r="AE20" i="29"/>
  <c r="AG24" i="29"/>
  <c r="AO13" i="29"/>
  <c r="AI19" i="29"/>
  <c r="AG17" i="29"/>
  <c r="AH8" i="29"/>
  <c r="AL13" i="29"/>
  <c r="AQ23" i="29"/>
  <c r="AM13" i="29"/>
  <c r="AT16" i="29"/>
  <c r="AB8" i="29"/>
  <c r="AC24" i="29"/>
  <c r="AH19" i="29"/>
  <c r="AF17" i="29"/>
  <c r="AG8" i="29"/>
  <c r="AL9" i="29"/>
  <c r="AP23" i="29"/>
  <c r="AU19" i="29"/>
  <c r="AN16" i="29"/>
  <c r="AS9" i="29"/>
  <c r="AM21" i="29"/>
  <c r="AB7" i="29"/>
  <c r="AK23" i="29"/>
  <c r="AG19" i="29"/>
  <c r="AF8" i="29"/>
  <c r="AO23" i="29"/>
  <c r="AQ9" i="29"/>
  <c r="AS23" i="29"/>
  <c r="AP15" i="29"/>
  <c r="AF19" i="29"/>
  <c r="AE8" i="29"/>
  <c r="AS19" i="29"/>
  <c r="AR12" i="29"/>
  <c r="AP9" i="29"/>
  <c r="AQ13" i="29"/>
  <c r="AL19" i="29"/>
  <c r="AQ18" i="29"/>
  <c r="AI23" i="29"/>
  <c r="AG21" i="29"/>
  <c r="AE19" i="29"/>
  <c r="AQ19" i="29"/>
  <c r="AQ12" i="29"/>
  <c r="AO9" i="29"/>
  <c r="AQ5" i="29"/>
  <c r="AD19" i="29"/>
  <c r="AS25" i="29"/>
  <c r="AO19" i="29"/>
  <c r="AP5" i="29"/>
  <c r="AM24" i="29"/>
  <c r="AE21" i="29"/>
  <c r="AC19" i="29"/>
  <c r="AJ16" i="29"/>
  <c r="AO5" i="29"/>
  <c r="AP7" i="29"/>
  <c r="AQ25" i="29"/>
  <c r="AQ22" i="29"/>
  <c r="AM19" i="29"/>
  <c r="AQ21" i="29"/>
  <c r="AF21" i="29"/>
  <c r="AB21" i="29"/>
  <c r="AM5" i="29"/>
  <c r="AL17" i="29"/>
  <c r="AR20" i="29"/>
  <c r="AL16" i="29"/>
  <c r="AQ20" i="29"/>
  <c r="AO18" i="29"/>
  <c r="AM16" i="29"/>
  <c r="AL14" i="29"/>
  <c r="AO20" i="29"/>
  <c r="AM18" i="29"/>
  <c r="AU6" i="29"/>
  <c r="AQ14" i="29"/>
  <c r="AP20" i="29"/>
  <c r="AN18" i="29"/>
  <c r="AQ11" i="29"/>
  <c r="AP11" i="29"/>
  <c r="AR24" i="29"/>
  <c r="AP22" i="29"/>
  <c r="AN20" i="29"/>
  <c r="AS15" i="29"/>
  <c r="AO11" i="29"/>
  <c r="AL12" i="29"/>
  <c r="AQ24" i="29"/>
  <c r="AO22" i="29"/>
  <c r="AM20" i="29"/>
  <c r="AN11" i="29"/>
  <c r="AU8" i="29"/>
  <c r="AS6" i="29"/>
  <c r="AS17" i="29"/>
  <c r="AQ15" i="29"/>
  <c r="AL10" i="29"/>
  <c r="AO24" i="29"/>
  <c r="AU10" i="29"/>
  <c r="AS8" i="29"/>
  <c r="AQ6" i="29"/>
  <c r="AQ17" i="29"/>
  <c r="AR8" i="29"/>
  <c r="AL8" i="29"/>
  <c r="AR19" i="29"/>
  <c r="AP17" i="29"/>
  <c r="AS10" i="29"/>
  <c r="AQ8" i="29"/>
  <c r="AO6" i="29"/>
  <c r="AN8" i="29"/>
  <c r="AM8" i="29"/>
  <c r="AU23" i="29"/>
  <c r="AP8" i="29"/>
  <c r="AN6" i="29"/>
  <c r="AS12" i="29"/>
  <c r="AP14" i="29"/>
  <c r="AL20" i="29"/>
  <c r="AQ16" i="29"/>
  <c r="AO14" i="29"/>
  <c r="AR18" i="29"/>
  <c r="AP16" i="29"/>
  <c r="AL18" i="29"/>
  <c r="AP99" i="26" l="1"/>
  <c r="AP100" i="26" s="1"/>
  <c r="AD109" i="26"/>
  <c r="AD111" i="26" s="1"/>
  <c r="AD112" i="26" s="1"/>
  <c r="AI109" i="26"/>
  <c r="AI111" i="26" s="1"/>
  <c r="AE109" i="26"/>
  <c r="AE111" i="26" s="1"/>
  <c r="AL109" i="26"/>
  <c r="AL111" i="26" s="1"/>
  <c r="AM109" i="26"/>
  <c r="AM111" i="26" s="1"/>
  <c r="AM112" i="26" s="1"/>
  <c r="AC109" i="26"/>
  <c r="AC111" i="26" s="1"/>
  <c r="AC112" i="26" s="1"/>
  <c r="AF109" i="26"/>
  <c r="AF111" i="26" s="1"/>
  <c r="AF112" i="26" s="1"/>
  <c r="AJ109" i="26"/>
  <c r="AJ111" i="26" s="1"/>
  <c r="AJ112" i="26" s="1"/>
  <c r="AH109" i="26"/>
  <c r="AH111" i="26" s="1"/>
  <c r="AH112" i="26" s="1"/>
  <c r="AG109" i="26"/>
  <c r="AG111" i="26" s="1"/>
  <c r="AG112" i="26" s="1"/>
  <c r="AX99" i="26"/>
  <c r="AX100" i="26" s="1"/>
  <c r="AU99" i="26"/>
  <c r="AU100" i="26" s="1"/>
  <c r="AR99" i="26"/>
  <c r="AR100" i="26" s="1"/>
  <c r="AO99" i="26"/>
  <c r="AO100" i="26" s="1"/>
  <c r="AD102" i="26" s="1"/>
  <c r="AD103" i="26" s="1"/>
  <c r="AD105" i="26" s="1"/>
  <c r="AD106" i="26" s="1"/>
  <c r="AW99" i="26"/>
  <c r="AW100" i="26" s="1"/>
  <c r="AS99" i="26"/>
  <c r="AS100" i="26" s="1"/>
  <c r="AQ99" i="26"/>
  <c r="AQ100" i="26" s="1"/>
  <c r="AF108" i="26" s="1"/>
  <c r="AD108" i="26"/>
  <c r="AC102" i="26"/>
  <c r="AC103" i="26" s="1"/>
  <c r="AC105" i="26" s="1"/>
  <c r="AC106" i="26" s="1"/>
  <c r="AC108" i="26"/>
  <c r="AK102" i="26"/>
  <c r="AK103" i="26" s="1"/>
  <c r="AK105" i="26" s="1"/>
  <c r="AK108" i="26"/>
  <c r="AE102" i="26"/>
  <c r="AE103" i="26" s="1"/>
  <c r="AE105" i="26" s="1"/>
  <c r="AE106" i="26" s="1"/>
  <c r="AE108" i="26"/>
  <c r="AT99" i="26"/>
  <c r="AT100" i="26" s="1"/>
  <c r="AB33" i="29"/>
  <c r="AK33" i="29"/>
  <c r="AC33" i="29"/>
  <c r="AD33" i="29"/>
  <c r="AE33" i="29"/>
  <c r="AH33" i="29"/>
  <c r="AI33" i="29"/>
  <c r="AJ33" i="29"/>
  <c r="AF33" i="29"/>
  <c r="AG33" i="29"/>
  <c r="AF102" i="26" l="1"/>
  <c r="AF103" i="26" s="1"/>
  <c r="AF105" i="26" s="1"/>
  <c r="AF106" i="26" s="1"/>
  <c r="AM102" i="26"/>
  <c r="AM103" i="26" s="1"/>
  <c r="AM105" i="26" s="1"/>
  <c r="AM106" i="26" s="1"/>
  <c r="AJ102" i="26"/>
  <c r="AJ103" i="26" s="1"/>
  <c r="AJ105" i="26" s="1"/>
  <c r="AJ106" i="26" s="1"/>
  <c r="AH102" i="26"/>
  <c r="AH103" i="26" s="1"/>
  <c r="AH105" i="26" s="1"/>
  <c r="AH106" i="26" s="1"/>
  <c r="AH108" i="26"/>
  <c r="AL108" i="26"/>
  <c r="AG108" i="26"/>
  <c r="AL102" i="26"/>
  <c r="AL103" i="26" s="1"/>
  <c r="AL105" i="26" s="1"/>
  <c r="AL106" i="26" s="1"/>
  <c r="AG102" i="26"/>
  <c r="AG103" i="26" s="1"/>
  <c r="AG105" i="26" s="1"/>
  <c r="AG106" i="26" s="1"/>
  <c r="AJ108" i="26"/>
  <c r="AM108" i="26"/>
  <c r="AI102" i="26"/>
  <c r="AI103" i="26" s="1"/>
  <c r="AI105" i="26" s="1"/>
  <c r="AI108" i="26"/>
  <c r="AB29" i="27"/>
  <c r="AB28" i="27" s="1"/>
  <c r="AA29" i="27"/>
  <c r="AA28" i="27" s="1"/>
  <c r="Z29" i="27"/>
  <c r="Y29" i="27"/>
  <c r="X29" i="27"/>
  <c r="W29" i="27"/>
  <c r="V29" i="27"/>
  <c r="U29" i="27"/>
  <c r="T29" i="27"/>
  <c r="S29" i="27"/>
  <c r="R29" i="27"/>
  <c r="M28" i="27"/>
  <c r="Q26" i="27"/>
  <c r="P26" i="27"/>
  <c r="Q25" i="27"/>
  <c r="P25" i="27"/>
  <c r="Q24" i="27"/>
  <c r="P24" i="27"/>
  <c r="Q23" i="27"/>
  <c r="P23" i="27"/>
  <c r="Q22" i="27"/>
  <c r="P22" i="27"/>
  <c r="Q21" i="27"/>
  <c r="P21" i="27"/>
  <c r="Q20" i="27"/>
  <c r="P20" i="27"/>
  <c r="Q19" i="27"/>
  <c r="P19" i="27"/>
  <c r="Q18" i="27"/>
  <c r="P18" i="27"/>
  <c r="Q17" i="27"/>
  <c r="P17" i="27"/>
  <c r="Q16" i="27"/>
  <c r="P16" i="27"/>
  <c r="Q15" i="27"/>
  <c r="P15" i="27"/>
  <c r="Q14" i="27"/>
  <c r="P14" i="27"/>
  <c r="Q13" i="27"/>
  <c r="P13" i="27"/>
  <c r="Q12" i="27"/>
  <c r="P12" i="27"/>
  <c r="Q11" i="27"/>
  <c r="P11" i="27"/>
  <c r="Q10" i="27"/>
  <c r="P10" i="27"/>
  <c r="Q9" i="27"/>
  <c r="P9" i="27"/>
  <c r="Q8" i="27"/>
  <c r="P8" i="27"/>
  <c r="Q7" i="27"/>
  <c r="P7" i="27"/>
  <c r="Q6" i="27"/>
  <c r="P6" i="27"/>
  <c r="Q5" i="27"/>
  <c r="P5" i="27"/>
  <c r="AX15" i="27" l="1"/>
  <c r="AM19" i="27"/>
  <c r="AM26" i="27"/>
  <c r="AM13" i="27"/>
  <c r="AX23" i="27"/>
  <c r="AL10" i="27"/>
  <c r="AM10" i="27"/>
  <c r="AM20" i="27"/>
  <c r="AX8" i="27"/>
  <c r="AM15" i="27"/>
  <c r="AM9" i="27"/>
  <c r="AX9" i="27"/>
  <c r="AX6" i="27"/>
  <c r="AM23" i="27"/>
  <c r="AX13" i="27"/>
  <c r="AW10" i="27"/>
  <c r="AX10" i="27"/>
  <c r="AS10" i="27"/>
  <c r="AX20" i="27"/>
  <c r="AM25" i="27"/>
  <c r="AL25" i="27"/>
  <c r="AM22" i="27"/>
  <c r="AW12" i="27"/>
  <c r="AX12" i="27"/>
  <c r="AX26" i="27"/>
  <c r="AM7" i="27"/>
  <c r="AL7" i="27"/>
  <c r="AL17" i="27"/>
  <c r="AM17" i="27"/>
  <c r="AW7" i="27"/>
  <c r="AX7" i="27"/>
  <c r="AW17" i="27"/>
  <c r="AX17" i="27"/>
  <c r="AX18" i="27"/>
  <c r="AM12" i="27"/>
  <c r="AL12" i="27"/>
  <c r="AX22" i="27"/>
  <c r="AM16" i="27"/>
  <c r="AX16" i="27"/>
  <c r="AW24" i="27"/>
  <c r="AX24" i="27"/>
  <c r="AL5" i="27"/>
  <c r="AM5" i="27"/>
  <c r="AX25" i="27"/>
  <c r="AW25" i="27"/>
  <c r="AX19" i="27"/>
  <c r="AM6" i="27"/>
  <c r="AL24" i="27"/>
  <c r="AM24" i="27"/>
  <c r="AM11" i="27"/>
  <c r="AL21" i="27"/>
  <c r="AX5" i="27"/>
  <c r="AW5" i="27"/>
  <c r="AX11" i="27"/>
  <c r="AS21" i="27"/>
  <c r="AW21" i="27"/>
  <c r="AM8" i="27"/>
  <c r="AM18" i="27"/>
  <c r="U28" i="27"/>
  <c r="AF13" i="27" s="1"/>
  <c r="V28" i="27"/>
  <c r="AG9" i="27" s="1"/>
  <c r="X28" i="27"/>
  <c r="AT15" i="27" s="1"/>
  <c r="Y28" i="27"/>
  <c r="AU7" i="27" s="1"/>
  <c r="AK36" i="27"/>
  <c r="Z28" i="27"/>
  <c r="AK12" i="27" s="1"/>
  <c r="T28" i="27"/>
  <c r="AE12" i="27" s="1"/>
  <c r="W28" i="27"/>
  <c r="AS26" i="27" s="1"/>
  <c r="R28" i="27"/>
  <c r="AC20" i="27" s="1"/>
  <c r="S28" i="27"/>
  <c r="AD9" i="27" s="1"/>
  <c r="AV5" i="26"/>
  <c r="AP6" i="26"/>
  <c r="AU6" i="26"/>
  <c r="AV6" i="26"/>
  <c r="AW6" i="26"/>
  <c r="AO7" i="26"/>
  <c r="AT7" i="26"/>
  <c r="AV7" i="26"/>
  <c r="AS8" i="26"/>
  <c r="AT8" i="26"/>
  <c r="AU8" i="26"/>
  <c r="AV8" i="26"/>
  <c r="AW8" i="26"/>
  <c r="AP9" i="26"/>
  <c r="AT9" i="26"/>
  <c r="AU9" i="26"/>
  <c r="AV9" i="26"/>
  <c r="AW9" i="26"/>
  <c r="AX9" i="26"/>
  <c r="AT10" i="26"/>
  <c r="AV10" i="26"/>
  <c r="AX10" i="26"/>
  <c r="AP11" i="26"/>
  <c r="AT11" i="26"/>
  <c r="AV11" i="26"/>
  <c r="AW11" i="26"/>
  <c r="AO12" i="26"/>
  <c r="AT12" i="26"/>
  <c r="AV12" i="26"/>
  <c r="AO13" i="26"/>
  <c r="AP13" i="26"/>
  <c r="AT13" i="26"/>
  <c r="AV13" i="26"/>
  <c r="AW13" i="26"/>
  <c r="AT14" i="26"/>
  <c r="AO15" i="26"/>
  <c r="AP15" i="26"/>
  <c r="AT15" i="26"/>
  <c r="AV15" i="26"/>
  <c r="AW15" i="26"/>
  <c r="AP16" i="26"/>
  <c r="AT16" i="26"/>
  <c r="AU16" i="26"/>
  <c r="AV16" i="26"/>
  <c r="AW16" i="26"/>
  <c r="AX16" i="26"/>
  <c r="AO17" i="26"/>
  <c r="AP17" i="26"/>
  <c r="AV17" i="26"/>
  <c r="AW17" i="26"/>
  <c r="AP18" i="26"/>
  <c r="AT18" i="26"/>
  <c r="AU18" i="26"/>
  <c r="AV18" i="26"/>
  <c r="AW18" i="26"/>
  <c r="AO19" i="26"/>
  <c r="AP19" i="26"/>
  <c r="AT19" i="26"/>
  <c r="AV19" i="26"/>
  <c r="AP20" i="26"/>
  <c r="AT20" i="26"/>
  <c r="AW20" i="26"/>
  <c r="AX20" i="26"/>
  <c r="AT21" i="26"/>
  <c r="AU21" i="26"/>
  <c r="AV21" i="26"/>
  <c r="AW21" i="26"/>
  <c r="AT22" i="26"/>
  <c r="AU22" i="26"/>
  <c r="AV22" i="26"/>
  <c r="AW22" i="26"/>
  <c r="AV23" i="26"/>
  <c r="AW23" i="26"/>
  <c r="AO24" i="26"/>
  <c r="AT24" i="26"/>
  <c r="AX24" i="26"/>
  <c r="AP25" i="26"/>
  <c r="AT25" i="26"/>
  <c r="AU25" i="26"/>
  <c r="AV25" i="26"/>
  <c r="AW25" i="26"/>
  <c r="AP26" i="26"/>
  <c r="AT26" i="26"/>
  <c r="AV26" i="26"/>
  <c r="AW26" i="26"/>
  <c r="AO27" i="26"/>
  <c r="AP27" i="26"/>
  <c r="AT27" i="26"/>
  <c r="AU27" i="26"/>
  <c r="AV27" i="26"/>
  <c r="AP28" i="26"/>
  <c r="AV28" i="26"/>
  <c r="AO29" i="26"/>
  <c r="AP29" i="26"/>
  <c r="AT29" i="26"/>
  <c r="AV29" i="26"/>
  <c r="AW29" i="26"/>
  <c r="AK5" i="26"/>
  <c r="AE6" i="26"/>
  <c r="AJ6" i="26"/>
  <c r="AK6" i="26"/>
  <c r="AL6" i="26"/>
  <c r="AD7" i="26"/>
  <c r="AI7" i="26"/>
  <c r="AK7" i="26"/>
  <c r="AH8" i="26"/>
  <c r="AI8" i="26"/>
  <c r="AJ8" i="26"/>
  <c r="AK8" i="26"/>
  <c r="AL8" i="26"/>
  <c r="AE9" i="26"/>
  <c r="AI9" i="26"/>
  <c r="AJ9" i="26"/>
  <c r="AK9" i="26"/>
  <c r="AL9" i="26"/>
  <c r="AM9" i="26"/>
  <c r="AI10" i="26"/>
  <c r="AK10" i="26"/>
  <c r="AM10" i="26"/>
  <c r="AE11" i="26"/>
  <c r="AI11" i="26"/>
  <c r="AK11" i="26"/>
  <c r="AL11" i="26"/>
  <c r="AD12" i="26"/>
  <c r="AI12" i="26"/>
  <c r="AK12" i="26"/>
  <c r="AD13" i="26"/>
  <c r="AE13" i="26"/>
  <c r="AI13" i="26"/>
  <c r="AK13" i="26"/>
  <c r="AL13" i="26"/>
  <c r="AI14" i="26"/>
  <c r="AD15" i="26"/>
  <c r="AE15" i="26"/>
  <c r="AI15" i="26"/>
  <c r="AK15" i="26"/>
  <c r="AL15" i="26"/>
  <c r="AE16" i="26"/>
  <c r="AI16" i="26"/>
  <c r="AJ16" i="26"/>
  <c r="AK16" i="26"/>
  <c r="AL16" i="26"/>
  <c r="AM16" i="26"/>
  <c r="AD17" i="26"/>
  <c r="AE17" i="26"/>
  <c r="AK17" i="26"/>
  <c r="AL17" i="26"/>
  <c r="AE18" i="26"/>
  <c r="AI18" i="26"/>
  <c r="AJ18" i="26"/>
  <c r="AK18" i="26"/>
  <c r="AL18" i="26"/>
  <c r="AD19" i="26"/>
  <c r="AE19" i="26"/>
  <c r="AI19" i="26"/>
  <c r="AK19" i="26"/>
  <c r="AE20" i="26"/>
  <c r="AI20" i="26"/>
  <c r="AL20" i="26"/>
  <c r="AM20" i="26"/>
  <c r="AI21" i="26"/>
  <c r="AJ21" i="26"/>
  <c r="AK21" i="26"/>
  <c r="AL21" i="26"/>
  <c r="AI22" i="26"/>
  <c r="AJ22" i="26"/>
  <c r="AK22" i="26"/>
  <c r="AL22" i="26"/>
  <c r="AK23" i="26"/>
  <c r="AL23" i="26"/>
  <c r="AD24" i="26"/>
  <c r="AI24" i="26"/>
  <c r="AM24" i="26"/>
  <c r="AE25" i="26"/>
  <c r="AI25" i="26"/>
  <c r="AJ25" i="26"/>
  <c r="AK25" i="26"/>
  <c r="AL25" i="26"/>
  <c r="AE26" i="26"/>
  <c r="AI26" i="26"/>
  <c r="AK26" i="26"/>
  <c r="AL26" i="26"/>
  <c r="AD27" i="26"/>
  <c r="AE27" i="26"/>
  <c r="AI27" i="26"/>
  <c r="AJ27" i="26"/>
  <c r="AK27" i="26"/>
  <c r="AE28" i="26"/>
  <c r="AK28" i="26"/>
  <c r="AD29" i="26"/>
  <c r="AE29" i="26"/>
  <c r="AI29" i="26"/>
  <c r="AK29" i="26"/>
  <c r="AL29" i="26"/>
  <c r="AB32" i="26"/>
  <c r="AB31" i="26" s="1"/>
  <c r="AA32" i="26"/>
  <c r="AA31" i="26" s="1"/>
  <c r="Z32" i="26"/>
  <c r="Y32" i="26"/>
  <c r="Y31" i="26" s="1"/>
  <c r="X32" i="26"/>
  <c r="W32" i="26"/>
  <c r="V32" i="26"/>
  <c r="U32" i="26"/>
  <c r="U31" i="26" s="1"/>
  <c r="T32" i="26"/>
  <c r="T31" i="26" s="1"/>
  <c r="S32" i="26"/>
  <c r="S31" i="26" s="1"/>
  <c r="R32" i="26"/>
  <c r="M31" i="26"/>
  <c r="Q29" i="26"/>
  <c r="P29" i="26"/>
  <c r="Q28" i="26"/>
  <c r="P28" i="26"/>
  <c r="Q27" i="26"/>
  <c r="P27" i="26"/>
  <c r="Q26" i="26"/>
  <c r="P26" i="26"/>
  <c r="Q25" i="26"/>
  <c r="P25" i="26"/>
  <c r="Q24" i="26"/>
  <c r="P24" i="26"/>
  <c r="Q23" i="26"/>
  <c r="P23" i="26"/>
  <c r="Q22" i="26"/>
  <c r="P22" i="26"/>
  <c r="Q21" i="26"/>
  <c r="P21" i="26"/>
  <c r="Q20" i="26"/>
  <c r="P20" i="26"/>
  <c r="Q19" i="26"/>
  <c r="P19" i="26"/>
  <c r="Q18" i="26"/>
  <c r="P18" i="26"/>
  <c r="Q17" i="26"/>
  <c r="P17" i="26"/>
  <c r="Q16" i="26"/>
  <c r="P16" i="26"/>
  <c r="Q15" i="26"/>
  <c r="P15" i="26"/>
  <c r="Q14" i="26"/>
  <c r="P14" i="26"/>
  <c r="Q13" i="26"/>
  <c r="P13" i="26"/>
  <c r="Q12" i="26"/>
  <c r="P12" i="26"/>
  <c r="Q11" i="26"/>
  <c r="P11" i="26"/>
  <c r="Q10" i="26"/>
  <c r="P10" i="26"/>
  <c r="Q9" i="26"/>
  <c r="P9" i="26"/>
  <c r="Q8" i="26"/>
  <c r="P8" i="26"/>
  <c r="Q7" i="26"/>
  <c r="P7" i="26"/>
  <c r="Q6" i="26"/>
  <c r="P6" i="26"/>
  <c r="Q5" i="26"/>
  <c r="P5" i="26"/>
  <c r="AC26" i="27" l="1"/>
  <c r="AP18" i="27"/>
  <c r="AC24" i="27"/>
  <c r="AH24" i="27"/>
  <c r="AN8" i="27"/>
  <c r="AF25" i="27"/>
  <c r="AQ15" i="27"/>
  <c r="AP10" i="27"/>
  <c r="AO25" i="27"/>
  <c r="AD14" i="27"/>
  <c r="AQ24" i="27"/>
  <c r="AQ26" i="27"/>
  <c r="AP12" i="27"/>
  <c r="AO8" i="27"/>
  <c r="AP21" i="27"/>
  <c r="AO14" i="27"/>
  <c r="AE20" i="27"/>
  <c r="AO12" i="27"/>
  <c r="AH14" i="27"/>
  <c r="AS18" i="27"/>
  <c r="AN24" i="27"/>
  <c r="AN18" i="27"/>
  <c r="AN26" i="27"/>
  <c r="AP8" i="27"/>
  <c r="AH26" i="27"/>
  <c r="AH6" i="27"/>
  <c r="AS14" i="27"/>
  <c r="AS12" i="27"/>
  <c r="AS13" i="27"/>
  <c r="AH20" i="27"/>
  <c r="AN17" i="27"/>
  <c r="AN21" i="27"/>
  <c r="AS17" i="27"/>
  <c r="AP19" i="27"/>
  <c r="AG20" i="27"/>
  <c r="AS5" i="27"/>
  <c r="AN19" i="27"/>
  <c r="AD16" i="27"/>
  <c r="AS6" i="27"/>
  <c r="AE10" i="27"/>
  <c r="AC6" i="27"/>
  <c r="AN14" i="27"/>
  <c r="AN12" i="27"/>
  <c r="AN13" i="27"/>
  <c r="AR5" i="27"/>
  <c r="AR6" i="27"/>
  <c r="AC10" i="27"/>
  <c r="AP5" i="27"/>
  <c r="AO19" i="27"/>
  <c r="AF16" i="27"/>
  <c r="AP7" i="27"/>
  <c r="AG25" i="27"/>
  <c r="AO6" i="27"/>
  <c r="AH10" i="27"/>
  <c r="AE18" i="27"/>
  <c r="AN5" i="27"/>
  <c r="AS25" i="27"/>
  <c r="AH16" i="27"/>
  <c r="AH17" i="27"/>
  <c r="AH25" i="27"/>
  <c r="AD18" i="27"/>
  <c r="AO5" i="27"/>
  <c r="AN25" i="27"/>
  <c r="AO22" i="27"/>
  <c r="AD25" i="27"/>
  <c r="AS9" i="27"/>
  <c r="AS23" i="27"/>
  <c r="AC16" i="27"/>
  <c r="AN6" i="27"/>
  <c r="AN9" i="27"/>
  <c r="AE21" i="27"/>
  <c r="AS22" i="27"/>
  <c r="AC17" i="27"/>
  <c r="AC25" i="27"/>
  <c r="AH18" i="27"/>
  <c r="AC11" i="27"/>
  <c r="AE5" i="27"/>
  <c r="AN22" i="27"/>
  <c r="AH7" i="27"/>
  <c r="AH13" i="27"/>
  <c r="AH11" i="27"/>
  <c r="AE7" i="27"/>
  <c r="AP20" i="27"/>
  <c r="AC15" i="27"/>
  <c r="AG13" i="27"/>
  <c r="AC18" i="27"/>
  <c r="AC14" i="27"/>
  <c r="AH15" i="27"/>
  <c r="AC13" i="27"/>
  <c r="AN7" i="27"/>
  <c r="AF14" i="27"/>
  <c r="AF24" i="27"/>
  <c r="AS24" i="27"/>
  <c r="AO18" i="27"/>
  <c r="AN10" i="27"/>
  <c r="AF26" i="27"/>
  <c r="AG8" i="27"/>
  <c r="AR7" i="27"/>
  <c r="AR26" i="27"/>
  <c r="AG22" i="27"/>
  <c r="AJ9" i="27"/>
  <c r="AJ13" i="27"/>
  <c r="AR15" i="27"/>
  <c r="AT5" i="27"/>
  <c r="AJ5" i="27"/>
  <c r="AG12" i="27"/>
  <c r="AQ7" i="27"/>
  <c r="AI25" i="27"/>
  <c r="AR10" i="27"/>
  <c r="AQ6" i="27"/>
  <c r="AF15" i="27"/>
  <c r="AI20" i="27"/>
  <c r="AU15" i="27"/>
  <c r="AU25" i="27"/>
  <c r="AR22" i="27"/>
  <c r="AQ18" i="27"/>
  <c r="AG17" i="27"/>
  <c r="AU9" i="27"/>
  <c r="AJ10" i="27"/>
  <c r="AJ26" i="27"/>
  <c r="AV21" i="27"/>
  <c r="AT25" i="27"/>
  <c r="AR24" i="27"/>
  <c r="AQ22" i="27"/>
  <c r="AU26" i="27"/>
  <c r="AG14" i="27"/>
  <c r="AF17" i="27"/>
  <c r="AF10" i="27"/>
  <c r="AR21" i="27"/>
  <c r="AG24" i="27"/>
  <c r="AQ25" i="27"/>
  <c r="AQ14" i="27"/>
  <c r="AJ25" i="27"/>
  <c r="AU21" i="27"/>
  <c r="AF6" i="27"/>
  <c r="AR12" i="27"/>
  <c r="AR20" i="27"/>
  <c r="AR9" i="27"/>
  <c r="AR8" i="27"/>
  <c r="AG10" i="27"/>
  <c r="AQ21" i="27"/>
  <c r="AF21" i="27"/>
  <c r="AF7" i="27"/>
  <c r="AQ20" i="27"/>
  <c r="AR13" i="27"/>
  <c r="AQ9" i="27"/>
  <c r="AG19" i="27"/>
  <c r="AJ11" i="27"/>
  <c r="AU5" i="27"/>
  <c r="AQ5" i="27"/>
  <c r="AU17" i="27"/>
  <c r="AV12" i="27"/>
  <c r="AQ13" i="27"/>
  <c r="AF5" i="27"/>
  <c r="AR14" i="27"/>
  <c r="AC12" i="27"/>
  <c r="AR17" i="27"/>
  <c r="AG7" i="27"/>
  <c r="AU12" i="27"/>
  <c r="AN20" i="27"/>
  <c r="AH23" i="27"/>
  <c r="AO9" i="27"/>
  <c r="AQ8" i="27"/>
  <c r="AR23" i="27"/>
  <c r="AH19" i="27"/>
  <c r="AU10" i="27"/>
  <c r="AG18" i="27"/>
  <c r="AU11" i="27"/>
  <c r="AK21" i="27"/>
  <c r="AD6" i="27"/>
  <c r="AC5" i="27"/>
  <c r="AS16" i="27"/>
  <c r="AD12" i="27"/>
  <c r="AQ17" i="27"/>
  <c r="AC7" i="27"/>
  <c r="AQ12" i="27"/>
  <c r="AF23" i="27"/>
  <c r="AH9" i="27"/>
  <c r="AF20" i="27"/>
  <c r="AQ23" i="27"/>
  <c r="AE19" i="27"/>
  <c r="AR25" i="27"/>
  <c r="AJ17" i="27"/>
  <c r="AG21" i="27"/>
  <c r="AD8" i="27"/>
  <c r="AN11" i="27"/>
  <c r="AJ21" i="27"/>
  <c r="AI6" i="27"/>
  <c r="AR16" i="27"/>
  <c r="AF22" i="27"/>
  <c r="AS20" i="27"/>
  <c r="AF9" i="27"/>
  <c r="AD19" i="27"/>
  <c r="AG16" i="27"/>
  <c r="AR18" i="27"/>
  <c r="AJ15" i="27"/>
  <c r="AG26" i="27"/>
  <c r="AC8" i="27"/>
  <c r="AS11" i="27"/>
  <c r="AH21" i="27"/>
  <c r="AG6" i="27"/>
  <c r="AI5" i="27"/>
  <c r="AN16" i="27"/>
  <c r="AJ12" i="27"/>
  <c r="AD22" i="27"/>
  <c r="AO20" i="27"/>
  <c r="AG23" i="27"/>
  <c r="AC9" i="27"/>
  <c r="AD20" i="27"/>
  <c r="AO23" i="27"/>
  <c r="AC19" i="27"/>
  <c r="AG15" i="27"/>
  <c r="AU13" i="27"/>
  <c r="AF18" i="27"/>
  <c r="AU23" i="27"/>
  <c r="AE8" i="27"/>
  <c r="AR11" i="27"/>
  <c r="AC21" i="27"/>
  <c r="AS19" i="27"/>
  <c r="AH5" i="27"/>
  <c r="AJ7" i="27"/>
  <c r="AC22" i="27"/>
  <c r="AU20" i="27"/>
  <c r="AD23" i="27"/>
  <c r="AJ20" i="27"/>
  <c r="AN23" i="27"/>
  <c r="AN15" i="27"/>
  <c r="AI15" i="27"/>
  <c r="AF19" i="27"/>
  <c r="AQ11" i="27"/>
  <c r="AG11" i="27"/>
  <c r="AR19" i="27"/>
  <c r="AG5" i="27"/>
  <c r="AQ16" i="27"/>
  <c r="AH12" i="27"/>
  <c r="AS7" i="27"/>
  <c r="AH22" i="27"/>
  <c r="AT20" i="27"/>
  <c r="AJ23" i="27"/>
  <c r="AS15" i="27"/>
  <c r="AT6" i="27"/>
  <c r="AF12" i="27"/>
  <c r="AF8" i="27"/>
  <c r="AF11" i="27"/>
  <c r="AQ19" i="27"/>
  <c r="AD5" i="27"/>
  <c r="AO16" i="27"/>
  <c r="AQ10" i="27"/>
  <c r="AC23" i="27"/>
  <c r="AK34" i="27"/>
  <c r="AM34" i="27"/>
  <c r="AG34" i="27"/>
  <c r="AH34" i="27"/>
  <c r="AC34" i="27"/>
  <c r="AJ34" i="27"/>
  <c r="AD34" i="27"/>
  <c r="AI34" i="27"/>
  <c r="AE34" i="27"/>
  <c r="AL34" i="27"/>
  <c r="AF34" i="27"/>
  <c r="AF24" i="26"/>
  <c r="AD18" i="26"/>
  <c r="AD20" i="26"/>
  <c r="AD9" i="26"/>
  <c r="AD21" i="26"/>
  <c r="AL24" i="26"/>
  <c r="AL10" i="26"/>
  <c r="AW10" i="26"/>
  <c r="AO26" i="26"/>
  <c r="AO20" i="26"/>
  <c r="AD23" i="26"/>
  <c r="AP12" i="26"/>
  <c r="AQ16" i="26"/>
  <c r="AQ28" i="26"/>
  <c r="AQ12" i="26"/>
  <c r="AL7" i="26"/>
  <c r="AL5" i="26"/>
  <c r="AO9" i="26"/>
  <c r="AO11" i="26"/>
  <c r="AQ15" i="26"/>
  <c r="AD6" i="26"/>
  <c r="AU14" i="26"/>
  <c r="AU24" i="26"/>
  <c r="AJ14" i="26"/>
  <c r="AU12" i="26"/>
  <c r="AU20" i="26"/>
  <c r="AU29" i="26"/>
  <c r="AJ12" i="26"/>
  <c r="AJ29" i="26"/>
  <c r="AU15" i="26"/>
  <c r="AU5" i="26"/>
  <c r="AU7" i="26"/>
  <c r="AJ23" i="26"/>
  <c r="AJ5" i="26"/>
  <c r="AJ7" i="26"/>
  <c r="AU10" i="26"/>
  <c r="AU23" i="26"/>
  <c r="AU28" i="26"/>
  <c r="AU11" i="26"/>
  <c r="AU26" i="26"/>
  <c r="AJ11" i="26"/>
  <c r="AJ28" i="26"/>
  <c r="AU19" i="26"/>
  <c r="AJ19" i="26"/>
  <c r="AJ26" i="26"/>
  <c r="AJ24" i="26"/>
  <c r="AX19" i="26"/>
  <c r="AM8" i="26"/>
  <c r="AM19" i="26"/>
  <c r="AM26" i="26"/>
  <c r="AX6" i="26"/>
  <c r="AM6" i="26"/>
  <c r="AX14" i="26"/>
  <c r="AM14" i="26"/>
  <c r="AM22" i="26"/>
  <c r="AX12" i="26"/>
  <c r="AX22" i="26"/>
  <c r="AX29" i="26"/>
  <c r="AM12" i="26"/>
  <c r="AM29" i="26"/>
  <c r="AX27" i="26"/>
  <c r="AM25" i="26"/>
  <c r="AM27" i="26"/>
  <c r="AX15" i="26"/>
  <c r="AX5" i="26"/>
  <c r="AX7" i="26"/>
  <c r="AM15" i="26"/>
  <c r="AM5" i="26"/>
  <c r="AM7" i="26"/>
  <c r="AX13" i="26"/>
  <c r="AX23" i="26"/>
  <c r="AM13" i="26"/>
  <c r="AM21" i="26"/>
  <c r="AX21" i="26"/>
  <c r="AX28" i="26"/>
  <c r="AX26" i="26"/>
  <c r="AL19" i="26"/>
  <c r="AO22" i="26"/>
  <c r="AW19" i="26"/>
  <c r="AL28" i="26"/>
  <c r="AF22" i="26"/>
  <c r="AF14" i="26"/>
  <c r="AW28" i="26"/>
  <c r="AQ24" i="26"/>
  <c r="AQ14" i="26"/>
  <c r="AM11" i="26"/>
  <c r="AF15" i="26"/>
  <c r="AJ17" i="26"/>
  <c r="AE22" i="26"/>
  <c r="AE14" i="26"/>
  <c r="AF6" i="26"/>
  <c r="AP24" i="26"/>
  <c r="AP14" i="26"/>
  <c r="AU13" i="26"/>
  <c r="AD22" i="26"/>
  <c r="AF16" i="26"/>
  <c r="AD14" i="26"/>
  <c r="AO14" i="26"/>
  <c r="AQ8" i="26"/>
  <c r="AQ6" i="26"/>
  <c r="AP8" i="26"/>
  <c r="AF26" i="26"/>
  <c r="AE24" i="26"/>
  <c r="AF19" i="26"/>
  <c r="AD16" i="26"/>
  <c r="AQ19" i="26"/>
  <c r="AO8" i="26"/>
  <c r="AO6" i="26"/>
  <c r="AF28" i="26"/>
  <c r="AQ26" i="26"/>
  <c r="AO16" i="26"/>
  <c r="AD26" i="26"/>
  <c r="AQ21" i="26"/>
  <c r="AW7" i="26"/>
  <c r="AW5" i="26"/>
  <c r="AO28" i="26"/>
  <c r="AP21" i="26"/>
  <c r="AL27" i="26"/>
  <c r="AP23" i="26"/>
  <c r="AO21" i="26"/>
  <c r="AW27" i="26"/>
  <c r="AF23" i="26"/>
  <c r="AF21" i="26"/>
  <c r="AL12" i="26"/>
  <c r="AF10" i="26"/>
  <c r="AW12" i="26"/>
  <c r="AX8" i="26"/>
  <c r="AE10" i="26"/>
  <c r="AM28" i="26"/>
  <c r="AE23" i="26"/>
  <c r="AE21" i="26"/>
  <c r="AF7" i="26"/>
  <c r="AF5" i="26"/>
  <c r="AE7" i="26"/>
  <c r="AE5" i="26"/>
  <c r="AQ7" i="26"/>
  <c r="AQ5" i="26"/>
  <c r="AF25" i="26"/>
  <c r="AD5" i="26"/>
  <c r="AP7" i="26"/>
  <c r="AP5" i="26"/>
  <c r="AF27" i="26"/>
  <c r="AL14" i="26"/>
  <c r="AW24" i="26"/>
  <c r="AQ20" i="26"/>
  <c r="AW14" i="26"/>
  <c r="AO5" i="26"/>
  <c r="AM37" i="26"/>
  <c r="AD25" i="26"/>
  <c r="AQ27" i="26"/>
  <c r="AF29" i="26"/>
  <c r="AF12" i="26"/>
  <c r="AQ29" i="26"/>
  <c r="AQ22" i="26"/>
  <c r="AE12" i="26"/>
  <c r="AP22" i="26"/>
  <c r="AD28" i="26"/>
  <c r="AX25" i="26"/>
  <c r="AQ25" i="26"/>
  <c r="AO25" i="26"/>
  <c r="AQ23" i="26"/>
  <c r="AM23" i="26"/>
  <c r="AO23" i="26"/>
  <c r="AX18" i="26"/>
  <c r="AM18" i="26"/>
  <c r="AQ18" i="26"/>
  <c r="AF18" i="26"/>
  <c r="AO18" i="26"/>
  <c r="AJ15" i="26"/>
  <c r="AX17" i="26"/>
  <c r="AU17" i="26"/>
  <c r="AQ17" i="26"/>
  <c r="AF17" i="26"/>
  <c r="AM17" i="26"/>
  <c r="AQ13" i="26"/>
  <c r="AJ13" i="26"/>
  <c r="AF13" i="26"/>
  <c r="AQ10" i="26"/>
  <c r="AF11" i="26"/>
  <c r="AF9" i="26"/>
  <c r="AP10" i="26"/>
  <c r="AO10" i="26"/>
  <c r="AD11" i="26"/>
  <c r="AX11" i="26"/>
  <c r="AJ10" i="26"/>
  <c r="AQ11" i="26"/>
  <c r="AQ9" i="26"/>
  <c r="AD10" i="26"/>
  <c r="AJ20" i="26"/>
  <c r="AF20" i="26"/>
  <c r="AE8" i="26"/>
  <c r="AD8" i="26"/>
  <c r="AF8" i="26"/>
  <c r="AC37" i="26"/>
  <c r="AD37" i="26"/>
  <c r="AJ37" i="26"/>
  <c r="AK37" i="26"/>
  <c r="AL37" i="26"/>
  <c r="X31" i="26"/>
  <c r="AT17" i="26" s="1"/>
  <c r="W31" i="26"/>
  <c r="AS9" i="26" s="1"/>
  <c r="V31" i="26"/>
  <c r="AR11" i="26" s="1"/>
  <c r="R31" i="26"/>
  <c r="AN10" i="26" s="1"/>
  <c r="Z31" i="26"/>
  <c r="AK20" i="26" s="1"/>
  <c r="AK39" i="26"/>
  <c r="AH9" i="26" l="1"/>
  <c r="AC18" i="26"/>
  <c r="AN11" i="26"/>
  <c r="AS18" i="26"/>
  <c r="AH18" i="26"/>
  <c r="AG25" i="26"/>
  <c r="AS20" i="26"/>
  <c r="AC20" i="26"/>
  <c r="AR20" i="26"/>
  <c r="AH17" i="26"/>
  <c r="AH11" i="26"/>
  <c r="AR9" i="26"/>
  <c r="AH23" i="26"/>
  <c r="AR17" i="26"/>
  <c r="AG13" i="26"/>
  <c r="AS17" i="26"/>
  <c r="AC23" i="26"/>
  <c r="AC17" i="26"/>
  <c r="AN9" i="26"/>
  <c r="AN20" i="26"/>
  <c r="AR25" i="26"/>
  <c r="AG20" i="26"/>
  <c r="AR23" i="26"/>
  <c r="AG16" i="26"/>
  <c r="AH20" i="26"/>
  <c r="AG9" i="26"/>
  <c r="AH16" i="26"/>
  <c r="AG17" i="26"/>
  <c r="AG11" i="26"/>
  <c r="AS15" i="26"/>
  <c r="AG23" i="26"/>
  <c r="AN27" i="26"/>
  <c r="AC21" i="26"/>
  <c r="AN28" i="26"/>
  <c r="AC22" i="26"/>
  <c r="AN29" i="26"/>
  <c r="AC24" i="26"/>
  <c r="AN5" i="26"/>
  <c r="AC25" i="26"/>
  <c r="AC26" i="26"/>
  <c r="AC27" i="26"/>
  <c r="AC28" i="26"/>
  <c r="AC29" i="26"/>
  <c r="AC5" i="26"/>
  <c r="AN6" i="26"/>
  <c r="AC6" i="26"/>
  <c r="AN7" i="26"/>
  <c r="AC7" i="26"/>
  <c r="AN8" i="26"/>
  <c r="AC9" i="26"/>
  <c r="AN12" i="26"/>
  <c r="AC10" i="26"/>
  <c r="AN14" i="26"/>
  <c r="AC11" i="26"/>
  <c r="AN16" i="26"/>
  <c r="AC12" i="26"/>
  <c r="AN19" i="26"/>
  <c r="AC13" i="26"/>
  <c r="AN21" i="26"/>
  <c r="AC14" i="26"/>
  <c r="AN22" i="26"/>
  <c r="AC15" i="26"/>
  <c r="AN24" i="26"/>
  <c r="AC16" i="26"/>
  <c r="AN26" i="26"/>
  <c r="AC19" i="26"/>
  <c r="AR15" i="26"/>
  <c r="AS23" i="26"/>
  <c r="AS25" i="26"/>
  <c r="AN13" i="26"/>
  <c r="AH13" i="26"/>
  <c r="AN25" i="26"/>
  <c r="AN23" i="26"/>
  <c r="AR12" i="26"/>
  <c r="AR22" i="26"/>
  <c r="AR29" i="26"/>
  <c r="AG12" i="26"/>
  <c r="AG29" i="26"/>
  <c r="AR27" i="26"/>
  <c r="AG27" i="26"/>
  <c r="AR5" i="26"/>
  <c r="AR7" i="26"/>
  <c r="AG5" i="26"/>
  <c r="AG7" i="26"/>
  <c r="AG15" i="26"/>
  <c r="AR10" i="26"/>
  <c r="AG10" i="26"/>
  <c r="AG21" i="26"/>
  <c r="AR21" i="26"/>
  <c r="AR28" i="26"/>
  <c r="AR26" i="26"/>
  <c r="AG28" i="26"/>
  <c r="AR19" i="26"/>
  <c r="AG8" i="26"/>
  <c r="AG19" i="26"/>
  <c r="AG26" i="26"/>
  <c r="AR16" i="26"/>
  <c r="AG24" i="26"/>
  <c r="AR6" i="26"/>
  <c r="AR8" i="26"/>
  <c r="AG6" i="26"/>
  <c r="AR14" i="26"/>
  <c r="AR24" i="26"/>
  <c r="AG14" i="26"/>
  <c r="AG22" i="26"/>
  <c r="AR18" i="26"/>
  <c r="AN17" i="26"/>
  <c r="AN18" i="26"/>
  <c r="AV14" i="26"/>
  <c r="AV24" i="26"/>
  <c r="AK14" i="26"/>
  <c r="AV20" i="26"/>
  <c r="AK24" i="26"/>
  <c r="AS12" i="26"/>
  <c r="AS22" i="26"/>
  <c r="AS29" i="26"/>
  <c r="AH12" i="26"/>
  <c r="AH29" i="26"/>
  <c r="AS27" i="26"/>
  <c r="AH25" i="26"/>
  <c r="AH27" i="26"/>
  <c r="AS5" i="26"/>
  <c r="AS7" i="26"/>
  <c r="AH5" i="26"/>
  <c r="AH7" i="26"/>
  <c r="AH15" i="26"/>
  <c r="AS10" i="26"/>
  <c r="AH10" i="26"/>
  <c r="AH21" i="26"/>
  <c r="AS21" i="26"/>
  <c r="AS28" i="26"/>
  <c r="AS26" i="26"/>
  <c r="AH28" i="26"/>
  <c r="AS19" i="26"/>
  <c r="AH19" i="26"/>
  <c r="AH26" i="26"/>
  <c r="AS16" i="26"/>
  <c r="AH24" i="26"/>
  <c r="AS6" i="26"/>
  <c r="AH6" i="26"/>
  <c r="AS14" i="26"/>
  <c r="AS24" i="26"/>
  <c r="AH14" i="26"/>
  <c r="AH22" i="26"/>
  <c r="AR13" i="26"/>
  <c r="AN15" i="26"/>
  <c r="AS11" i="26"/>
  <c r="AI17" i="26"/>
  <c r="AT5" i="26"/>
  <c r="AI23" i="26"/>
  <c r="AI5" i="26"/>
  <c r="AT23" i="26"/>
  <c r="AT28" i="26"/>
  <c r="AI28" i="26"/>
  <c r="AT6" i="26"/>
  <c r="AI6" i="26"/>
  <c r="AC8" i="26"/>
  <c r="AS13" i="26"/>
  <c r="AG18" i="26"/>
  <c r="AH37" i="26"/>
  <c r="AE37" i="26"/>
  <c r="AF37" i="26"/>
  <c r="AG37" i="26"/>
  <c r="AI37" i="26"/>
  <c r="AV5" i="25" l="1"/>
  <c r="AO6" i="25"/>
  <c r="AT6" i="25"/>
  <c r="AV6" i="25"/>
  <c r="AS7" i="25"/>
  <c r="AT7" i="25"/>
  <c r="AU7" i="25"/>
  <c r="AV7" i="25"/>
  <c r="AW7" i="25"/>
  <c r="AP8" i="25"/>
  <c r="AT8" i="25"/>
  <c r="AU8" i="25"/>
  <c r="AV8" i="25"/>
  <c r="AW8" i="25"/>
  <c r="AT9" i="25"/>
  <c r="AV9" i="25"/>
  <c r="AP10" i="25"/>
  <c r="AT10" i="25"/>
  <c r="AV10" i="25"/>
  <c r="AW10" i="25"/>
  <c r="AO11" i="25"/>
  <c r="AT11" i="25"/>
  <c r="AV11" i="25"/>
  <c r="AO12" i="25"/>
  <c r="AP12" i="25"/>
  <c r="AT12" i="25"/>
  <c r="AV12" i="25"/>
  <c r="AW12" i="25"/>
  <c r="AP13" i="25"/>
  <c r="AU13" i="25"/>
  <c r="AV13" i="25"/>
  <c r="AW13" i="25"/>
  <c r="AT14" i="25"/>
  <c r="AX14" i="25"/>
  <c r="AO15" i="25"/>
  <c r="AP15" i="25"/>
  <c r="AV15" i="25"/>
  <c r="AW15" i="25"/>
  <c r="AO16" i="25"/>
  <c r="AP16" i="25"/>
  <c r="AT16" i="25"/>
  <c r="AV16" i="25"/>
  <c r="AW16" i="25"/>
  <c r="AP17" i="25"/>
  <c r="AT17" i="25"/>
  <c r="AU17" i="25"/>
  <c r="AV17" i="25"/>
  <c r="AW17" i="25"/>
  <c r="AP18" i="25"/>
  <c r="AT18" i="25"/>
  <c r="AU18" i="25"/>
  <c r="AV18" i="25"/>
  <c r="AW18" i="25"/>
  <c r="AO19" i="25"/>
  <c r="AP19" i="25"/>
  <c r="AT19" i="25"/>
  <c r="AV19" i="25"/>
  <c r="AP20" i="25"/>
  <c r="AT20" i="25"/>
  <c r="AW20" i="25"/>
  <c r="AT21" i="25"/>
  <c r="AU21" i="25"/>
  <c r="AV21" i="25"/>
  <c r="AW21" i="25"/>
  <c r="AX21" i="25"/>
  <c r="AT22" i="25"/>
  <c r="AU22" i="25"/>
  <c r="AV22" i="25"/>
  <c r="AW22" i="25"/>
  <c r="AV23" i="25"/>
  <c r="AW23" i="25"/>
  <c r="AO24" i="25"/>
  <c r="AT24" i="25"/>
  <c r="AP25" i="25"/>
  <c r="AT25" i="25"/>
  <c r="AU25" i="25"/>
  <c r="AV25" i="25"/>
  <c r="AW25" i="25"/>
  <c r="AP26" i="25"/>
  <c r="AT26" i="25"/>
  <c r="AV26" i="25"/>
  <c r="AW26" i="25"/>
  <c r="AX26" i="25"/>
  <c r="AO27" i="25"/>
  <c r="AP27" i="25"/>
  <c r="AT27" i="25"/>
  <c r="AU27" i="25"/>
  <c r="AV27" i="25"/>
  <c r="AK5" i="25"/>
  <c r="AD6" i="25"/>
  <c r="AI6" i="25"/>
  <c r="AK6" i="25"/>
  <c r="AH7" i="25"/>
  <c r="AI7" i="25"/>
  <c r="AJ7" i="25"/>
  <c r="AK7" i="25"/>
  <c r="AL7" i="25"/>
  <c r="AE8" i="25"/>
  <c r="AI8" i="25"/>
  <c r="AJ8" i="25"/>
  <c r="AK8" i="25"/>
  <c r="AL8" i="25"/>
  <c r="AI9" i="25"/>
  <c r="AK9" i="25"/>
  <c r="AE10" i="25"/>
  <c r="AI10" i="25"/>
  <c r="AK10" i="25"/>
  <c r="AL10" i="25"/>
  <c r="AD11" i="25"/>
  <c r="AI11" i="25"/>
  <c r="AK11" i="25"/>
  <c r="AD12" i="25"/>
  <c r="AE12" i="25"/>
  <c r="AI12" i="25"/>
  <c r="AK12" i="25"/>
  <c r="AL12" i="25"/>
  <c r="AE13" i="25"/>
  <c r="AJ13" i="25"/>
  <c r="AK13" i="25"/>
  <c r="AL13" i="25"/>
  <c r="AI14" i="25"/>
  <c r="AM14" i="25"/>
  <c r="AD15" i="25"/>
  <c r="AE15" i="25"/>
  <c r="AK15" i="25"/>
  <c r="AL15" i="25"/>
  <c r="AD16" i="25"/>
  <c r="AE16" i="25"/>
  <c r="AI16" i="25"/>
  <c r="AK16" i="25"/>
  <c r="AL16" i="25"/>
  <c r="AE17" i="25"/>
  <c r="AI17" i="25"/>
  <c r="AJ17" i="25"/>
  <c r="AK17" i="25"/>
  <c r="AL17" i="25"/>
  <c r="AE18" i="25"/>
  <c r="AI18" i="25"/>
  <c r="AJ18" i="25"/>
  <c r="AK18" i="25"/>
  <c r="AL18" i="25"/>
  <c r="AD19" i="25"/>
  <c r="AE19" i="25"/>
  <c r="AI19" i="25"/>
  <c r="AK19" i="25"/>
  <c r="AE20" i="25"/>
  <c r="AI20" i="25"/>
  <c r="AL20" i="25"/>
  <c r="AI21" i="25"/>
  <c r="AJ21" i="25"/>
  <c r="AK21" i="25"/>
  <c r="AL21" i="25"/>
  <c r="AM21" i="25"/>
  <c r="AI22" i="25"/>
  <c r="AJ22" i="25"/>
  <c r="AK22" i="25"/>
  <c r="AL22" i="25"/>
  <c r="AK23" i="25"/>
  <c r="AL23" i="25"/>
  <c r="AD24" i="25"/>
  <c r="AI24" i="25"/>
  <c r="AE25" i="25"/>
  <c r="AI25" i="25"/>
  <c r="AJ25" i="25"/>
  <c r="AK25" i="25"/>
  <c r="AL25" i="25"/>
  <c r="AE26" i="25"/>
  <c r="AI26" i="25"/>
  <c r="AK26" i="25"/>
  <c r="AL26" i="25"/>
  <c r="AM26" i="25"/>
  <c r="AD27" i="25"/>
  <c r="AE27" i="25"/>
  <c r="AI27" i="25"/>
  <c r="AJ27" i="25"/>
  <c r="AK27" i="25"/>
  <c r="AB30" i="25"/>
  <c r="AB29" i="25" s="1"/>
  <c r="AA30" i="25"/>
  <c r="AA29" i="25" s="1"/>
  <c r="Z30" i="25"/>
  <c r="Z29" i="25" s="1"/>
  <c r="Y30" i="25"/>
  <c r="X30" i="25"/>
  <c r="W30" i="25"/>
  <c r="W29" i="25" s="1"/>
  <c r="V30" i="25"/>
  <c r="U30" i="25"/>
  <c r="T30" i="25"/>
  <c r="S30" i="25"/>
  <c r="R30" i="25"/>
  <c r="M29" i="25"/>
  <c r="Q27" i="25"/>
  <c r="P27" i="25"/>
  <c r="Q26" i="25"/>
  <c r="P26" i="25"/>
  <c r="Q25" i="25"/>
  <c r="P25" i="25"/>
  <c r="Q24" i="25"/>
  <c r="P24" i="25"/>
  <c r="Q23" i="25"/>
  <c r="P23" i="25"/>
  <c r="Q22" i="25"/>
  <c r="P22" i="25"/>
  <c r="Q21" i="25"/>
  <c r="P21" i="25"/>
  <c r="Q20" i="25"/>
  <c r="P20" i="25"/>
  <c r="Q19" i="25"/>
  <c r="P19" i="25"/>
  <c r="Q18" i="25"/>
  <c r="P18" i="25"/>
  <c r="Q17" i="25"/>
  <c r="P17" i="25"/>
  <c r="Q16" i="25"/>
  <c r="P16" i="25"/>
  <c r="Q15" i="25"/>
  <c r="P15" i="25"/>
  <c r="Q14" i="25"/>
  <c r="P14" i="25"/>
  <c r="Q13" i="25"/>
  <c r="P13" i="25"/>
  <c r="Q12" i="25"/>
  <c r="P12" i="25"/>
  <c r="Q11" i="25"/>
  <c r="P11" i="25"/>
  <c r="Q10" i="25"/>
  <c r="P10" i="25"/>
  <c r="Q9" i="25"/>
  <c r="P9" i="25"/>
  <c r="Q8" i="25"/>
  <c r="P8" i="25"/>
  <c r="Q7" i="25"/>
  <c r="P7" i="25"/>
  <c r="Q6" i="25"/>
  <c r="P6" i="25"/>
  <c r="Q5" i="25"/>
  <c r="P5" i="25"/>
  <c r="AS5" i="25" l="1"/>
  <c r="AS15" i="25"/>
  <c r="AS23" i="25"/>
  <c r="AS9" i="25"/>
  <c r="AS27" i="25"/>
  <c r="AS19" i="25"/>
  <c r="AS21" i="25"/>
  <c r="AS17" i="25"/>
  <c r="AV14" i="25"/>
  <c r="AH35" i="25"/>
  <c r="AX5" i="25"/>
  <c r="AX6" i="25"/>
  <c r="AX16" i="25"/>
  <c r="AX18" i="25"/>
  <c r="AM18" i="25"/>
  <c r="AM10" i="25"/>
  <c r="AX10" i="25"/>
  <c r="AM16" i="25"/>
  <c r="AM12" i="25"/>
  <c r="AM24" i="25"/>
  <c r="AH6" i="25"/>
  <c r="AM8" i="25"/>
  <c r="AK14" i="25"/>
  <c r="AM20" i="25"/>
  <c r="AM22" i="25"/>
  <c r="AX8" i="25"/>
  <c r="AX12" i="25"/>
  <c r="AX20" i="25"/>
  <c r="AX22" i="25"/>
  <c r="AX24" i="25"/>
  <c r="AM6" i="25"/>
  <c r="AS13" i="25"/>
  <c r="AS25" i="25"/>
  <c r="AS11" i="25"/>
  <c r="AW6" i="25"/>
  <c r="AL5" i="25"/>
  <c r="AL19" i="25"/>
  <c r="AL27" i="25"/>
  <c r="AW5" i="25"/>
  <c r="AW9" i="25"/>
  <c r="AW11" i="25"/>
  <c r="AW19" i="25"/>
  <c r="AW27" i="25"/>
  <c r="AW14" i="25"/>
  <c r="AL6" i="25"/>
  <c r="AL14" i="25"/>
  <c r="AL24" i="25"/>
  <c r="AW24" i="25"/>
  <c r="AL11" i="25"/>
  <c r="AL9" i="25"/>
  <c r="AM27" i="25"/>
  <c r="AM25" i="25"/>
  <c r="AM23" i="25"/>
  <c r="AM19" i="25"/>
  <c r="AM17" i="25"/>
  <c r="AM15" i="25"/>
  <c r="AM13" i="25"/>
  <c r="AM11" i="25"/>
  <c r="AM9" i="25"/>
  <c r="AM7" i="25"/>
  <c r="AM5" i="25"/>
  <c r="AH27" i="25"/>
  <c r="AH25" i="25"/>
  <c r="AH23" i="25"/>
  <c r="AH21" i="25"/>
  <c r="AH19" i="25"/>
  <c r="AH17" i="25"/>
  <c r="AH15" i="25"/>
  <c r="AH13" i="25"/>
  <c r="AH11" i="25"/>
  <c r="AH9" i="25"/>
  <c r="AH5" i="25"/>
  <c r="AV24" i="25"/>
  <c r="AV20" i="25"/>
  <c r="AS26" i="25"/>
  <c r="AS24" i="25"/>
  <c r="AS22" i="25"/>
  <c r="AS20" i="25"/>
  <c r="AS18" i="25"/>
  <c r="AS16" i="25"/>
  <c r="AS14" i="25"/>
  <c r="AS12" i="25"/>
  <c r="AS10" i="25"/>
  <c r="AS8" i="25"/>
  <c r="AS6" i="25"/>
  <c r="AK24" i="25"/>
  <c r="AK20" i="25"/>
  <c r="AX27" i="25"/>
  <c r="AX25" i="25"/>
  <c r="AX23" i="25"/>
  <c r="AX19" i="25"/>
  <c r="AX17" i="25"/>
  <c r="AX15" i="25"/>
  <c r="AX13" i="25"/>
  <c r="AX11" i="25"/>
  <c r="AX9" i="25"/>
  <c r="AX7" i="25"/>
  <c r="AH26" i="25"/>
  <c r="AH24" i="25"/>
  <c r="AH22" i="25"/>
  <c r="AH20" i="25"/>
  <c r="AH18" i="25"/>
  <c r="AH16" i="25"/>
  <c r="AH14" i="25"/>
  <c r="AH12" i="25"/>
  <c r="AH10" i="25"/>
  <c r="AH8" i="25"/>
  <c r="AE35" i="25"/>
  <c r="AD35" i="25"/>
  <c r="AC35" i="25"/>
  <c r="AF35" i="25"/>
  <c r="AG35" i="25"/>
  <c r="R29" i="25"/>
  <c r="S29" i="25"/>
  <c r="T29" i="25"/>
  <c r="U29" i="25"/>
  <c r="V29" i="25"/>
  <c r="X29" i="25"/>
  <c r="AI37" i="25"/>
  <c r="Y29" i="25"/>
  <c r="AK37" i="25"/>
  <c r="AU5" i="25" l="1"/>
  <c r="AU9" i="25"/>
  <c r="AU11" i="25"/>
  <c r="AU15" i="25"/>
  <c r="AU19" i="25"/>
  <c r="AU23" i="25"/>
  <c r="AJ11" i="25"/>
  <c r="AJ23" i="25"/>
  <c r="AJ6" i="25"/>
  <c r="AJ10" i="25"/>
  <c r="AJ12" i="25"/>
  <c r="AJ14" i="25"/>
  <c r="AJ16" i="25"/>
  <c r="AJ20" i="25"/>
  <c r="AJ24" i="25"/>
  <c r="AJ26" i="25"/>
  <c r="AJ19" i="25"/>
  <c r="AU24" i="25"/>
  <c r="AJ9" i="25"/>
  <c r="AU6" i="25"/>
  <c r="AU10" i="25"/>
  <c r="AU12" i="25"/>
  <c r="AU14" i="25"/>
  <c r="AU16" i="25"/>
  <c r="AU20" i="25"/>
  <c r="AU26" i="25"/>
  <c r="AJ15" i="25"/>
  <c r="AJ5" i="25"/>
  <c r="AP11" i="25"/>
  <c r="AP9" i="25"/>
  <c r="AP23" i="25"/>
  <c r="AP6" i="25"/>
  <c r="AP14" i="25"/>
  <c r="AP22" i="25"/>
  <c r="AP24" i="25"/>
  <c r="AP7" i="25"/>
  <c r="AE5" i="25"/>
  <c r="AE7" i="25"/>
  <c r="AE9" i="25"/>
  <c r="AE11" i="25"/>
  <c r="AE21" i="25"/>
  <c r="AE23" i="25"/>
  <c r="AP21" i="25"/>
  <c r="AP5" i="25"/>
  <c r="AE6" i="25"/>
  <c r="AE14" i="25"/>
  <c r="AE22" i="25"/>
  <c r="AE24" i="25"/>
  <c r="AO9" i="25"/>
  <c r="AO5" i="25"/>
  <c r="AO7" i="25"/>
  <c r="AO23" i="25"/>
  <c r="AO25" i="25"/>
  <c r="AO8" i="25"/>
  <c r="AO10" i="25"/>
  <c r="AO14" i="25"/>
  <c r="AO18" i="25"/>
  <c r="AO20" i="25"/>
  <c r="AO22" i="25"/>
  <c r="AO26" i="25"/>
  <c r="AD5" i="25"/>
  <c r="AD7" i="25"/>
  <c r="AD9" i="25"/>
  <c r="AD13" i="25"/>
  <c r="AD17" i="25"/>
  <c r="AD21" i="25"/>
  <c r="AD23" i="25"/>
  <c r="AD25" i="25"/>
  <c r="AO17" i="25"/>
  <c r="AO13" i="25"/>
  <c r="AO21" i="25"/>
  <c r="AD8" i="25"/>
  <c r="AD10" i="25"/>
  <c r="AD14" i="25"/>
  <c r="AD18" i="25"/>
  <c r="AD20" i="25"/>
  <c r="AD22" i="25"/>
  <c r="AD26" i="25"/>
  <c r="AT5" i="25"/>
  <c r="AT13" i="25"/>
  <c r="AT15" i="25"/>
  <c r="AT23" i="25"/>
  <c r="AI23" i="25"/>
  <c r="AI5" i="25"/>
  <c r="AI13" i="25"/>
  <c r="AI15" i="25"/>
  <c r="AN21" i="25"/>
  <c r="AC8" i="25"/>
  <c r="AC5" i="25"/>
  <c r="AN5" i="25"/>
  <c r="AN22" i="25"/>
  <c r="AC9" i="25"/>
  <c r="AC23" i="25"/>
  <c r="AN23" i="25"/>
  <c r="AC10" i="25"/>
  <c r="AC21" i="25"/>
  <c r="AN24" i="25"/>
  <c r="AC11" i="25"/>
  <c r="AN8" i="25"/>
  <c r="AN17" i="25"/>
  <c r="AN25" i="25"/>
  <c r="AC12" i="25"/>
  <c r="AC15" i="25"/>
  <c r="AN15" i="25"/>
  <c r="AN6" i="25"/>
  <c r="AN26" i="25"/>
  <c r="AC13" i="25"/>
  <c r="AN7" i="25"/>
  <c r="AN27" i="25"/>
  <c r="AC14" i="25"/>
  <c r="AN9" i="25"/>
  <c r="AC16" i="25"/>
  <c r="AC19" i="25"/>
  <c r="AN10" i="25"/>
  <c r="AC17" i="25"/>
  <c r="AN11" i="25"/>
  <c r="AC18" i="25"/>
  <c r="AN14" i="25"/>
  <c r="AN12" i="25"/>
  <c r="AN13" i="25"/>
  <c r="AC20" i="25"/>
  <c r="AC24" i="25"/>
  <c r="AN18" i="25"/>
  <c r="AC25" i="25"/>
  <c r="AC22" i="25"/>
  <c r="AN19" i="25"/>
  <c r="AC6" i="25"/>
  <c r="AC26" i="25"/>
  <c r="AN20" i="25"/>
  <c r="AC7" i="25"/>
  <c r="AC27" i="25"/>
  <c r="AN16" i="25"/>
  <c r="AF6" i="25"/>
  <c r="AF8" i="25"/>
  <c r="AF10" i="25"/>
  <c r="AF12" i="25"/>
  <c r="AF14" i="25"/>
  <c r="AF16" i="25"/>
  <c r="AF18" i="25"/>
  <c r="AF20" i="25"/>
  <c r="AF22" i="25"/>
  <c r="AF24" i="25"/>
  <c r="AF26" i="25"/>
  <c r="AQ14" i="25"/>
  <c r="AQ8" i="25"/>
  <c r="AQ18" i="25"/>
  <c r="AQ24" i="25"/>
  <c r="AQ6" i="25"/>
  <c r="AQ10" i="25"/>
  <c r="AQ16" i="25"/>
  <c r="AQ20" i="25"/>
  <c r="AQ22" i="25"/>
  <c r="AQ12" i="25"/>
  <c r="AF5" i="25"/>
  <c r="AF7" i="25"/>
  <c r="AF9" i="25"/>
  <c r="AF11" i="25"/>
  <c r="AF13" i="25"/>
  <c r="AF15" i="25"/>
  <c r="AF17" i="25"/>
  <c r="AF19" i="25"/>
  <c r="AF21" i="25"/>
  <c r="AF23" i="25"/>
  <c r="AF25" i="25"/>
  <c r="AF27" i="25"/>
  <c r="AQ5" i="25"/>
  <c r="AQ7" i="25"/>
  <c r="AQ9" i="25"/>
  <c r="AQ11" i="25"/>
  <c r="AQ13" i="25"/>
  <c r="AQ15" i="25"/>
  <c r="AQ17" i="25"/>
  <c r="AQ19" i="25"/>
  <c r="AQ21" i="25"/>
  <c r="AQ23" i="25"/>
  <c r="AQ25" i="25"/>
  <c r="AQ27" i="25"/>
  <c r="AQ26" i="25"/>
  <c r="AG6" i="25"/>
  <c r="AG8" i="25"/>
  <c r="AG10" i="25"/>
  <c r="AG12" i="25"/>
  <c r="AG14" i="25"/>
  <c r="AG16" i="25"/>
  <c r="AG18" i="25"/>
  <c r="AG20" i="25"/>
  <c r="AG22" i="25"/>
  <c r="AG24" i="25"/>
  <c r="AG26" i="25"/>
  <c r="AR6" i="25"/>
  <c r="AR8" i="25"/>
  <c r="AR10" i="25"/>
  <c r="AR12" i="25"/>
  <c r="AR14" i="25"/>
  <c r="AR16" i="25"/>
  <c r="AR18" i="25"/>
  <c r="AR20" i="25"/>
  <c r="AR22" i="25"/>
  <c r="AR24" i="25"/>
  <c r="AR26" i="25"/>
  <c r="AG17" i="25"/>
  <c r="AG7" i="25"/>
  <c r="AG11" i="25"/>
  <c r="AG15" i="25"/>
  <c r="AG21" i="25"/>
  <c r="AG25" i="25"/>
  <c r="AG5" i="25"/>
  <c r="AG9" i="25"/>
  <c r="AG13" i="25"/>
  <c r="AG19" i="25"/>
  <c r="AG23" i="25"/>
  <c r="AG27" i="25"/>
  <c r="AR5" i="25"/>
  <c r="AR7" i="25"/>
  <c r="AR9" i="25"/>
  <c r="AR11" i="25"/>
  <c r="AR13" i="25"/>
  <c r="AR15" i="25"/>
  <c r="AR17" i="25"/>
  <c r="AR19" i="25"/>
  <c r="AR21" i="25"/>
  <c r="AR23" i="25"/>
  <c r="AR25" i="25"/>
  <c r="AR27" i="25"/>
  <c r="AK35" i="25"/>
  <c r="AL35" i="25"/>
  <c r="AI35" i="25"/>
  <c r="AJ35" i="25"/>
  <c r="AM35" i="25"/>
  <c r="AO5" i="24"/>
  <c r="AP5" i="24"/>
  <c r="AV5" i="24"/>
  <c r="AP6" i="24"/>
  <c r="AU6" i="24"/>
  <c r="AV6" i="24"/>
  <c r="AW6" i="24"/>
  <c r="AX6" i="24"/>
  <c r="AP7" i="24"/>
  <c r="AT7" i="24"/>
  <c r="AU7" i="24"/>
  <c r="AV7" i="24"/>
  <c r="AW7" i="24"/>
  <c r="AU8" i="24"/>
  <c r="AV8" i="24"/>
  <c r="AW8" i="24"/>
  <c r="AX8" i="24"/>
  <c r="AT9" i="24"/>
  <c r="AU9" i="24"/>
  <c r="AV9" i="24"/>
  <c r="AW9" i="24"/>
  <c r="AX9" i="24"/>
  <c r="AP10" i="24"/>
  <c r="AU10" i="24"/>
  <c r="AV10" i="24"/>
  <c r="AW10" i="24"/>
  <c r="AX10" i="24"/>
  <c r="AO11" i="24"/>
  <c r="AT11" i="24"/>
  <c r="AV11" i="24"/>
  <c r="AO12" i="24"/>
  <c r="AT12" i="24"/>
  <c r="AV12" i="24"/>
  <c r="AS13" i="24"/>
  <c r="AU13" i="24"/>
  <c r="AV13" i="24"/>
  <c r="AW13" i="24"/>
  <c r="AX13" i="24"/>
  <c r="AT14" i="24"/>
  <c r="AV14" i="24"/>
  <c r="AX14" i="24"/>
  <c r="AO15" i="24"/>
  <c r="AT15" i="24"/>
  <c r="AU15" i="24"/>
  <c r="AV15" i="24"/>
  <c r="AW15" i="24"/>
  <c r="AP16" i="24"/>
  <c r="AV16" i="24"/>
  <c r="AW16" i="24"/>
  <c r="AX16" i="24"/>
  <c r="AP17" i="24"/>
  <c r="AV17" i="24"/>
  <c r="AW17" i="24"/>
  <c r="AX17" i="24"/>
  <c r="AP18" i="24"/>
  <c r="AT18" i="24"/>
  <c r="AV18" i="24"/>
  <c r="AW18" i="24"/>
  <c r="AP19" i="24"/>
  <c r="AU19" i="24"/>
  <c r="AV19" i="24"/>
  <c r="AW19" i="24"/>
  <c r="AX19" i="24"/>
  <c r="AO20" i="24"/>
  <c r="AP20" i="24"/>
  <c r="AQ20" i="24"/>
  <c r="AT20" i="24"/>
  <c r="AV20" i="24"/>
  <c r="AW20" i="24"/>
  <c r="AO21" i="24"/>
  <c r="AP21" i="24"/>
  <c r="AT21" i="24"/>
  <c r="AU21" i="24"/>
  <c r="AV21" i="24"/>
  <c r="AW21" i="24"/>
  <c r="AX21" i="24"/>
  <c r="AO22" i="24"/>
  <c r="AP22" i="24"/>
  <c r="AQ22" i="24"/>
  <c r="AR22" i="24"/>
  <c r="AS22" i="24"/>
  <c r="AT22" i="24"/>
  <c r="AU22" i="24"/>
  <c r="AV22" i="24"/>
  <c r="AW22" i="24"/>
  <c r="AT23" i="24"/>
  <c r="AO24" i="24"/>
  <c r="AP24" i="24"/>
  <c r="AT24" i="24"/>
  <c r="AV24" i="24"/>
  <c r="AW24" i="24"/>
  <c r="AX24" i="24"/>
  <c r="AO25" i="24"/>
  <c r="AP25" i="24"/>
  <c r="AQ25" i="24"/>
  <c r="AR25" i="24"/>
  <c r="AS25" i="24"/>
  <c r="AU25" i="24"/>
  <c r="AV25" i="24"/>
  <c r="AW25" i="24"/>
  <c r="AX25" i="24"/>
  <c r="AO26" i="24"/>
  <c r="AP26" i="24"/>
  <c r="AT26" i="24"/>
  <c r="AV26" i="24"/>
  <c r="AU27" i="24"/>
  <c r="AV27" i="24"/>
  <c r="AW27" i="24"/>
  <c r="AX27" i="24"/>
  <c r="AT28" i="24"/>
  <c r="AU28" i="24"/>
  <c r="AV28" i="24"/>
  <c r="AW28" i="24"/>
  <c r="AT29" i="24"/>
  <c r="AU29" i="24"/>
  <c r="AV29" i="24"/>
  <c r="AW29" i="24"/>
  <c r="AO30" i="24"/>
  <c r="AP30" i="24"/>
  <c r="AQ30" i="24"/>
  <c r="AR30" i="24"/>
  <c r="AS30" i="24"/>
  <c r="AU30" i="24"/>
  <c r="AV30" i="24"/>
  <c r="AW30" i="24"/>
  <c r="AX30" i="24"/>
  <c r="AO31" i="24"/>
  <c r="AP31" i="24"/>
  <c r="AQ31" i="24"/>
  <c r="AR31" i="24"/>
  <c r="AS31" i="24"/>
  <c r="AU31" i="24"/>
  <c r="AV31" i="24"/>
  <c r="AW31" i="24"/>
  <c r="AX31" i="24"/>
  <c r="AT32" i="24"/>
  <c r="AV32" i="24"/>
  <c r="AW32" i="24"/>
  <c r="AX32" i="24"/>
  <c r="AO33" i="24"/>
  <c r="AT33" i="24"/>
  <c r="AX33" i="24"/>
  <c r="AP34" i="24"/>
  <c r="AT34" i="24"/>
  <c r="AU34" i="24"/>
  <c r="AV34" i="24"/>
  <c r="AW34" i="24"/>
  <c r="AX34" i="24"/>
  <c r="AU35" i="24"/>
  <c r="AV35" i="24"/>
  <c r="AW35" i="24"/>
  <c r="AX35" i="24"/>
  <c r="AP36" i="24"/>
  <c r="AU36" i="24"/>
  <c r="AV36" i="24"/>
  <c r="AW36" i="24"/>
  <c r="AO37" i="24"/>
  <c r="AP37" i="24"/>
  <c r="AT37" i="24"/>
  <c r="AU37" i="24"/>
  <c r="AV37" i="24"/>
  <c r="AO38" i="24"/>
  <c r="AP38" i="24"/>
  <c r="AT38" i="24"/>
  <c r="AV38" i="24"/>
  <c r="AW38" i="24"/>
  <c r="AD5" i="24"/>
  <c r="AE5" i="24"/>
  <c r="AK5" i="24"/>
  <c r="AE6" i="24"/>
  <c r="AJ6" i="24"/>
  <c r="AK6" i="24"/>
  <c r="AL6" i="24"/>
  <c r="AM6" i="24"/>
  <c r="AE7" i="24"/>
  <c r="AI7" i="24"/>
  <c r="AJ7" i="24"/>
  <c r="AK7" i="24"/>
  <c r="AL7" i="24"/>
  <c r="AJ8" i="24"/>
  <c r="AK8" i="24"/>
  <c r="AL8" i="24"/>
  <c r="AM8" i="24"/>
  <c r="AI9" i="24"/>
  <c r="AJ9" i="24"/>
  <c r="AK9" i="24"/>
  <c r="AL9" i="24"/>
  <c r="AM9" i="24"/>
  <c r="AE10" i="24"/>
  <c r="AJ10" i="24"/>
  <c r="AK10" i="24"/>
  <c r="AL10" i="24"/>
  <c r="AM10" i="24"/>
  <c r="AD11" i="24"/>
  <c r="AI11" i="24"/>
  <c r="AK11" i="24"/>
  <c r="AD12" i="24"/>
  <c r="AI12" i="24"/>
  <c r="AK12" i="24"/>
  <c r="AH13" i="24"/>
  <c r="AJ13" i="24"/>
  <c r="AK13" i="24"/>
  <c r="AL13" i="24"/>
  <c r="AM13" i="24"/>
  <c r="AI14" i="24"/>
  <c r="AK14" i="24"/>
  <c r="AM14" i="24"/>
  <c r="AD15" i="24"/>
  <c r="AI15" i="24"/>
  <c r="AJ15" i="24"/>
  <c r="AK15" i="24"/>
  <c r="AL15" i="24"/>
  <c r="AE16" i="24"/>
  <c r="AK16" i="24"/>
  <c r="AL16" i="24"/>
  <c r="AM16" i="24"/>
  <c r="AE17" i="24"/>
  <c r="AK17" i="24"/>
  <c r="AL17" i="24"/>
  <c r="AM17" i="24"/>
  <c r="AE18" i="24"/>
  <c r="AI18" i="24"/>
  <c r="AK18" i="24"/>
  <c r="AL18" i="24"/>
  <c r="AE19" i="24"/>
  <c r="AJ19" i="24"/>
  <c r="AK19" i="24"/>
  <c r="AL19" i="24"/>
  <c r="AM19" i="24"/>
  <c r="AD20" i="24"/>
  <c r="AE20" i="24"/>
  <c r="AF20" i="24"/>
  <c r="AI20" i="24"/>
  <c r="AK20" i="24"/>
  <c r="AL20" i="24"/>
  <c r="AD21" i="24"/>
  <c r="AE21" i="24"/>
  <c r="AI21" i="24"/>
  <c r="AJ21" i="24"/>
  <c r="AK21" i="24"/>
  <c r="AL21" i="24"/>
  <c r="AM21" i="24"/>
  <c r="AD22" i="24"/>
  <c r="AE22" i="24"/>
  <c r="AF22" i="24"/>
  <c r="AG22" i="24"/>
  <c r="AH22" i="24"/>
  <c r="AI22" i="24"/>
  <c r="AJ22" i="24"/>
  <c r="AK22" i="24"/>
  <c r="AL22" i="24"/>
  <c r="AI23" i="24"/>
  <c r="AD24" i="24"/>
  <c r="AE24" i="24"/>
  <c r="AI24" i="24"/>
  <c r="AK24" i="24"/>
  <c r="AL24" i="24"/>
  <c r="AM24" i="24"/>
  <c r="AD25" i="24"/>
  <c r="AE25" i="24"/>
  <c r="AF25" i="24"/>
  <c r="AG25" i="24"/>
  <c r="AH25" i="24"/>
  <c r="AJ25" i="24"/>
  <c r="AK25" i="24"/>
  <c r="AL25" i="24"/>
  <c r="AM25" i="24"/>
  <c r="AD26" i="24"/>
  <c r="AE26" i="24"/>
  <c r="AI26" i="24"/>
  <c r="AK26" i="24"/>
  <c r="AJ27" i="24"/>
  <c r="AK27" i="24"/>
  <c r="AL27" i="24"/>
  <c r="AM27" i="24"/>
  <c r="AI28" i="24"/>
  <c r="AJ28" i="24"/>
  <c r="AK28" i="24"/>
  <c r="AL28" i="24"/>
  <c r="AI29" i="24"/>
  <c r="AJ29" i="24"/>
  <c r="AK29" i="24"/>
  <c r="AL29" i="24"/>
  <c r="AD30" i="24"/>
  <c r="AE30" i="24"/>
  <c r="AF30" i="24"/>
  <c r="AG30" i="24"/>
  <c r="AH30" i="24"/>
  <c r="AJ30" i="24"/>
  <c r="AK30" i="24"/>
  <c r="AL30" i="24"/>
  <c r="AM30" i="24"/>
  <c r="AD31" i="24"/>
  <c r="AE31" i="24"/>
  <c r="AF31" i="24"/>
  <c r="AG31" i="24"/>
  <c r="AH31" i="24"/>
  <c r="AJ31" i="24"/>
  <c r="AK31" i="24"/>
  <c r="AL31" i="24"/>
  <c r="AM31" i="24"/>
  <c r="AI32" i="24"/>
  <c r="AK32" i="24"/>
  <c r="AL32" i="24"/>
  <c r="AM32" i="24"/>
  <c r="AD33" i="24"/>
  <c r="AI33" i="24"/>
  <c r="AM33" i="24"/>
  <c r="AE34" i="24"/>
  <c r="AI34" i="24"/>
  <c r="AJ34" i="24"/>
  <c r="AK34" i="24"/>
  <c r="AL34" i="24"/>
  <c r="AM34" i="24"/>
  <c r="AJ35" i="24"/>
  <c r="AK35" i="24"/>
  <c r="AL35" i="24"/>
  <c r="AM35" i="24"/>
  <c r="AE36" i="24"/>
  <c r="AJ36" i="24"/>
  <c r="AK36" i="24"/>
  <c r="AL36" i="24"/>
  <c r="AD37" i="24"/>
  <c r="AE37" i="24"/>
  <c r="AI37" i="24"/>
  <c r="AJ37" i="24"/>
  <c r="AK37" i="24"/>
  <c r="AD38" i="24"/>
  <c r="AE38" i="24"/>
  <c r="AI38" i="24"/>
  <c r="AK38" i="24"/>
  <c r="AL38" i="24"/>
  <c r="AB41" i="24"/>
  <c r="AA41" i="24"/>
  <c r="Z41" i="24"/>
  <c r="AK48" i="24" s="1"/>
  <c r="Y41" i="24"/>
  <c r="X41" i="24"/>
  <c r="W41" i="24"/>
  <c r="V41" i="24"/>
  <c r="U41" i="24"/>
  <c r="T41" i="24"/>
  <c r="S41" i="24"/>
  <c r="R41" i="24"/>
  <c r="AB40" i="24"/>
  <c r="AA40" i="24"/>
  <c r="Z40" i="24"/>
  <c r="Y40" i="24"/>
  <c r="X40" i="24"/>
  <c r="W40" i="24"/>
  <c r="V40" i="24"/>
  <c r="U40" i="24"/>
  <c r="T40" i="24"/>
  <c r="S40" i="24"/>
  <c r="R40" i="24"/>
  <c r="M40" i="24"/>
  <c r="Q38" i="24"/>
  <c r="P38" i="24"/>
  <c r="Q37" i="24"/>
  <c r="P37" i="24"/>
  <c r="Q36" i="24"/>
  <c r="P36" i="24"/>
  <c r="Q35" i="24"/>
  <c r="P35" i="24"/>
  <c r="Q34" i="24"/>
  <c r="P34" i="24"/>
  <c r="Q33" i="24"/>
  <c r="P33" i="24"/>
  <c r="Q32" i="24"/>
  <c r="P32" i="24"/>
  <c r="Q31" i="24"/>
  <c r="P31" i="24"/>
  <c r="Q30" i="24"/>
  <c r="P30" i="24"/>
  <c r="Q29" i="24"/>
  <c r="P29" i="24"/>
  <c r="Q28" i="24"/>
  <c r="P28" i="24"/>
  <c r="Q27" i="24"/>
  <c r="P27" i="24"/>
  <c r="Q26" i="24"/>
  <c r="P26" i="24"/>
  <c r="Q25" i="24"/>
  <c r="P25" i="24"/>
  <c r="Q24" i="24"/>
  <c r="P24" i="24"/>
  <c r="Q23" i="24"/>
  <c r="P23" i="24"/>
  <c r="Q22" i="24"/>
  <c r="P22" i="24"/>
  <c r="Q21" i="24"/>
  <c r="P21" i="24"/>
  <c r="Q20" i="24"/>
  <c r="P20" i="24"/>
  <c r="Q19" i="24"/>
  <c r="P19" i="24"/>
  <c r="Q18" i="24"/>
  <c r="P18" i="24"/>
  <c r="Q17" i="24"/>
  <c r="P17" i="24"/>
  <c r="Q16" i="24"/>
  <c r="P16" i="24"/>
  <c r="Q15" i="24"/>
  <c r="P15" i="24"/>
  <c r="Q14" i="24"/>
  <c r="P14" i="24"/>
  <c r="Q13" i="24"/>
  <c r="P13" i="24"/>
  <c r="Q12" i="24"/>
  <c r="P12" i="24"/>
  <c r="Q11" i="24"/>
  <c r="P11" i="24"/>
  <c r="Q10" i="24"/>
  <c r="P10" i="24"/>
  <c r="Q9" i="24"/>
  <c r="P9" i="24"/>
  <c r="Q8" i="24"/>
  <c r="P8" i="24"/>
  <c r="Q7" i="24"/>
  <c r="P7" i="24"/>
  <c r="Q6" i="24"/>
  <c r="P6" i="24"/>
  <c r="Q5" i="24"/>
  <c r="P5" i="24"/>
  <c r="AD28" i="24" l="1"/>
  <c r="AE29" i="24"/>
  <c r="AM18" i="24"/>
  <c r="AM28" i="24"/>
  <c r="AF10" i="24"/>
  <c r="AM22" i="24"/>
  <c r="AN23" i="24"/>
  <c r="AR10" i="24"/>
  <c r="AD14" i="24"/>
  <c r="AF24" i="24"/>
  <c r="AD34" i="24"/>
  <c r="AE11" i="24"/>
  <c r="AQ11" i="24"/>
  <c r="AQ18" i="24"/>
  <c r="AQ28" i="24"/>
  <c r="AQ38" i="24"/>
  <c r="AD29" i="24"/>
  <c r="AF5" i="24"/>
  <c r="AE15" i="24"/>
  <c r="AC25" i="24"/>
  <c r="AD35" i="24"/>
  <c r="AT6" i="24"/>
  <c r="AC21" i="24"/>
  <c r="AC18" i="24"/>
  <c r="AF28" i="24"/>
  <c r="AC38" i="24"/>
  <c r="AD13" i="24"/>
  <c r="AM38" i="24"/>
  <c r="AD6" i="24"/>
  <c r="AC16" i="24"/>
  <c r="AF26" i="24"/>
  <c r="AD36" i="24"/>
  <c r="AQ6" i="24"/>
  <c r="AQ36" i="24"/>
  <c r="AM20" i="24"/>
  <c r="AQ23" i="24"/>
  <c r="AE23" i="24"/>
  <c r="AQ33" i="24"/>
  <c r="AF23" i="24"/>
  <c r="AF7" i="24"/>
  <c r="AC17" i="24"/>
  <c r="AF27" i="24"/>
  <c r="AC37" i="24"/>
  <c r="AC30" i="24"/>
  <c r="AN10" i="24"/>
  <c r="AF38" i="24"/>
  <c r="AD23" i="24"/>
  <c r="AD10" i="24"/>
  <c r="AQ13" i="24"/>
  <c r="AG17" i="24"/>
  <c r="AG13" i="24"/>
  <c r="AF6" i="24"/>
  <c r="AF13" i="24"/>
  <c r="AD17" i="24"/>
  <c r="AE13" i="24"/>
  <c r="AT36" i="24"/>
  <c r="AT10" i="24"/>
  <c r="AC36" i="24"/>
  <c r="AG37" i="24"/>
  <c r="AE28" i="24"/>
  <c r="AQ14" i="24"/>
  <c r="AQ27" i="24"/>
  <c r="AQ24" i="24"/>
  <c r="AN25" i="24"/>
  <c r="AC29" i="24"/>
  <c r="AG33" i="24"/>
  <c r="AN21" i="24"/>
  <c r="AQ7" i="24"/>
  <c r="AC28" i="24"/>
  <c r="AF33" i="24"/>
  <c r="AN20" i="24"/>
  <c r="AO7" i="24"/>
  <c r="AN31" i="24"/>
  <c r="AC27" i="24"/>
  <c r="AM36" i="24"/>
  <c r="AE33" i="24"/>
  <c r="AN11" i="24"/>
  <c r="AQ17" i="24"/>
  <c r="AQ37" i="24"/>
  <c r="AT8" i="24"/>
  <c r="AC26" i="24"/>
  <c r="AG11" i="24"/>
  <c r="AQ21" i="24"/>
  <c r="AF11" i="24"/>
  <c r="AG27" i="24"/>
  <c r="AS5" i="24"/>
  <c r="AI5" i="24"/>
  <c r="AC7" i="24"/>
  <c r="AD27" i="24"/>
  <c r="AG7" i="24"/>
  <c r="AQ35" i="24"/>
  <c r="AE27" i="24"/>
  <c r="AE12" i="24"/>
  <c r="AJ5" i="24"/>
  <c r="AN12" i="24"/>
  <c r="AN22" i="24"/>
  <c r="AN32" i="24"/>
  <c r="AK23" i="24"/>
  <c r="AC6" i="24"/>
  <c r="AM26" i="24"/>
  <c r="AG21" i="24"/>
  <c r="AF18" i="24"/>
  <c r="AQ34" i="24"/>
  <c r="AT16" i="24"/>
  <c r="AQ5" i="24"/>
  <c r="AE32" i="24"/>
  <c r="AF29" i="24"/>
  <c r="AL33" i="24"/>
  <c r="AF21" i="24"/>
  <c r="AD7" i="24"/>
  <c r="AQ16" i="24"/>
  <c r="AQ15" i="24"/>
  <c r="AC10" i="24"/>
  <c r="AF36" i="24"/>
  <c r="AF9" i="24"/>
  <c r="AN19" i="24"/>
  <c r="AQ29" i="24"/>
  <c r="AX12" i="24"/>
  <c r="AG29" i="24"/>
  <c r="AG23" i="24"/>
  <c r="AD18" i="24"/>
  <c r="AT30" i="24"/>
  <c r="AQ26" i="24"/>
  <c r="AF34" i="24"/>
  <c r="AN30" i="24"/>
  <c r="AC24" i="24"/>
  <c r="AN24" i="24"/>
  <c r="AG19" i="24"/>
  <c r="AD19" i="24"/>
  <c r="AQ19" i="24"/>
  <c r="AF16" i="24"/>
  <c r="AF14" i="24"/>
  <c r="AE14" i="24"/>
  <c r="AC8" i="24"/>
  <c r="AE9" i="24"/>
  <c r="AD9" i="24"/>
  <c r="AQ9" i="24"/>
  <c r="AG9" i="24"/>
  <c r="AP9" i="24"/>
  <c r="AF8" i="24"/>
  <c r="AE8" i="24"/>
  <c r="AD8" i="24"/>
  <c r="AQ8" i="24"/>
  <c r="AC9" i="24"/>
  <c r="AH37" i="24"/>
  <c r="AH35" i="24"/>
  <c r="AH33" i="24"/>
  <c r="AH29" i="24"/>
  <c r="AH27" i="24"/>
  <c r="AH23" i="24"/>
  <c r="AH21" i="24"/>
  <c r="AH19" i="24"/>
  <c r="AH17" i="24"/>
  <c r="AH15" i="24"/>
  <c r="AH11" i="24"/>
  <c r="AH9" i="24"/>
  <c r="AH7" i="24"/>
  <c r="AH5" i="24"/>
  <c r="AW26" i="24"/>
  <c r="AW14" i="24"/>
  <c r="AW12" i="24"/>
  <c r="AG35" i="24"/>
  <c r="AG15" i="24"/>
  <c r="AG5" i="24"/>
  <c r="AF37" i="24"/>
  <c r="AF35" i="24"/>
  <c r="AF19" i="24"/>
  <c r="AF17" i="24"/>
  <c r="AF15" i="24"/>
  <c r="AU38" i="24"/>
  <c r="AU32" i="24"/>
  <c r="AU26" i="24"/>
  <c r="AU24" i="24"/>
  <c r="AU20" i="24"/>
  <c r="AU18" i="24"/>
  <c r="AU16" i="24"/>
  <c r="AU14" i="24"/>
  <c r="AU12" i="24"/>
  <c r="AS18" i="24"/>
  <c r="AM12" i="24"/>
  <c r="AR12" i="24"/>
  <c r="AN38" i="24"/>
  <c r="AQ10" i="24"/>
  <c r="AC23" i="24"/>
  <c r="AN37" i="24"/>
  <c r="AN17" i="24"/>
  <c r="AP32" i="24"/>
  <c r="AP28" i="24"/>
  <c r="AP14" i="24"/>
  <c r="AP12" i="24"/>
  <c r="AP8" i="24"/>
  <c r="AM46" i="24"/>
  <c r="AE35" i="24"/>
  <c r="AS16" i="24"/>
  <c r="AR8" i="24"/>
  <c r="AC22" i="24"/>
  <c r="AJ38" i="24"/>
  <c r="AJ32" i="24"/>
  <c r="AJ26" i="24"/>
  <c r="AJ24" i="24"/>
  <c r="AJ20" i="24"/>
  <c r="AJ18" i="24"/>
  <c r="AJ16" i="24"/>
  <c r="AJ14" i="24"/>
  <c r="AJ12" i="24"/>
  <c r="AN36" i="24"/>
  <c r="AN16" i="24"/>
  <c r="AO36" i="24"/>
  <c r="AO34" i="24"/>
  <c r="AO32" i="24"/>
  <c r="AO28" i="24"/>
  <c r="AO18" i="24"/>
  <c r="AO16" i="24"/>
  <c r="AO14" i="24"/>
  <c r="AO10" i="24"/>
  <c r="AO8" i="24"/>
  <c r="AO6" i="24"/>
  <c r="AS20" i="24"/>
  <c r="AR32" i="24"/>
  <c r="AR6" i="24"/>
  <c r="AL26" i="24"/>
  <c r="AL12" i="24"/>
  <c r="AN18" i="24"/>
  <c r="AQ32" i="24"/>
  <c r="AI36" i="24"/>
  <c r="AI30" i="24"/>
  <c r="AI16" i="24"/>
  <c r="AI10" i="24"/>
  <c r="AI8" i="24"/>
  <c r="AI6" i="24"/>
  <c r="AN35" i="24"/>
  <c r="AN15" i="24"/>
  <c r="AX29" i="24"/>
  <c r="AX23" i="24"/>
  <c r="AX15" i="24"/>
  <c r="AX11" i="24"/>
  <c r="AX7" i="24"/>
  <c r="AX5" i="24"/>
  <c r="AC20" i="24"/>
  <c r="AH38" i="24"/>
  <c r="AH36" i="24"/>
  <c r="AH34" i="24"/>
  <c r="AH32" i="24"/>
  <c r="AH28" i="24"/>
  <c r="AH26" i="24"/>
  <c r="AH24" i="24"/>
  <c r="AH20" i="24"/>
  <c r="AH18" i="24"/>
  <c r="AH16" i="24"/>
  <c r="AH14" i="24"/>
  <c r="AH12" i="24"/>
  <c r="AH10" i="24"/>
  <c r="AH8" i="24"/>
  <c r="AH6" i="24"/>
  <c r="AN34" i="24"/>
  <c r="AN14" i="24"/>
  <c r="AW37" i="24"/>
  <c r="AW33" i="24"/>
  <c r="AW23" i="24"/>
  <c r="AW11" i="24"/>
  <c r="AW5" i="24"/>
  <c r="AS28" i="24"/>
  <c r="AR24" i="24"/>
  <c r="AL14" i="24"/>
  <c r="AQ12" i="24"/>
  <c r="AX37" i="24"/>
  <c r="AC5" i="24"/>
  <c r="AC19" i="24"/>
  <c r="AG38" i="24"/>
  <c r="AG36" i="24"/>
  <c r="AG34" i="24"/>
  <c r="AG32" i="24"/>
  <c r="AG28" i="24"/>
  <c r="AG26" i="24"/>
  <c r="AG24" i="24"/>
  <c r="AG20" i="24"/>
  <c r="AG18" i="24"/>
  <c r="AG16" i="24"/>
  <c r="AG14" i="24"/>
  <c r="AG12" i="24"/>
  <c r="AG10" i="24"/>
  <c r="AG8" i="24"/>
  <c r="AG6" i="24"/>
  <c r="AN33" i="24"/>
  <c r="AN13" i="24"/>
  <c r="AV33" i="24"/>
  <c r="AV23" i="24"/>
  <c r="AR20" i="24"/>
  <c r="AF32" i="24"/>
  <c r="AF12" i="24"/>
  <c r="AU33" i="24"/>
  <c r="AU23" i="24"/>
  <c r="AU17" i="24"/>
  <c r="AU11" i="24"/>
  <c r="AU5" i="24"/>
  <c r="AS36" i="24"/>
  <c r="AS10" i="24"/>
  <c r="AR38" i="24"/>
  <c r="AR18" i="24"/>
  <c r="AD32" i="24"/>
  <c r="AF46" i="24"/>
  <c r="AC35" i="24"/>
  <c r="AC15" i="24"/>
  <c r="AM37" i="24"/>
  <c r="AM29" i="24"/>
  <c r="AM23" i="24"/>
  <c r="AM15" i="24"/>
  <c r="AM11" i="24"/>
  <c r="AM7" i="24"/>
  <c r="AM5" i="24"/>
  <c r="AN29" i="24"/>
  <c r="AN9" i="24"/>
  <c r="AR37" i="24"/>
  <c r="AR35" i="24"/>
  <c r="AR33" i="24"/>
  <c r="AR29" i="24"/>
  <c r="AR27" i="24"/>
  <c r="AR23" i="24"/>
  <c r="AR21" i="24"/>
  <c r="AR19" i="24"/>
  <c r="AR17" i="24"/>
  <c r="AR15" i="24"/>
  <c r="AR13" i="24"/>
  <c r="AR11" i="24"/>
  <c r="AR9" i="24"/>
  <c r="AR7" i="24"/>
  <c r="AR5" i="24"/>
  <c r="AS34" i="24"/>
  <c r="AS26" i="24"/>
  <c r="AS14" i="24"/>
  <c r="AD16" i="24"/>
  <c r="AS33" i="24"/>
  <c r="AS11" i="24"/>
  <c r="AL11" i="24"/>
  <c r="AN28" i="24"/>
  <c r="AS32" i="24"/>
  <c r="AS24" i="24"/>
  <c r="AS6" i="24"/>
  <c r="AN5" i="24"/>
  <c r="AR36" i="24"/>
  <c r="AR28" i="24"/>
  <c r="AR26" i="24"/>
  <c r="AR16" i="24"/>
  <c r="AT25" i="24"/>
  <c r="AT19" i="24"/>
  <c r="AT13" i="24"/>
  <c r="AT5" i="24"/>
  <c r="AS37" i="24"/>
  <c r="AS29" i="24"/>
  <c r="AS21" i="24"/>
  <c r="AS17" i="24"/>
  <c r="AS7" i="24"/>
  <c r="AL23" i="24"/>
  <c r="AL5" i="24"/>
  <c r="AC33" i="24"/>
  <c r="AC13" i="24"/>
  <c r="AK33" i="24"/>
  <c r="AN27" i="24"/>
  <c r="AN7" i="24"/>
  <c r="AP35" i="24"/>
  <c r="AP33" i="24"/>
  <c r="AP29" i="24"/>
  <c r="AP27" i="24"/>
  <c r="AP23" i="24"/>
  <c r="AP15" i="24"/>
  <c r="AP13" i="24"/>
  <c r="AP11" i="24"/>
  <c r="AS8" i="24"/>
  <c r="AR34" i="24"/>
  <c r="AR14" i="24"/>
  <c r="AT35" i="24"/>
  <c r="AT31" i="24"/>
  <c r="AT27" i="24"/>
  <c r="AT17" i="24"/>
  <c r="AS35" i="24"/>
  <c r="AS23" i="24"/>
  <c r="AS19" i="24"/>
  <c r="AS15" i="24"/>
  <c r="AS9" i="24"/>
  <c r="AC34" i="24"/>
  <c r="AL37" i="24"/>
  <c r="AC32" i="24"/>
  <c r="AC12" i="24"/>
  <c r="AJ33" i="24"/>
  <c r="AJ23" i="24"/>
  <c r="AJ17" i="24"/>
  <c r="AJ11" i="24"/>
  <c r="AN26" i="24"/>
  <c r="AN6" i="24"/>
  <c r="AO35" i="24"/>
  <c r="AO29" i="24"/>
  <c r="AO27" i="24"/>
  <c r="AO23" i="24"/>
  <c r="AO19" i="24"/>
  <c r="AO17" i="24"/>
  <c r="AO13" i="24"/>
  <c r="AO9" i="24"/>
  <c r="AS38" i="24"/>
  <c r="AS12" i="24"/>
  <c r="AS27" i="24"/>
  <c r="AC14" i="24"/>
  <c r="AN8" i="24"/>
  <c r="AC31" i="24"/>
  <c r="AC11" i="24"/>
  <c r="AI35" i="24"/>
  <c r="AI31" i="24"/>
  <c r="AI27" i="24"/>
  <c r="AI25" i="24"/>
  <c r="AI19" i="24"/>
  <c r="AI17" i="24"/>
  <c r="AI13" i="24"/>
  <c r="AX38" i="24"/>
  <c r="AX36" i="24"/>
  <c r="AX28" i="24"/>
  <c r="AX26" i="24"/>
  <c r="AX22" i="24"/>
  <c r="AX20" i="24"/>
  <c r="AX18" i="24"/>
  <c r="AM6" i="23"/>
  <c r="AN6" i="23"/>
  <c r="AS6" i="23"/>
  <c r="AT6" i="23"/>
  <c r="AU6" i="23"/>
  <c r="AT8" i="23"/>
  <c r="AN9" i="23"/>
  <c r="AS9" i="23"/>
  <c r="AT9" i="23"/>
  <c r="AU9" i="23"/>
  <c r="AN10" i="23"/>
  <c r="AR10" i="23"/>
  <c r="AS10" i="23"/>
  <c r="AT10" i="23"/>
  <c r="AU10" i="23"/>
  <c r="AM11" i="23"/>
  <c r="AR11" i="23"/>
  <c r="AS11" i="23"/>
  <c r="AT11" i="23"/>
  <c r="AN12" i="23"/>
  <c r="AN13" i="23"/>
  <c r="AS13" i="23"/>
  <c r="AT13" i="23"/>
  <c r="AS14" i="23"/>
  <c r="AT14" i="23"/>
  <c r="AU14" i="23"/>
  <c r="AM15" i="23"/>
  <c r="AN15" i="23"/>
  <c r="AT15" i="23"/>
  <c r="AU15" i="23"/>
  <c r="AT16" i="23"/>
  <c r="AM17" i="23"/>
  <c r="AN17" i="23"/>
  <c r="AS17" i="23"/>
  <c r="AT17" i="23"/>
  <c r="AU17" i="23"/>
  <c r="AS18" i="23"/>
  <c r="AT18" i="23"/>
  <c r="AU18" i="23"/>
  <c r="AN19" i="23"/>
  <c r="AN20" i="23"/>
  <c r="AC6" i="23"/>
  <c r="AD6" i="23"/>
  <c r="AI6" i="23"/>
  <c r="AJ6" i="23"/>
  <c r="AK6" i="23"/>
  <c r="AJ8" i="23"/>
  <c r="AD9" i="23"/>
  <c r="AI9" i="23"/>
  <c r="AJ9" i="23"/>
  <c r="AK9" i="23"/>
  <c r="AD10" i="23"/>
  <c r="AH10" i="23"/>
  <c r="AI10" i="23"/>
  <c r="AJ10" i="23"/>
  <c r="AK10" i="23"/>
  <c r="AC11" i="23"/>
  <c r="AH11" i="23"/>
  <c r="AI11" i="23"/>
  <c r="AJ11" i="23"/>
  <c r="AD12" i="23"/>
  <c r="AD13" i="23"/>
  <c r="AI13" i="23"/>
  <c r="AJ13" i="23"/>
  <c r="AI14" i="23"/>
  <c r="AJ14" i="23"/>
  <c r="AK14" i="23"/>
  <c r="AC15" i="23"/>
  <c r="AD15" i="23"/>
  <c r="AJ15" i="23"/>
  <c r="AK15" i="23"/>
  <c r="AJ16" i="23"/>
  <c r="AC17" i="23"/>
  <c r="AD17" i="23"/>
  <c r="AI17" i="23"/>
  <c r="AJ17" i="23"/>
  <c r="AK17" i="23"/>
  <c r="AI18" i="23"/>
  <c r="AJ18" i="23"/>
  <c r="AK18" i="23"/>
  <c r="AD19" i="23"/>
  <c r="AD20" i="23"/>
  <c r="AA23" i="23"/>
  <c r="Z23" i="23"/>
  <c r="Y23" i="23"/>
  <c r="X23" i="23"/>
  <c r="W23" i="23"/>
  <c r="V23" i="23"/>
  <c r="U23" i="23"/>
  <c r="T23" i="23"/>
  <c r="S23" i="23"/>
  <c r="R23" i="23"/>
  <c r="AA22" i="23"/>
  <c r="Z22" i="23"/>
  <c r="Y22" i="23"/>
  <c r="X22" i="23"/>
  <c r="W22" i="23"/>
  <c r="V22" i="23"/>
  <c r="U22" i="23"/>
  <c r="T22" i="23"/>
  <c r="S22" i="23"/>
  <c r="R22" i="23"/>
  <c r="M22" i="23"/>
  <c r="Q20" i="23"/>
  <c r="P20" i="23"/>
  <c r="Q19" i="23"/>
  <c r="P19" i="23"/>
  <c r="Q18" i="23"/>
  <c r="P18" i="23"/>
  <c r="Q17" i="23"/>
  <c r="P17" i="23"/>
  <c r="Q16" i="23"/>
  <c r="P16" i="23"/>
  <c r="Q15" i="23"/>
  <c r="P15" i="23"/>
  <c r="Q14" i="23"/>
  <c r="P14" i="23"/>
  <c r="Q13" i="23"/>
  <c r="P13" i="23"/>
  <c r="Q12" i="23"/>
  <c r="P12" i="23"/>
  <c r="Q11" i="23"/>
  <c r="P11" i="23"/>
  <c r="Q10" i="23"/>
  <c r="P10" i="23"/>
  <c r="Q9" i="23"/>
  <c r="P9" i="23"/>
  <c r="Q8" i="23"/>
  <c r="P8" i="23"/>
  <c r="Q7" i="23"/>
  <c r="P7" i="23"/>
  <c r="Q6" i="23"/>
  <c r="P6" i="23"/>
  <c r="Q5" i="23"/>
  <c r="P5" i="23"/>
  <c r="AG19" i="23" l="1"/>
  <c r="AS20" i="23"/>
  <c r="AR20" i="23"/>
  <c r="AM14" i="23"/>
  <c r="AU19" i="23"/>
  <c r="AM20" i="23"/>
  <c r="AF10" i="23"/>
  <c r="AB19" i="23"/>
  <c r="AE7" i="23"/>
  <c r="AQ10" i="23"/>
  <c r="AN7" i="23"/>
  <c r="AM7" i="23"/>
  <c r="AH7" i="23"/>
  <c r="AI19" i="23"/>
  <c r="AJ19" i="23"/>
  <c r="AK19" i="23"/>
  <c r="AB20" i="23"/>
  <c r="AN14" i="23"/>
  <c r="AB11" i="23"/>
  <c r="AB17" i="23"/>
  <c r="AH9" i="23"/>
  <c r="AB7" i="23"/>
  <c r="AD7" i="23"/>
  <c r="AB13" i="23"/>
  <c r="AH19" i="23"/>
  <c r="AM10" i="23"/>
  <c r="AC8" i="23"/>
  <c r="AB18" i="23"/>
  <c r="AD5" i="23"/>
  <c r="AI12" i="23"/>
  <c r="AR15" i="23"/>
  <c r="AM19" i="23"/>
  <c r="AC19" i="23"/>
  <c r="AP20" i="23"/>
  <c r="AO20" i="23"/>
  <c r="AS15" i="23"/>
  <c r="AE19" i="23"/>
  <c r="AP10" i="23"/>
  <c r="AQ6" i="23"/>
  <c r="AH13" i="23"/>
  <c r="AQ15" i="23"/>
  <c r="AR19" i="23"/>
  <c r="AB10" i="23"/>
  <c r="AH6" i="23"/>
  <c r="AQ19" i="23"/>
  <c r="AG6" i="23"/>
  <c r="AP19" i="23"/>
  <c r="AK20" i="23"/>
  <c r="AO19" i="23"/>
  <c r="AJ20" i="23"/>
  <c r="AP13" i="23"/>
  <c r="AI20" i="23"/>
  <c r="AL5" i="23"/>
  <c r="AH20" i="23"/>
  <c r="AL20" i="23"/>
  <c r="AR13" i="23"/>
  <c r="AG20" i="23"/>
  <c r="AL17" i="23"/>
  <c r="AF20" i="23"/>
  <c r="AI15" i="23"/>
  <c r="AL15" i="23"/>
  <c r="AE20" i="23"/>
  <c r="AH15" i="23"/>
  <c r="AE10" i="23"/>
  <c r="AL14" i="23"/>
  <c r="AQ20" i="23"/>
  <c r="AQ17" i="23"/>
  <c r="AG15" i="23"/>
  <c r="AU20" i="23"/>
  <c r="AE13" i="23"/>
  <c r="AG10" i="23"/>
  <c r="AC20" i="23"/>
  <c r="AT20" i="23"/>
  <c r="AL16" i="23"/>
  <c r="AM9" i="23"/>
  <c r="AD46" i="24"/>
  <c r="AE46" i="24"/>
  <c r="AG46" i="24"/>
  <c r="AH46" i="24"/>
  <c r="AI46" i="24"/>
  <c r="AC46" i="24"/>
  <c r="AK46" i="24"/>
  <c r="AL46" i="24"/>
  <c r="AJ46" i="24"/>
  <c r="AK13" i="23"/>
  <c r="AU13" i="23"/>
  <c r="AB15" i="23"/>
  <c r="AC7" i="23"/>
  <c r="AT19" i="23"/>
  <c r="AO10" i="23"/>
  <c r="AC16" i="23"/>
  <c r="AB14" i="23"/>
  <c r="AF19" i="23"/>
  <c r="AC10" i="23"/>
  <c r="AL19" i="23"/>
  <c r="AS19" i="23"/>
  <c r="AR6" i="23"/>
  <c r="AF13" i="23"/>
  <c r="AO13" i="23"/>
  <c r="AB6" i="23"/>
  <c r="AF15" i="23"/>
  <c r="AF9" i="23"/>
  <c r="AF6" i="23"/>
  <c r="AL10" i="23"/>
  <c r="AP15" i="23"/>
  <c r="AR9" i="23"/>
  <c r="AO6" i="23"/>
  <c r="AG28" i="23"/>
  <c r="AE15" i="23"/>
  <c r="AE9" i="23"/>
  <c r="AL9" i="23"/>
  <c r="AM13" i="23"/>
  <c r="AU5" i="23"/>
  <c r="AE18" i="23"/>
  <c r="AL7" i="23"/>
  <c r="AT5" i="23"/>
  <c r="AQ13" i="23"/>
  <c r="AC13" i="23"/>
  <c r="AE6" i="23"/>
  <c r="AO15" i="23"/>
  <c r="AB9" i="23"/>
  <c r="AD18" i="23"/>
  <c r="AC9" i="23"/>
  <c r="AL6" i="23"/>
  <c r="AM12" i="23"/>
  <c r="AU7" i="23"/>
  <c r="AS5" i="23"/>
  <c r="AG13" i="23"/>
  <c r="AL13" i="23"/>
  <c r="AK28" i="23"/>
  <c r="AC18" i="23"/>
  <c r="AK5" i="23"/>
  <c r="AT7" i="23"/>
  <c r="AR5" i="23"/>
  <c r="AH8" i="23"/>
  <c r="AQ5" i="23"/>
  <c r="AU11" i="23"/>
  <c r="AK7" i="23"/>
  <c r="AI5" i="23"/>
  <c r="AR7" i="23"/>
  <c r="AP5" i="23"/>
  <c r="AJ5" i="23"/>
  <c r="AS7" i="23"/>
  <c r="AH14" i="23"/>
  <c r="AJ7" i="23"/>
  <c r="AH5" i="23"/>
  <c r="AR14" i="23"/>
  <c r="AQ7" i="23"/>
  <c r="AO5" i="23"/>
  <c r="AP6" i="23"/>
  <c r="AH17" i="23"/>
  <c r="AG14" i="23"/>
  <c r="AI7" i="23"/>
  <c r="AG5" i="23"/>
  <c r="AR17" i="23"/>
  <c r="AQ14" i="23"/>
  <c r="AP7" i="23"/>
  <c r="AN5" i="23"/>
  <c r="AP14" i="23"/>
  <c r="AM8" i="23"/>
  <c r="AG17" i="23"/>
  <c r="AF14" i="23"/>
  <c r="AF5" i="23"/>
  <c r="AO7" i="23"/>
  <c r="AM5" i="23"/>
  <c r="AB5" i="23"/>
  <c r="AF17" i="23"/>
  <c r="AE14" i="23"/>
  <c r="AG7" i="23"/>
  <c r="AE5" i="23"/>
  <c r="AP17" i="23"/>
  <c r="AO14" i="23"/>
  <c r="AO18" i="23"/>
  <c r="AB8" i="23"/>
  <c r="AE17" i="23"/>
  <c r="AD14" i="23"/>
  <c r="AF7" i="23"/>
  <c r="AO17" i="23"/>
  <c r="AO12" i="23"/>
  <c r="AC14" i="23"/>
  <c r="AC5" i="23"/>
  <c r="AN18" i="23"/>
  <c r="AM18" i="23"/>
  <c r="AG18" i="23"/>
  <c r="AL18" i="23"/>
  <c r="AH18" i="23"/>
  <c r="AF18" i="23"/>
  <c r="AR18" i="23"/>
  <c r="AQ18" i="23"/>
  <c r="AP18" i="23"/>
  <c r="AE16" i="23"/>
  <c r="AB16" i="23"/>
  <c r="AU16" i="23"/>
  <c r="AS16" i="23"/>
  <c r="AR16" i="23"/>
  <c r="AK16" i="23"/>
  <c r="AQ16" i="23"/>
  <c r="AP16" i="23"/>
  <c r="AI16" i="23"/>
  <c r="AO16" i="23"/>
  <c r="AH16" i="23"/>
  <c r="AN16" i="23"/>
  <c r="AG16" i="23"/>
  <c r="AM16" i="23"/>
  <c r="AF16" i="23"/>
  <c r="AD16" i="23"/>
  <c r="AK12" i="23"/>
  <c r="AJ12" i="23"/>
  <c r="AC12" i="23"/>
  <c r="AL12" i="23"/>
  <c r="AR12" i="23"/>
  <c r="AT12" i="23"/>
  <c r="AQ12" i="23"/>
  <c r="AB12" i="23"/>
  <c r="AE12" i="23"/>
  <c r="AP12" i="23"/>
  <c r="AH12" i="23"/>
  <c r="AG12" i="23"/>
  <c r="AF12" i="23"/>
  <c r="AU12" i="23"/>
  <c r="AS12" i="23"/>
  <c r="AQ11" i="23"/>
  <c r="AP11" i="23"/>
  <c r="AO11" i="23"/>
  <c r="AK11" i="23"/>
  <c r="AG11" i="23"/>
  <c r="AF11" i="23"/>
  <c r="AL11" i="23"/>
  <c r="AD11" i="23"/>
  <c r="AN11" i="23"/>
  <c r="AE11" i="23"/>
  <c r="AG9" i="23"/>
  <c r="AQ9" i="23"/>
  <c r="AP9" i="23"/>
  <c r="AO9" i="23"/>
  <c r="AL8" i="23"/>
  <c r="AK8" i="23"/>
  <c r="AU8" i="23"/>
  <c r="AI8" i="23"/>
  <c r="AS8" i="23"/>
  <c r="AG8" i="23"/>
  <c r="AQ8" i="23"/>
  <c r="AF8" i="23"/>
  <c r="AP8" i="23"/>
  <c r="AE8" i="23"/>
  <c r="AO8" i="23"/>
  <c r="AD8" i="23"/>
  <c r="AN8" i="23"/>
  <c r="AR8" i="23"/>
  <c r="AD28" i="23"/>
  <c r="AF28" i="23"/>
  <c r="AC28" i="23" l="1"/>
  <c r="AE28" i="23"/>
  <c r="AJ28" i="23"/>
  <c r="AB28" i="23"/>
  <c r="AI28" i="23"/>
  <c r="AH28" i="23"/>
  <c r="AN5" i="22"/>
  <c r="AS5" i="22"/>
  <c r="AT5" i="22"/>
  <c r="AU5" i="22"/>
  <c r="AN7" i="22"/>
  <c r="AS7" i="22"/>
  <c r="AT7" i="22"/>
  <c r="AU7" i="22"/>
  <c r="AR8" i="22"/>
  <c r="AS8" i="22"/>
  <c r="AT8" i="22"/>
  <c r="AU8" i="22"/>
  <c r="AS9" i="22"/>
  <c r="AT9" i="22"/>
  <c r="AN11" i="22"/>
  <c r="AS11" i="22"/>
  <c r="AU11" i="22"/>
  <c r="AN12" i="22"/>
  <c r="AR12" i="22"/>
  <c r="AS12" i="22"/>
  <c r="AT12" i="22"/>
  <c r="AU12" i="22"/>
  <c r="AN13" i="22"/>
  <c r="AT13" i="22"/>
  <c r="AU13" i="22"/>
  <c r="AM14" i="22"/>
  <c r="AN14" i="22"/>
  <c r="AS14" i="22"/>
  <c r="AT14" i="22"/>
  <c r="AU14" i="22"/>
  <c r="AN15" i="22"/>
  <c r="AS15" i="22"/>
  <c r="AT15" i="22"/>
  <c r="AU15" i="22"/>
  <c r="AM16" i="22"/>
  <c r="AR16" i="22"/>
  <c r="AT16" i="22"/>
  <c r="AM17" i="22"/>
  <c r="AN17" i="22"/>
  <c r="AS17" i="22"/>
  <c r="AT17" i="22"/>
  <c r="AS18" i="22"/>
  <c r="AT18" i="22"/>
  <c r="AU18" i="22"/>
  <c r="AN19" i="22"/>
  <c r="AS19" i="22"/>
  <c r="AT19" i="22"/>
  <c r="AU19" i="22"/>
  <c r="AR20" i="22"/>
  <c r="AS20" i="22"/>
  <c r="AT20" i="22"/>
  <c r="AU20" i="22"/>
  <c r="AN21" i="22"/>
  <c r="AS21" i="22"/>
  <c r="AU21" i="22"/>
  <c r="AN22" i="22"/>
  <c r="AS22" i="22"/>
  <c r="AT22" i="22"/>
  <c r="AU22" i="22"/>
  <c r="AN23" i="22"/>
  <c r="AN24" i="22"/>
  <c r="AD5" i="22"/>
  <c r="AI5" i="22"/>
  <c r="AJ5" i="22"/>
  <c r="AK5" i="22"/>
  <c r="AD7" i="22"/>
  <c r="AI7" i="22"/>
  <c r="AJ7" i="22"/>
  <c r="AK7" i="22"/>
  <c r="AH8" i="22"/>
  <c r="AI8" i="22"/>
  <c r="AJ8" i="22"/>
  <c r="AK8" i="22"/>
  <c r="AI9" i="22"/>
  <c r="AJ9" i="22"/>
  <c r="AD11" i="22"/>
  <c r="AI11" i="22"/>
  <c r="AK11" i="22"/>
  <c r="AD12" i="22"/>
  <c r="AH12" i="22"/>
  <c r="AI12" i="22"/>
  <c r="AJ12" i="22"/>
  <c r="AK12" i="22"/>
  <c r="AD13" i="22"/>
  <c r="AJ13" i="22"/>
  <c r="AK13" i="22"/>
  <c r="AC14" i="22"/>
  <c r="AD14" i="22"/>
  <c r="AI14" i="22"/>
  <c r="AJ14" i="22"/>
  <c r="AK14" i="22"/>
  <c r="AD15" i="22"/>
  <c r="AI15" i="22"/>
  <c r="AJ15" i="22"/>
  <c r="AK15" i="22"/>
  <c r="AC16" i="22"/>
  <c r="AH16" i="22"/>
  <c r="AJ16" i="22"/>
  <c r="AC17" i="22"/>
  <c r="AD17" i="22"/>
  <c r="AI17" i="22"/>
  <c r="AJ17" i="22"/>
  <c r="AI18" i="22"/>
  <c r="AJ18" i="22"/>
  <c r="AK18" i="22"/>
  <c r="AD19" i="22"/>
  <c r="AI19" i="22"/>
  <c r="AJ19" i="22"/>
  <c r="AK19" i="22"/>
  <c r="AH20" i="22"/>
  <c r="AI20" i="22"/>
  <c r="AJ20" i="22"/>
  <c r="AK20" i="22"/>
  <c r="AD21" i="22"/>
  <c r="AI21" i="22"/>
  <c r="AK21" i="22"/>
  <c r="AD22" i="22"/>
  <c r="AI22" i="22"/>
  <c r="AJ22" i="22"/>
  <c r="AK22" i="22"/>
  <c r="AD23" i="22"/>
  <c r="AD24" i="22"/>
  <c r="AA27" i="22"/>
  <c r="AA26" i="22" s="1"/>
  <c r="Z27" i="22"/>
  <c r="Z26" i="22" s="1"/>
  <c r="Y27" i="22"/>
  <c r="X27" i="22"/>
  <c r="W27" i="22"/>
  <c r="W26" i="22" s="1"/>
  <c r="V27" i="22"/>
  <c r="V26" i="22" s="1"/>
  <c r="U27" i="22"/>
  <c r="U26" i="22" s="1"/>
  <c r="T27" i="22"/>
  <c r="T26" i="22" s="1"/>
  <c r="S27" i="22"/>
  <c r="S26" i="22" s="1"/>
  <c r="R27" i="22"/>
  <c r="M26" i="22"/>
  <c r="Q24" i="22"/>
  <c r="P24" i="22"/>
  <c r="Q23" i="22"/>
  <c r="P23" i="22"/>
  <c r="Q22" i="22"/>
  <c r="P22" i="22"/>
  <c r="Q21" i="22"/>
  <c r="P21" i="22"/>
  <c r="Q20" i="22"/>
  <c r="P20" i="22"/>
  <c r="Q19" i="22"/>
  <c r="P19" i="22"/>
  <c r="Q18" i="22"/>
  <c r="P18" i="22"/>
  <c r="Q17" i="22"/>
  <c r="P17" i="22"/>
  <c r="Q16" i="22"/>
  <c r="P16" i="22"/>
  <c r="Q15" i="22"/>
  <c r="P15" i="22"/>
  <c r="Q14" i="22"/>
  <c r="P14" i="22"/>
  <c r="Q13" i="22"/>
  <c r="P13" i="22"/>
  <c r="Q12" i="22"/>
  <c r="P12" i="22"/>
  <c r="Q11" i="22"/>
  <c r="P11" i="22"/>
  <c r="Q10" i="22"/>
  <c r="P10" i="22"/>
  <c r="Q9" i="22"/>
  <c r="P9" i="22"/>
  <c r="Q8" i="22"/>
  <c r="P8" i="22"/>
  <c r="Q7" i="22"/>
  <c r="P7" i="22"/>
  <c r="Q6" i="22"/>
  <c r="P6" i="22"/>
  <c r="Q5" i="22"/>
  <c r="P5" i="22"/>
  <c r="AG12" i="22" l="1"/>
  <c r="AO21" i="22"/>
  <c r="AF9" i="22"/>
  <c r="AC12" i="22"/>
  <c r="AD16" i="22"/>
  <c r="AC10" i="22"/>
  <c r="AN20" i="22"/>
  <c r="AC23" i="22"/>
  <c r="AM18" i="22"/>
  <c r="AC24" i="22"/>
  <c r="AD9" i="22"/>
  <c r="AM21" i="22"/>
  <c r="AD8" i="22"/>
  <c r="AF15" i="22"/>
  <c r="AC18" i="22"/>
  <c r="AN8" i="22"/>
  <c r="AM5" i="22"/>
  <c r="AM22" i="22"/>
  <c r="AM15" i="22"/>
  <c r="AU9" i="22"/>
  <c r="AN9" i="22"/>
  <c r="AU16" i="22"/>
  <c r="AQ12" i="22"/>
  <c r="AG9" i="22"/>
  <c r="AF21" i="22"/>
  <c r="AF11" i="22"/>
  <c r="AE19" i="22"/>
  <c r="AJ23" i="22"/>
  <c r="AT6" i="22"/>
  <c r="AJ6" i="22"/>
  <c r="AT23" i="22"/>
  <c r="AJ11" i="22"/>
  <c r="AQ9" i="22"/>
  <c r="AM9" i="22"/>
  <c r="AM13" i="22"/>
  <c r="AM23" i="22"/>
  <c r="AG11" i="22"/>
  <c r="AE8" i="22"/>
  <c r="AO20" i="22"/>
  <c r="AE18" i="22"/>
  <c r="AM10" i="22"/>
  <c r="AG21" i="22"/>
  <c r="AD18" i="22"/>
  <c r="AF14" i="22"/>
  <c r="AE11" i="22"/>
  <c r="AC8" i="22"/>
  <c r="AM12" i="22"/>
  <c r="AO8" i="22"/>
  <c r="AO7" i="22"/>
  <c r="AO17" i="22"/>
  <c r="AE21" i="22"/>
  <c r="AC11" i="22"/>
  <c r="AM8" i="22"/>
  <c r="AE17" i="22"/>
  <c r="AP14" i="22"/>
  <c r="AK10" i="22"/>
  <c r="AP15" i="22"/>
  <c r="AO11" i="22"/>
  <c r="AE7" i="22"/>
  <c r="AE14" i="22"/>
  <c r="AQ14" i="22"/>
  <c r="AM24" i="22"/>
  <c r="AC21" i="22"/>
  <c r="AG10" i="22"/>
  <c r="AM19" i="22"/>
  <c r="AU10" i="22"/>
  <c r="AT11" i="22"/>
  <c r="AK16" i="22"/>
  <c r="AE10" i="22"/>
  <c r="AQ10" i="22"/>
  <c r="AF10" i="22"/>
  <c r="AF18" i="22"/>
  <c r="AD10" i="22"/>
  <c r="AC6" i="22"/>
  <c r="AP10" i="22"/>
  <c r="AJ21" i="22"/>
  <c r="AK6" i="22"/>
  <c r="AP8" i="22"/>
  <c r="AP18" i="22"/>
  <c r="AK9" i="22"/>
  <c r="AO18" i="22"/>
  <c r="AO14" i="22"/>
  <c r="AO10" i="22"/>
  <c r="AM6" i="22"/>
  <c r="AT21" i="22"/>
  <c r="AC5" i="22"/>
  <c r="AC15" i="22"/>
  <c r="AE20" i="22"/>
  <c r="AG16" i="22"/>
  <c r="AQ21" i="22"/>
  <c r="AN10" i="22"/>
  <c r="AC9" i="22"/>
  <c r="AP9" i="22"/>
  <c r="AN16" i="22"/>
  <c r="AQ16" i="22"/>
  <c r="AD20" i="22"/>
  <c r="AP21" i="22"/>
  <c r="AE12" i="22"/>
  <c r="AC22" i="22"/>
  <c r="AO12" i="22"/>
  <c r="AF5" i="22"/>
  <c r="AK24" i="22"/>
  <c r="AG20" i="22"/>
  <c r="AU24" i="22"/>
  <c r="AQ20" i="22"/>
  <c r="AJ24" i="22"/>
  <c r="AF20" i="22"/>
  <c r="AE9" i="22"/>
  <c r="AC7" i="22"/>
  <c r="AT24" i="22"/>
  <c r="AP20" i="22"/>
  <c r="AN18" i="22"/>
  <c r="AQ11" i="22"/>
  <c r="AO9" i="22"/>
  <c r="AM7" i="22"/>
  <c r="AG22" i="22"/>
  <c r="AQ22" i="22"/>
  <c r="AP11" i="22"/>
  <c r="AU6" i="22"/>
  <c r="AK17" i="22"/>
  <c r="AP22" i="22"/>
  <c r="AG24" i="22"/>
  <c r="AE22" i="22"/>
  <c r="AC20" i="22"/>
  <c r="AF13" i="22"/>
  <c r="AQ24" i="22"/>
  <c r="AO22" i="22"/>
  <c r="AM20" i="22"/>
  <c r="AP13" i="22"/>
  <c r="AF24" i="22"/>
  <c r="AG15" i="22"/>
  <c r="AE13" i="22"/>
  <c r="AP24" i="22"/>
  <c r="AQ15" i="22"/>
  <c r="AO13" i="22"/>
  <c r="AM11" i="22"/>
  <c r="AU17" i="22"/>
  <c r="AF22" i="22"/>
  <c r="AG13" i="22"/>
  <c r="AG6" i="22"/>
  <c r="AQ6" i="22"/>
  <c r="AG17" i="22"/>
  <c r="AE15" i="22"/>
  <c r="AC13" i="22"/>
  <c r="AJ10" i="22"/>
  <c r="AF6" i="22"/>
  <c r="AQ17" i="22"/>
  <c r="AO15" i="22"/>
  <c r="AT10" i="22"/>
  <c r="AP6" i="22"/>
  <c r="AE24" i="22"/>
  <c r="AO24" i="22"/>
  <c r="AF17" i="22"/>
  <c r="AG8" i="22"/>
  <c r="AE6" i="22"/>
  <c r="AP17" i="22"/>
  <c r="AQ8" i="22"/>
  <c r="AO6" i="22"/>
  <c r="AQ13" i="22"/>
  <c r="AK23" i="22"/>
  <c r="AG19" i="22"/>
  <c r="AF8" i="22"/>
  <c r="AD6" i="22"/>
  <c r="AU23" i="22"/>
  <c r="AQ19" i="22"/>
  <c r="AN6" i="22"/>
  <c r="AF19" i="22"/>
  <c r="AP19" i="22"/>
  <c r="AO19" i="22"/>
  <c r="AG23" i="22"/>
  <c r="AC19" i="22"/>
  <c r="AF12" i="22"/>
  <c r="AQ23" i="22"/>
  <c r="AP12" i="22"/>
  <c r="AF23" i="22"/>
  <c r="AG14" i="22"/>
  <c r="AP23" i="22"/>
  <c r="AE23" i="22"/>
  <c r="AG5" i="22"/>
  <c r="AO23" i="22"/>
  <c r="AQ5" i="22"/>
  <c r="AP5" i="22"/>
  <c r="AF16" i="22"/>
  <c r="AG7" i="22"/>
  <c r="AP16" i="22"/>
  <c r="AO5" i="22"/>
  <c r="AG18" i="22"/>
  <c r="AE16" i="22"/>
  <c r="AF7" i="22"/>
  <c r="AQ18" i="22"/>
  <c r="AO16" i="22"/>
  <c r="AP7" i="22"/>
  <c r="AE5" i="22"/>
  <c r="AQ7" i="22"/>
  <c r="AK32" i="22"/>
  <c r="R26" i="22"/>
  <c r="AB6" i="22" s="1"/>
  <c r="X26" i="22"/>
  <c r="AR17" i="22" s="1"/>
  <c r="Y26" i="22"/>
  <c r="AS13" i="22" s="1"/>
  <c r="AB13" i="22" l="1"/>
  <c r="AR7" i="22"/>
  <c r="AR11" i="22"/>
  <c r="AH5" i="22"/>
  <c r="AR19" i="22"/>
  <c r="AH13" i="22"/>
  <c r="AH9" i="22"/>
  <c r="AB17" i="22"/>
  <c r="AB11" i="22"/>
  <c r="AL20" i="22"/>
  <c r="AL8" i="22"/>
  <c r="AL11" i="22"/>
  <c r="AL12" i="22"/>
  <c r="AI23" i="22"/>
  <c r="AS23" i="22"/>
  <c r="AI13" i="22"/>
  <c r="AH23" i="22"/>
  <c r="AR21" i="22"/>
  <c r="AR18" i="22"/>
  <c r="AH24" i="22"/>
  <c r="AR15" i="22"/>
  <c r="AH11" i="22"/>
  <c r="AR23" i="22"/>
  <c r="AH21" i="22"/>
  <c r="AH18" i="22"/>
  <c r="AH15" i="22"/>
  <c r="AB8" i="22"/>
  <c r="AH6" i="22"/>
  <c r="AR13" i="22"/>
  <c r="AH14" i="22"/>
  <c r="AH22" i="22"/>
  <c r="AL21" i="22"/>
  <c r="AL9" i="22"/>
  <c r="AB10" i="22"/>
  <c r="AB9" i="22"/>
  <c r="AB12" i="22"/>
  <c r="AB14" i="22"/>
  <c r="AB21" i="22"/>
  <c r="AB15" i="22"/>
  <c r="AL14" i="22"/>
  <c r="AL10" i="22"/>
  <c r="AL15" i="22"/>
  <c r="AS10" i="22"/>
  <c r="AS24" i="22"/>
  <c r="AH7" i="22"/>
  <c r="AL18" i="22"/>
  <c r="AL23" i="22"/>
  <c r="AB24" i="22"/>
  <c r="AI24" i="22"/>
  <c r="AL13" i="22"/>
  <c r="AB20" i="22"/>
  <c r="AR9" i="22"/>
  <c r="AB23" i="22"/>
  <c r="AL5" i="22"/>
  <c r="AR5" i="22"/>
  <c r="AI10" i="22"/>
  <c r="AS16" i="22"/>
  <c r="AR10" i="22"/>
  <c r="AB18" i="22"/>
  <c r="AI6" i="22"/>
  <c r="AS6" i="22"/>
  <c r="AL17" i="22"/>
  <c r="AL7" i="22"/>
  <c r="AH19" i="22"/>
  <c r="AB5" i="22"/>
  <c r="AL16" i="22"/>
  <c r="AR22" i="22"/>
  <c r="AB7" i="22"/>
  <c r="AH10" i="22"/>
  <c r="AH17" i="22"/>
  <c r="AR6" i="22"/>
  <c r="AR24" i="22"/>
  <c r="AL22" i="22"/>
  <c r="AL24" i="22"/>
  <c r="AI16" i="22"/>
  <c r="AL19" i="22"/>
  <c r="AR14" i="22"/>
  <c r="AB19" i="22"/>
  <c r="AB16" i="22"/>
  <c r="AB22" i="22"/>
  <c r="AL6" i="22"/>
  <c r="AG32" i="22"/>
  <c r="AE32" i="22"/>
  <c r="AD32" i="22"/>
  <c r="AF32" i="22"/>
  <c r="AJ32" i="22"/>
  <c r="AB32" i="22"/>
  <c r="AC32" i="22"/>
  <c r="AI32" i="22"/>
  <c r="AH32" i="22"/>
  <c r="AT27" i="29" l="1"/>
  <c r="AJ27" i="29"/>
  <c r="AJ29" i="29" s="1"/>
  <c r="AD27" i="29"/>
  <c r="AD29" i="29" s="1"/>
  <c r="AN27" i="29" l="1"/>
  <c r="AN28" i="29" s="1"/>
  <c r="AN29" i="29" s="1"/>
  <c r="AK27" i="29"/>
  <c r="AK29" i="29" s="1"/>
  <c r="AS27" i="29"/>
  <c r="AT28" i="29"/>
  <c r="AT29" i="29" s="1"/>
  <c r="AE27" i="29"/>
  <c r="AE29" i="29" s="1"/>
  <c r="AL27" i="29"/>
  <c r="AM27" i="29"/>
  <c r="AO27" i="29"/>
  <c r="AQ27" i="29"/>
  <c r="AP27" i="29"/>
  <c r="AI27" i="29"/>
  <c r="AI29" i="29" s="1"/>
  <c r="AB27" i="29"/>
  <c r="AB29" i="29" s="1"/>
  <c r="AF27" i="29"/>
  <c r="AF29" i="29" s="1"/>
  <c r="AU27" i="29"/>
  <c r="AR27" i="29"/>
  <c r="AH27" i="29"/>
  <c r="AH29" i="29" s="1"/>
  <c r="AC27" i="29"/>
  <c r="AC29" i="29" s="1"/>
  <c r="AG27" i="29"/>
  <c r="AG29" i="29" s="1"/>
  <c r="AJ31" i="29" l="1"/>
  <c r="AJ32" i="29" s="1"/>
  <c r="AJ34" i="29" s="1"/>
  <c r="AD31" i="29"/>
  <c r="AD32" i="29" s="1"/>
  <c r="AD34" i="29" s="1"/>
  <c r="AD35" i="29" s="1"/>
  <c r="AU28" i="29"/>
  <c r="AU29" i="29" s="1"/>
  <c r="AO28" i="29"/>
  <c r="AO29" i="29" s="1"/>
  <c r="AM28" i="29"/>
  <c r="AM29" i="29" s="1"/>
  <c r="AS28" i="29"/>
  <c r="AS29" i="29" s="1"/>
  <c r="AQ28" i="29"/>
  <c r="AQ29" i="29" s="1"/>
  <c r="AR28" i="29"/>
  <c r="AR29" i="29" s="1"/>
  <c r="AL28" i="29"/>
  <c r="AL29" i="29" s="1"/>
  <c r="AP28" i="29"/>
  <c r="AP29" i="29" s="1"/>
  <c r="AG31" i="29" l="1"/>
  <c r="AG32" i="29" s="1"/>
  <c r="AG34" i="29" s="1"/>
  <c r="AG35" i="29" s="1"/>
  <c r="AH31" i="29"/>
  <c r="AH32" i="29" s="1"/>
  <c r="AH34" i="29" s="1"/>
  <c r="AH35" i="29" s="1"/>
  <c r="AI31" i="29"/>
  <c r="AI32" i="29" s="1"/>
  <c r="AI34" i="29" s="1"/>
  <c r="AI35" i="29" s="1"/>
  <c r="AC31" i="29"/>
  <c r="AC32" i="29" s="1"/>
  <c r="AC34" i="29" s="1"/>
  <c r="AC35" i="29" s="1"/>
  <c r="AE31" i="29"/>
  <c r="AE32" i="29" s="1"/>
  <c r="AE34" i="29" s="1"/>
  <c r="AE35" i="29" s="1"/>
  <c r="AK31" i="29"/>
  <c r="AK32" i="29" s="1"/>
  <c r="AK34" i="29" s="1"/>
  <c r="AK35" i="29" s="1"/>
  <c r="AF31" i="29"/>
  <c r="AF32" i="29" s="1"/>
  <c r="AF34" i="29" s="1"/>
  <c r="AF35" i="29" s="1"/>
  <c r="AB31" i="29"/>
  <c r="AB32" i="29" s="1"/>
  <c r="AB34" i="29" s="1"/>
  <c r="AB35" i="29" s="1"/>
  <c r="AJ34" i="28" l="1"/>
  <c r="AJ36" i="28" s="1"/>
  <c r="AG34" i="28"/>
  <c r="AG36" i="28" s="1"/>
  <c r="AN34" i="28"/>
  <c r="AQ34" i="28"/>
  <c r="AL34" i="28"/>
  <c r="AL36" i="28" s="1"/>
  <c r="AX34" i="28"/>
  <c r="AM34" i="28"/>
  <c r="AM36" i="28" s="1"/>
  <c r="AU34" i="28"/>
  <c r="AC34" i="28"/>
  <c r="AC36" i="28" s="1"/>
  <c r="AF34" i="28"/>
  <c r="AF36" i="28" s="1"/>
  <c r="AK34" i="28"/>
  <c r="AK36" i="28" s="1"/>
  <c r="AT34" i="28"/>
  <c r="AI34" i="28"/>
  <c r="AI36" i="28" s="1"/>
  <c r="AR34" i="28"/>
  <c r="AV34" i="28"/>
  <c r="AU35" i="28" l="1"/>
  <c r="AU36" i="28" s="1"/>
  <c r="AX35" i="28"/>
  <c r="AX36" i="28" s="1"/>
  <c r="AR35" i="28"/>
  <c r="AR36" i="28" s="1"/>
  <c r="AT35" i="28"/>
  <c r="AT36" i="28" s="1"/>
  <c r="AV35" i="28"/>
  <c r="AV36" i="28" s="1"/>
  <c r="AQ35" i="28"/>
  <c r="AQ36" i="28" s="1"/>
  <c r="AN35" i="28"/>
  <c r="AN36" i="28" s="1"/>
  <c r="AH34" i="28"/>
  <c r="AH36" i="28" s="1"/>
  <c r="AO34" i="28"/>
  <c r="AS34" i="28"/>
  <c r="AP34" i="28"/>
  <c r="AD34" i="28"/>
  <c r="AD36" i="28" s="1"/>
  <c r="AE34" i="28"/>
  <c r="AE36" i="28" s="1"/>
  <c r="AW34" i="28"/>
  <c r="AW35" i="28" s="1"/>
  <c r="AW36" i="28" s="1"/>
  <c r="AL38" i="28" l="1"/>
  <c r="AL39" i="28" s="1"/>
  <c r="AL41" i="28" s="1"/>
  <c r="AK38" i="28"/>
  <c r="AK39" i="28" s="1"/>
  <c r="AK41" i="28" s="1"/>
  <c r="AK42" i="28" s="1"/>
  <c r="AM38" i="28"/>
  <c r="AM39" i="28" s="1"/>
  <c r="AM41" i="28" s="1"/>
  <c r="AM42" i="28" s="1"/>
  <c r="AJ38" i="28"/>
  <c r="AJ39" i="28" s="1"/>
  <c r="AJ41" i="28" s="1"/>
  <c r="AJ42" i="28" s="1"/>
  <c r="AF38" i="28"/>
  <c r="AF39" i="28" s="1"/>
  <c r="AF41" i="28" s="1"/>
  <c r="AF42" i="28" s="1"/>
  <c r="AG38" i="28"/>
  <c r="AG39" i="28" s="1"/>
  <c r="AG41" i="28" s="1"/>
  <c r="AG42" i="28" s="1"/>
  <c r="AC38" i="28"/>
  <c r="AC39" i="28" s="1"/>
  <c r="AC41" i="28" s="1"/>
  <c r="AC42" i="28" s="1"/>
  <c r="AI38" i="28"/>
  <c r="AI39" i="28" s="1"/>
  <c r="AI41" i="28" s="1"/>
  <c r="AI42" i="28" s="1"/>
  <c r="AP35" i="28"/>
  <c r="AP36" i="28" s="1"/>
  <c r="AS35" i="28"/>
  <c r="AS36" i="28" s="1"/>
  <c r="AO35" i="28"/>
  <c r="AO36" i="28" s="1"/>
  <c r="AD38" i="28" l="1"/>
  <c r="AD39" i="28" s="1"/>
  <c r="AD41" i="28" s="1"/>
  <c r="AD42" i="28" s="1"/>
  <c r="AH38" i="28"/>
  <c r="AH39" i="28" s="1"/>
  <c r="AH41" i="28" s="1"/>
  <c r="AH42" i="28" s="1"/>
  <c r="AE38" i="28"/>
  <c r="AE39" i="28" s="1"/>
  <c r="AE41" i="28" s="1"/>
  <c r="AT28" i="27" l="1"/>
  <c r="AF28" i="27" l="1"/>
  <c r="AF30" i="27" s="1"/>
  <c r="AD28" i="27"/>
  <c r="AD30" i="27" s="1"/>
  <c r="AW28" i="27"/>
  <c r="AE28" i="27"/>
  <c r="AE30" i="27" s="1"/>
  <c r="AR28" i="27"/>
  <c r="AI28" i="27"/>
  <c r="AI30" i="27" s="1"/>
  <c r="AU28" i="27"/>
  <c r="AO28" i="27"/>
  <c r="AX28" i="27"/>
  <c r="AJ28" i="27"/>
  <c r="AJ30" i="27" s="1"/>
  <c r="AS28" i="27"/>
  <c r="AP28" i="27"/>
  <c r="AM28" i="27"/>
  <c r="AM30" i="27" s="1"/>
  <c r="AL28" i="27"/>
  <c r="AL30" i="27" s="1"/>
  <c r="AH28" i="27"/>
  <c r="AH30" i="27" s="1"/>
  <c r="AQ28" i="27"/>
  <c r="AG28" i="27"/>
  <c r="AG30" i="27" s="1"/>
  <c r="AQ29" i="27" l="1"/>
  <c r="AQ30" i="27" s="1"/>
  <c r="AT29" i="27"/>
  <c r="AT30" i="27" s="1"/>
  <c r="AR29" i="27"/>
  <c r="AR30" i="27" s="1"/>
  <c r="AX29" i="27"/>
  <c r="AX30" i="27" s="1"/>
  <c r="AS29" i="27"/>
  <c r="AS30" i="27" s="1"/>
  <c r="AN28" i="27"/>
  <c r="AW29" i="27"/>
  <c r="AW30" i="27" s="1"/>
  <c r="AU29" i="27"/>
  <c r="AU30" i="27" s="1"/>
  <c r="AV28" i="27"/>
  <c r="AK28" i="27"/>
  <c r="AK30" i="27" s="1"/>
  <c r="AC28" i="27"/>
  <c r="AC30" i="27" s="1"/>
  <c r="AP29" i="27"/>
  <c r="AP30" i="27" s="1"/>
  <c r="AO29" i="27"/>
  <c r="AO30" i="27" s="1"/>
  <c r="AF32" i="27" l="1"/>
  <c r="AF33" i="27" s="1"/>
  <c r="AF35" i="27" s="1"/>
  <c r="AF36" i="27" s="1"/>
  <c r="AJ32" i="27"/>
  <c r="AJ33" i="27" s="1"/>
  <c r="AJ35" i="27" s="1"/>
  <c r="AJ36" i="27" s="1"/>
  <c r="AH32" i="27"/>
  <c r="AH33" i="27" s="1"/>
  <c r="AH35" i="27" s="1"/>
  <c r="AH36" i="27" s="1"/>
  <c r="AD32" i="27"/>
  <c r="AD33" i="27" s="1"/>
  <c r="AD35" i="27" s="1"/>
  <c r="AD36" i="27" s="1"/>
  <c r="AL32" i="27"/>
  <c r="AL33" i="27" s="1"/>
  <c r="AL35" i="27" s="1"/>
  <c r="AL36" i="27" s="1"/>
  <c r="AE32" i="27"/>
  <c r="AE33" i="27" s="1"/>
  <c r="AE35" i="27" s="1"/>
  <c r="AE36" i="27" s="1"/>
  <c r="AM32" i="27"/>
  <c r="AM33" i="27" s="1"/>
  <c r="AM35" i="27" s="1"/>
  <c r="AM36" i="27" s="1"/>
  <c r="AG32" i="27"/>
  <c r="AG33" i="27" s="1"/>
  <c r="AG35" i="27" s="1"/>
  <c r="AG36" i="27" s="1"/>
  <c r="AI32" i="27"/>
  <c r="AI33" i="27" s="1"/>
  <c r="AI35" i="27" s="1"/>
  <c r="AI36" i="27" s="1"/>
  <c r="AV29" i="27"/>
  <c r="AV30" i="27" s="1"/>
  <c r="AN29" i="27"/>
  <c r="AN30" i="27" s="1"/>
  <c r="AC32" i="27" l="1"/>
  <c r="AC33" i="27" s="1"/>
  <c r="AC35" i="27" s="1"/>
  <c r="AC36" i="27" s="1"/>
  <c r="AK32" i="27"/>
  <c r="AK33" i="27" s="1"/>
  <c r="AK35" i="27" s="1"/>
  <c r="AL31" i="26" l="1"/>
  <c r="AL33" i="26" s="1"/>
  <c r="AK31" i="26"/>
  <c r="AK33" i="26" s="1"/>
  <c r="AC31" i="26"/>
  <c r="AC33" i="26" s="1"/>
  <c r="AG31" i="26"/>
  <c r="AG33" i="26" s="1"/>
  <c r="AR31" i="26"/>
  <c r="AV31" i="26"/>
  <c r="AH31" i="26"/>
  <c r="AH33" i="26" s="1"/>
  <c r="AJ31" i="26"/>
  <c r="AJ33" i="26" s="1"/>
  <c r="AQ31" i="26"/>
  <c r="AS31" i="26"/>
  <c r="AF31" i="26"/>
  <c r="AF33" i="26" s="1"/>
  <c r="AU31" i="26"/>
  <c r="AD31" i="26"/>
  <c r="AD33" i="26" s="1"/>
  <c r="AW31" i="26"/>
  <c r="AN31" i="26"/>
  <c r="AO31" i="26"/>
  <c r="AW32" i="26" l="1"/>
  <c r="AW33" i="26" s="1"/>
  <c r="AV32" i="26"/>
  <c r="AV33" i="26" s="1"/>
  <c r="AR32" i="26"/>
  <c r="AR33" i="26" s="1"/>
  <c r="AN32" i="26"/>
  <c r="AN33" i="26" s="1"/>
  <c r="AM31" i="26"/>
  <c r="AM33" i="26" s="1"/>
  <c r="AX31" i="26"/>
  <c r="AU32" i="26"/>
  <c r="AU33" i="26" s="1"/>
  <c r="AS32" i="26"/>
  <c r="AS33" i="26" s="1"/>
  <c r="AE31" i="26"/>
  <c r="AE33" i="26" s="1"/>
  <c r="AT31" i="26"/>
  <c r="AO32" i="26"/>
  <c r="AO33" i="26" s="1"/>
  <c r="AQ32" i="26"/>
  <c r="AQ33" i="26" s="1"/>
  <c r="AI31" i="26"/>
  <c r="AI33" i="26" s="1"/>
  <c r="AP31" i="26"/>
  <c r="AL35" i="26" l="1"/>
  <c r="AL36" i="26" s="1"/>
  <c r="AL38" i="26" s="1"/>
  <c r="AL39" i="26" s="1"/>
  <c r="AF35" i="26"/>
  <c r="AF36" i="26" s="1"/>
  <c r="AF38" i="26" s="1"/>
  <c r="AF39" i="26" s="1"/>
  <c r="AJ35" i="26"/>
  <c r="AJ36" i="26" s="1"/>
  <c r="AJ38" i="26" s="1"/>
  <c r="AJ39" i="26" s="1"/>
  <c r="AK35" i="26"/>
  <c r="AK36" i="26" s="1"/>
  <c r="AK38" i="26" s="1"/>
  <c r="AD35" i="26"/>
  <c r="AD36" i="26" s="1"/>
  <c r="AD38" i="26" s="1"/>
  <c r="AD39" i="26" s="1"/>
  <c r="AC35" i="26"/>
  <c r="AC36" i="26" s="1"/>
  <c r="AC38" i="26" s="1"/>
  <c r="AC39" i="26" s="1"/>
  <c r="AG35" i="26"/>
  <c r="AG36" i="26" s="1"/>
  <c r="AG38" i="26" s="1"/>
  <c r="AG39" i="26" s="1"/>
  <c r="AH35" i="26"/>
  <c r="AH36" i="26" s="1"/>
  <c r="AH38" i="26" s="1"/>
  <c r="AH39" i="26" s="1"/>
  <c r="AX32" i="26"/>
  <c r="AX33" i="26" s="1"/>
  <c r="AT32" i="26"/>
  <c r="AT33" i="26" s="1"/>
  <c r="AP32" i="26"/>
  <c r="AP33" i="26" s="1"/>
  <c r="AM35" i="26" l="1"/>
  <c r="AM36" i="26" s="1"/>
  <c r="AM38" i="26" s="1"/>
  <c r="AM39" i="26" s="1"/>
  <c r="AE35" i="26"/>
  <c r="AE36" i="26" s="1"/>
  <c r="AE38" i="26" s="1"/>
  <c r="AE39" i="26" s="1"/>
  <c r="AI35" i="26"/>
  <c r="AI36" i="26" s="1"/>
  <c r="AI38" i="26" s="1"/>
  <c r="AI39" i="26" s="1"/>
  <c r="AK29" i="25" l="1"/>
  <c r="AK31" i="25" s="1"/>
  <c r="AS29" i="25"/>
  <c r="AH29" i="25"/>
  <c r="AH31" i="25" s="1"/>
  <c r="AR29" i="25"/>
  <c r="AC29" i="25"/>
  <c r="AC31" i="25" s="1"/>
  <c r="AE29" i="25"/>
  <c r="AE31" i="25" s="1"/>
  <c r="AV29" i="25"/>
  <c r="AO29" i="25"/>
  <c r="AG29" i="25"/>
  <c r="AG31" i="25" s="1"/>
  <c r="AF29" i="25"/>
  <c r="AF31" i="25" s="1"/>
  <c r="AP29" i="25"/>
  <c r="AL29" i="25"/>
  <c r="AL31" i="25" s="1"/>
  <c r="AU29" i="25"/>
  <c r="AD29" i="25"/>
  <c r="AD31" i="25" s="1"/>
  <c r="AW29" i="25"/>
  <c r="AJ29" i="25"/>
  <c r="AJ31" i="25" s="1"/>
  <c r="AQ29" i="25"/>
  <c r="AN29" i="25"/>
  <c r="AV30" i="25" l="1"/>
  <c r="AV31" i="25" s="1"/>
  <c r="AK33" i="25"/>
  <c r="AK34" i="25" s="1"/>
  <c r="AK36" i="25" s="1"/>
  <c r="AR30" i="25"/>
  <c r="AR31" i="25" s="1"/>
  <c r="AW30" i="25"/>
  <c r="AW31" i="25" s="1"/>
  <c r="AQ30" i="25"/>
  <c r="AQ31" i="25" s="1"/>
  <c r="AU30" i="25"/>
  <c r="AU31" i="25" s="1"/>
  <c r="AM29" i="25"/>
  <c r="AM31" i="25" s="1"/>
  <c r="AN30" i="25"/>
  <c r="AN31" i="25" s="1"/>
  <c r="AT29" i="25"/>
  <c r="AS30" i="25"/>
  <c r="AS31" i="25" s="1"/>
  <c r="AI29" i="25"/>
  <c r="AI31" i="25" s="1"/>
  <c r="AX29" i="25"/>
  <c r="AP30" i="25"/>
  <c r="AP31" i="25" s="1"/>
  <c r="AO30" i="25"/>
  <c r="AO31" i="25" s="1"/>
  <c r="AG33" i="25" l="1"/>
  <c r="AG34" i="25" s="1"/>
  <c r="AG36" i="25" s="1"/>
  <c r="AG37" i="25" s="1"/>
  <c r="AL33" i="25"/>
  <c r="AL34" i="25" s="1"/>
  <c r="AL36" i="25" s="1"/>
  <c r="AL37" i="25" s="1"/>
  <c r="AJ33" i="25"/>
  <c r="AJ34" i="25" s="1"/>
  <c r="AJ36" i="25" s="1"/>
  <c r="AJ37" i="25" s="1"/>
  <c r="AD33" i="25"/>
  <c r="AD34" i="25" s="1"/>
  <c r="AD36" i="25" s="1"/>
  <c r="AD37" i="25" s="1"/>
  <c r="AE33" i="25"/>
  <c r="AE34" i="25" s="1"/>
  <c r="AE36" i="25" s="1"/>
  <c r="AE37" i="25" s="1"/>
  <c r="AF33" i="25"/>
  <c r="AF34" i="25" s="1"/>
  <c r="AF36" i="25" s="1"/>
  <c r="AF37" i="25" s="1"/>
  <c r="AH33" i="25"/>
  <c r="AH34" i="25" s="1"/>
  <c r="AH36" i="25" s="1"/>
  <c r="AH37" i="25" s="1"/>
  <c r="AC33" i="25"/>
  <c r="AC34" i="25" s="1"/>
  <c r="AC36" i="25" s="1"/>
  <c r="AC37" i="25" s="1"/>
  <c r="AX30" i="25"/>
  <c r="AX31" i="25" s="1"/>
  <c r="AT30" i="25"/>
  <c r="AT31" i="25" s="1"/>
  <c r="AI33" i="25" l="1"/>
  <c r="AI34" i="25" s="1"/>
  <c r="AI36" i="25" s="1"/>
  <c r="AM33" i="25"/>
  <c r="AM34" i="25" s="1"/>
  <c r="AM36" i="25" s="1"/>
  <c r="AM37" i="25" s="1"/>
  <c r="CN124" i="24" l="1"/>
  <c r="CO124" i="24"/>
  <c r="CP124" i="24"/>
  <c r="CQ124" i="24"/>
  <c r="CR124" i="24"/>
  <c r="CS124" i="24"/>
  <c r="CT124" i="24"/>
  <c r="CU124" i="24"/>
  <c r="CV124" i="24"/>
  <c r="CW124" i="24"/>
  <c r="CO125" i="24"/>
  <c r="CT125" i="24"/>
  <c r="CU125" i="24"/>
  <c r="CV125" i="24"/>
  <c r="CW125" i="24"/>
  <c r="CT126" i="24"/>
  <c r="CU126" i="24"/>
  <c r="CV126" i="24"/>
  <c r="CS127" i="24"/>
  <c r="CT127" i="24"/>
  <c r="CU127" i="24"/>
  <c r="CV127" i="24"/>
  <c r="CW127" i="24"/>
  <c r="CO128" i="24"/>
  <c r="CT128" i="24"/>
  <c r="CU128" i="24"/>
  <c r="CV128" i="24"/>
  <c r="CW128" i="24"/>
  <c r="CN129" i="24"/>
  <c r="CO129" i="24"/>
  <c r="CP129" i="24"/>
  <c r="CQ129" i="24"/>
  <c r="CR129" i="24"/>
  <c r="CS129" i="24"/>
  <c r="CT129" i="24"/>
  <c r="CU129" i="24"/>
  <c r="CV129" i="24"/>
  <c r="CW129" i="24"/>
  <c r="CN130" i="24"/>
  <c r="CO130" i="24"/>
  <c r="CP130" i="24"/>
  <c r="CQ130" i="24"/>
  <c r="CR130" i="24"/>
  <c r="CS130" i="24"/>
  <c r="CT130" i="24"/>
  <c r="CU130" i="24"/>
  <c r="CV130" i="24"/>
  <c r="CW130" i="24"/>
  <c r="CR131" i="24"/>
  <c r="CT131" i="24"/>
  <c r="CU131" i="24"/>
  <c r="CV131" i="24"/>
  <c r="CS132" i="24"/>
  <c r="CU132" i="24"/>
  <c r="CW132" i="24"/>
  <c r="CN133" i="24"/>
  <c r="CO133" i="24"/>
  <c r="CP133" i="24"/>
  <c r="CQ133" i="24"/>
  <c r="CR133" i="24"/>
  <c r="CS133" i="24"/>
  <c r="CT133" i="24"/>
  <c r="CU133" i="24"/>
  <c r="CV133" i="24"/>
  <c r="CW133" i="24"/>
  <c r="CO134" i="24"/>
  <c r="CU134" i="24"/>
  <c r="CV134" i="24"/>
  <c r="CO135" i="24"/>
  <c r="CU135" i="24"/>
  <c r="CV135" i="24"/>
  <c r="CW135" i="24"/>
  <c r="CN136" i="24"/>
  <c r="CO136" i="24"/>
  <c r="CP136" i="24"/>
  <c r="CQ136" i="24"/>
  <c r="CR136" i="24"/>
  <c r="CS136" i="24"/>
  <c r="CT136" i="24"/>
  <c r="CU136" i="24"/>
  <c r="CV136" i="24"/>
  <c r="CW136" i="24"/>
  <c r="CN137" i="24"/>
  <c r="CO137" i="24"/>
  <c r="CP137" i="24"/>
  <c r="CQ137" i="24"/>
  <c r="CR137" i="24"/>
  <c r="CS137" i="24"/>
  <c r="CT137" i="24"/>
  <c r="CU137" i="24"/>
  <c r="CV137" i="24"/>
  <c r="CW137" i="24"/>
  <c r="CO138" i="24"/>
  <c r="CT138" i="24"/>
  <c r="CU138" i="24"/>
  <c r="CV138" i="24"/>
  <c r="CW138" i="24"/>
  <c r="CN139" i="24"/>
  <c r="CO139" i="24"/>
  <c r="CP139" i="24"/>
  <c r="CQ139" i="24"/>
  <c r="CR139" i="24"/>
  <c r="CS139" i="24"/>
  <c r="CT139" i="24"/>
  <c r="CU139" i="24"/>
  <c r="CV139" i="24"/>
  <c r="CW139" i="24"/>
  <c r="CN140" i="24"/>
  <c r="CO140" i="24"/>
  <c r="CP140" i="24"/>
  <c r="CQ140" i="24"/>
  <c r="CR140" i="24"/>
  <c r="CS140" i="24"/>
  <c r="CT140" i="24"/>
  <c r="CU140" i="24"/>
  <c r="CV140" i="24"/>
  <c r="CW140" i="24"/>
  <c r="CN141" i="24"/>
  <c r="CO141" i="24"/>
  <c r="CP141" i="24"/>
  <c r="CQ141" i="24"/>
  <c r="CR141" i="24"/>
  <c r="CS141" i="24"/>
  <c r="CT141" i="24"/>
  <c r="CU141" i="24"/>
  <c r="CV141" i="24"/>
  <c r="CW141" i="24"/>
  <c r="CN142" i="24"/>
  <c r="CO142" i="24"/>
  <c r="CP142" i="24"/>
  <c r="CQ142" i="24"/>
  <c r="CR142" i="24"/>
  <c r="CS142" i="24"/>
  <c r="CT142" i="24"/>
  <c r="CU142" i="24"/>
  <c r="CV142" i="24"/>
  <c r="CW142" i="24"/>
  <c r="CN143" i="24"/>
  <c r="CO143" i="24"/>
  <c r="CS143" i="24"/>
  <c r="CU143" i="24"/>
  <c r="CV143" i="24"/>
  <c r="CW143" i="24"/>
  <c r="CN144" i="24"/>
  <c r="CO144" i="24"/>
  <c r="CP144" i="24"/>
  <c r="CQ144" i="24"/>
  <c r="CR144" i="24"/>
  <c r="CT144" i="24"/>
  <c r="CU144" i="24"/>
  <c r="CV144" i="24"/>
  <c r="CW144" i="24"/>
  <c r="CN145" i="24"/>
  <c r="CO145" i="24"/>
  <c r="CP145" i="24"/>
  <c r="CQ145" i="24"/>
  <c r="CR145" i="24"/>
  <c r="CS145" i="24"/>
  <c r="CT145" i="24"/>
  <c r="CU145" i="24"/>
  <c r="CV145" i="24"/>
  <c r="CW145" i="24"/>
  <c r="CN146" i="24"/>
  <c r="CO146" i="24"/>
  <c r="CP146" i="24"/>
  <c r="CQ146" i="24"/>
  <c r="CR146" i="24"/>
  <c r="CS146" i="24"/>
  <c r="CT146" i="24"/>
  <c r="CU146" i="24"/>
  <c r="CV146" i="24"/>
  <c r="CW146" i="24"/>
  <c r="CN147" i="24"/>
  <c r="CO147" i="24"/>
  <c r="CP147" i="24"/>
  <c r="CQ147" i="24"/>
  <c r="CR147" i="24"/>
  <c r="CS147" i="24"/>
  <c r="CT147" i="24"/>
  <c r="CU147" i="24"/>
  <c r="CV147" i="24"/>
  <c r="CW147" i="24"/>
  <c r="CN148" i="24"/>
  <c r="CO148" i="24"/>
  <c r="CP148" i="24"/>
  <c r="CQ148" i="24"/>
  <c r="CR148" i="24"/>
  <c r="CS148" i="24"/>
  <c r="CT148" i="24"/>
  <c r="CU148" i="24"/>
  <c r="CV148" i="24"/>
  <c r="CW148" i="24"/>
  <c r="CN149" i="24"/>
  <c r="CO149" i="24"/>
  <c r="CP149" i="24"/>
  <c r="CQ149" i="24"/>
  <c r="CR149" i="24"/>
  <c r="CT149" i="24"/>
  <c r="CU149" i="24"/>
  <c r="CV149" i="24"/>
  <c r="CW149" i="24"/>
  <c r="CN150" i="24"/>
  <c r="CO150" i="24"/>
  <c r="CP150" i="24"/>
  <c r="CQ150" i="24"/>
  <c r="CR150" i="24"/>
  <c r="CT150" i="24"/>
  <c r="CU150" i="24"/>
  <c r="CV150" i="24"/>
  <c r="CW150" i="24"/>
  <c r="CS151" i="24"/>
  <c r="CU151" i="24"/>
  <c r="CV151" i="24"/>
  <c r="CW151" i="24"/>
  <c r="CN152" i="24"/>
  <c r="CO152" i="24"/>
  <c r="CP152" i="24"/>
  <c r="CQ152" i="24"/>
  <c r="CR152" i="24"/>
  <c r="CS152" i="24"/>
  <c r="CT152" i="24"/>
  <c r="CU152" i="24"/>
  <c r="CV152" i="24"/>
  <c r="CW152" i="24"/>
  <c r="CO153" i="24"/>
  <c r="CS153" i="24"/>
  <c r="CT153" i="24"/>
  <c r="CU153" i="24"/>
  <c r="CV153" i="24"/>
  <c r="CW153" i="24"/>
  <c r="CT154" i="24"/>
  <c r="CU154" i="24"/>
  <c r="CV154" i="24"/>
  <c r="CW154" i="24"/>
  <c r="CN155" i="24"/>
  <c r="CO155" i="24"/>
  <c r="CP155" i="24"/>
  <c r="CQ155" i="24"/>
  <c r="CR155" i="24"/>
  <c r="CS155" i="24"/>
  <c r="CT155" i="24"/>
  <c r="CU155" i="24"/>
  <c r="CV155" i="24"/>
  <c r="CW155" i="24"/>
  <c r="CN156" i="24"/>
  <c r="CO156" i="24"/>
  <c r="CP156" i="24"/>
  <c r="CQ156" i="24"/>
  <c r="CR156" i="24"/>
  <c r="CS156" i="24"/>
  <c r="CT156" i="24"/>
  <c r="CU156" i="24"/>
  <c r="CV156" i="24"/>
  <c r="CW156" i="24"/>
  <c r="CN157" i="24"/>
  <c r="CO157" i="24"/>
  <c r="CP157" i="24"/>
  <c r="CQ157" i="24"/>
  <c r="CR157" i="24"/>
  <c r="CS157" i="24"/>
  <c r="CT157" i="24"/>
  <c r="CU157" i="24"/>
  <c r="CV157" i="24"/>
  <c r="CW157" i="24"/>
  <c r="CM129" i="24"/>
  <c r="CM130" i="24"/>
  <c r="CM133" i="24"/>
  <c r="CM136" i="24"/>
  <c r="CM137" i="24"/>
  <c r="CM139" i="24"/>
  <c r="CM140" i="24"/>
  <c r="CM141" i="24"/>
  <c r="CM142" i="24"/>
  <c r="CM145" i="24"/>
  <c r="CM146" i="24"/>
  <c r="CM147" i="24"/>
  <c r="CM148" i="24"/>
  <c r="CM152" i="24"/>
  <c r="CM155" i="24"/>
  <c r="CM156" i="24"/>
  <c r="CM157" i="24"/>
  <c r="CM124" i="24"/>
  <c r="CC124" i="24"/>
  <c r="CD124" i="24"/>
  <c r="CE124" i="24"/>
  <c r="CF124" i="24"/>
  <c r="CG124" i="24"/>
  <c r="CH124" i="24"/>
  <c r="CI124" i="24"/>
  <c r="CJ124" i="24"/>
  <c r="CK124" i="24"/>
  <c r="CL124" i="24"/>
  <c r="CD125" i="24"/>
  <c r="CI125" i="24"/>
  <c r="CJ125" i="24"/>
  <c r="CK125" i="24"/>
  <c r="CL125" i="24"/>
  <c r="CI126" i="24"/>
  <c r="CJ126" i="24"/>
  <c r="CK126" i="24"/>
  <c r="CH127" i="24"/>
  <c r="CI127" i="24"/>
  <c r="CJ127" i="24"/>
  <c r="CK127" i="24"/>
  <c r="CL127" i="24"/>
  <c r="CD128" i="24"/>
  <c r="CI128" i="24"/>
  <c r="CJ128" i="24"/>
  <c r="CK128" i="24"/>
  <c r="CL128" i="24"/>
  <c r="CC129" i="24"/>
  <c r="CD129" i="24"/>
  <c r="CE129" i="24"/>
  <c r="CF129" i="24"/>
  <c r="CG129" i="24"/>
  <c r="CH129" i="24"/>
  <c r="CI129" i="24"/>
  <c r="CJ129" i="24"/>
  <c r="CK129" i="24"/>
  <c r="CL129" i="24"/>
  <c r="CC130" i="24"/>
  <c r="CD130" i="24"/>
  <c r="CE130" i="24"/>
  <c r="CF130" i="24"/>
  <c r="CG130" i="24"/>
  <c r="CH130" i="24"/>
  <c r="CI130" i="24"/>
  <c r="CJ130" i="24"/>
  <c r="CK130" i="24"/>
  <c r="CL130" i="24"/>
  <c r="CG131" i="24"/>
  <c r="CI131" i="24"/>
  <c r="CJ131" i="24"/>
  <c r="CK131" i="24"/>
  <c r="CH132" i="24"/>
  <c r="CJ132" i="24"/>
  <c r="CL132" i="24"/>
  <c r="CC133" i="24"/>
  <c r="CD133" i="24"/>
  <c r="CE133" i="24"/>
  <c r="CF133" i="24"/>
  <c r="CG133" i="24"/>
  <c r="CH133" i="24"/>
  <c r="CI133" i="24"/>
  <c r="CJ133" i="24"/>
  <c r="CK133" i="24"/>
  <c r="CL133" i="24"/>
  <c r="CD134" i="24"/>
  <c r="CJ134" i="24"/>
  <c r="CK134" i="24"/>
  <c r="CD135" i="24"/>
  <c r="CJ135" i="24"/>
  <c r="CK135" i="24"/>
  <c r="CL135" i="24"/>
  <c r="CC136" i="24"/>
  <c r="CD136" i="24"/>
  <c r="CE136" i="24"/>
  <c r="CF136" i="24"/>
  <c r="CG136" i="24"/>
  <c r="CH136" i="24"/>
  <c r="CI136" i="24"/>
  <c r="CJ136" i="24"/>
  <c r="CK136" i="24"/>
  <c r="CL136" i="24"/>
  <c r="CC137" i="24"/>
  <c r="CD137" i="24"/>
  <c r="CE137" i="24"/>
  <c r="CF137" i="24"/>
  <c r="CG137" i="24"/>
  <c r="CH137" i="24"/>
  <c r="CI137" i="24"/>
  <c r="CJ137" i="24"/>
  <c r="CK137" i="24"/>
  <c r="CL137" i="24"/>
  <c r="CD138" i="24"/>
  <c r="CI138" i="24"/>
  <c r="CJ138" i="24"/>
  <c r="CK138" i="24"/>
  <c r="CL138" i="24"/>
  <c r="CC139" i="24"/>
  <c r="CD139" i="24"/>
  <c r="CE139" i="24"/>
  <c r="CF139" i="24"/>
  <c r="CG139" i="24"/>
  <c r="CH139" i="24"/>
  <c r="CI139" i="24"/>
  <c r="CJ139" i="24"/>
  <c r="CK139" i="24"/>
  <c r="CL139" i="24"/>
  <c r="CC140" i="24"/>
  <c r="CD140" i="24"/>
  <c r="CE140" i="24"/>
  <c r="CF140" i="24"/>
  <c r="CG140" i="24"/>
  <c r="CH140" i="24"/>
  <c r="CI140" i="24"/>
  <c r="CJ140" i="24"/>
  <c r="CK140" i="24"/>
  <c r="CL140" i="24"/>
  <c r="CC141" i="24"/>
  <c r="CD141" i="24"/>
  <c r="CE141" i="24"/>
  <c r="CF141" i="24"/>
  <c r="CG141" i="24"/>
  <c r="CH141" i="24"/>
  <c r="CI141" i="24"/>
  <c r="CJ141" i="24"/>
  <c r="CK141" i="24"/>
  <c r="CL141" i="24"/>
  <c r="CC142" i="24"/>
  <c r="CD142" i="24"/>
  <c r="CE142" i="24"/>
  <c r="CF142" i="24"/>
  <c r="CG142" i="24"/>
  <c r="CH142" i="24"/>
  <c r="CI142" i="24"/>
  <c r="CJ142" i="24"/>
  <c r="CK142" i="24"/>
  <c r="CL142" i="24"/>
  <c r="CC143" i="24"/>
  <c r="CD143" i="24"/>
  <c r="CH143" i="24"/>
  <c r="CJ143" i="24"/>
  <c r="CK143" i="24"/>
  <c r="CL143" i="24"/>
  <c r="CC144" i="24"/>
  <c r="CD144" i="24"/>
  <c r="CE144" i="24"/>
  <c r="CF144" i="24"/>
  <c r="CG144" i="24"/>
  <c r="CI144" i="24"/>
  <c r="CJ144" i="24"/>
  <c r="CK144" i="24"/>
  <c r="CL144" i="24"/>
  <c r="CC145" i="24"/>
  <c r="CD145" i="24"/>
  <c r="CE145" i="24"/>
  <c r="CF145" i="24"/>
  <c r="CG145" i="24"/>
  <c r="CH145" i="24"/>
  <c r="CI145" i="24"/>
  <c r="CJ145" i="24"/>
  <c r="CK145" i="24"/>
  <c r="CL145" i="24"/>
  <c r="CC146" i="24"/>
  <c r="CD146" i="24"/>
  <c r="CE146" i="24"/>
  <c r="CF146" i="24"/>
  <c r="CG146" i="24"/>
  <c r="CH146" i="24"/>
  <c r="CI146" i="24"/>
  <c r="CJ146" i="24"/>
  <c r="CK146" i="24"/>
  <c r="CL146" i="24"/>
  <c r="CC147" i="24"/>
  <c r="CD147" i="24"/>
  <c r="CE147" i="24"/>
  <c r="CF147" i="24"/>
  <c r="CG147" i="24"/>
  <c r="CH147" i="24"/>
  <c r="CI147" i="24"/>
  <c r="CJ147" i="24"/>
  <c r="CK147" i="24"/>
  <c r="CL147" i="24"/>
  <c r="CC148" i="24"/>
  <c r="CD148" i="24"/>
  <c r="CE148" i="24"/>
  <c r="CF148" i="24"/>
  <c r="CG148" i="24"/>
  <c r="CH148" i="24"/>
  <c r="CI148" i="24"/>
  <c r="CJ148" i="24"/>
  <c r="CK148" i="24"/>
  <c r="CL148" i="24"/>
  <c r="CC149" i="24"/>
  <c r="CD149" i="24"/>
  <c r="CE149" i="24"/>
  <c r="CF149" i="24"/>
  <c r="CG149" i="24"/>
  <c r="CI149" i="24"/>
  <c r="CJ149" i="24"/>
  <c r="CK149" i="24"/>
  <c r="CL149" i="24"/>
  <c r="CC150" i="24"/>
  <c r="CD150" i="24"/>
  <c r="CE150" i="24"/>
  <c r="CF150" i="24"/>
  <c r="CG150" i="24"/>
  <c r="CI150" i="24"/>
  <c r="CJ150" i="24"/>
  <c r="CK150" i="24"/>
  <c r="CL150" i="24"/>
  <c r="CH151" i="24"/>
  <c r="CJ151" i="24"/>
  <c r="CK151" i="24"/>
  <c r="CL151" i="24"/>
  <c r="CC152" i="24"/>
  <c r="CD152" i="24"/>
  <c r="CE152" i="24"/>
  <c r="CF152" i="24"/>
  <c r="CG152" i="24"/>
  <c r="CH152" i="24"/>
  <c r="CI152" i="24"/>
  <c r="CJ152" i="24"/>
  <c r="CK152" i="24"/>
  <c r="CL152" i="24"/>
  <c r="CD153" i="24"/>
  <c r="CH153" i="24"/>
  <c r="CI153" i="24"/>
  <c r="CJ153" i="24"/>
  <c r="CK153" i="24"/>
  <c r="CL153" i="24"/>
  <c r="CI154" i="24"/>
  <c r="CJ154" i="24"/>
  <c r="CK154" i="24"/>
  <c r="CL154" i="24"/>
  <c r="CC155" i="24"/>
  <c r="CD155" i="24"/>
  <c r="CE155" i="24"/>
  <c r="CF155" i="24"/>
  <c r="CG155" i="24"/>
  <c r="CH155" i="24"/>
  <c r="CI155" i="24"/>
  <c r="CJ155" i="24"/>
  <c r="CK155" i="24"/>
  <c r="CL155" i="24"/>
  <c r="CC156" i="24"/>
  <c r="CD156" i="24"/>
  <c r="CE156" i="24"/>
  <c r="CF156" i="24"/>
  <c r="CG156" i="24"/>
  <c r="CH156" i="24"/>
  <c r="CI156" i="24"/>
  <c r="CJ156" i="24"/>
  <c r="CK156" i="24"/>
  <c r="CL156" i="24"/>
  <c r="CC157" i="24"/>
  <c r="CD157" i="24"/>
  <c r="CE157" i="24"/>
  <c r="CF157" i="24"/>
  <c r="CG157" i="24"/>
  <c r="CH157" i="24"/>
  <c r="CI157" i="24"/>
  <c r="CJ157" i="24"/>
  <c r="CK157" i="24"/>
  <c r="CL157" i="24"/>
  <c r="CB129" i="24"/>
  <c r="CB130" i="24"/>
  <c r="CB133" i="24"/>
  <c r="CB136" i="24"/>
  <c r="CB137" i="24"/>
  <c r="CB139" i="24"/>
  <c r="CB140" i="24"/>
  <c r="CB141" i="24"/>
  <c r="CB142" i="24"/>
  <c r="CB145" i="24"/>
  <c r="CB146" i="24"/>
  <c r="CB147" i="24"/>
  <c r="CB148" i="24"/>
  <c r="CB152" i="24"/>
  <c r="CB155" i="24"/>
  <c r="CB156" i="24"/>
  <c r="CB157" i="24"/>
  <c r="CB124" i="24"/>
  <c r="AO124" i="24"/>
  <c r="AP124" i="24"/>
  <c r="AQ124" i="24"/>
  <c r="AR124" i="24"/>
  <c r="AS124" i="24"/>
  <c r="AT124" i="24"/>
  <c r="AU124" i="24"/>
  <c r="AV124" i="24"/>
  <c r="AW124" i="24"/>
  <c r="AX124" i="24"/>
  <c r="AP125" i="24"/>
  <c r="AU125" i="24"/>
  <c r="AV125" i="24"/>
  <c r="AW125" i="24"/>
  <c r="AX125" i="24"/>
  <c r="AU126" i="24"/>
  <c r="AV126" i="24"/>
  <c r="AW126" i="24"/>
  <c r="AT127" i="24"/>
  <c r="AU127" i="24"/>
  <c r="AV127" i="24"/>
  <c r="AW127" i="24"/>
  <c r="AX127" i="24"/>
  <c r="AP128" i="24"/>
  <c r="AU128" i="24"/>
  <c r="AV128" i="24"/>
  <c r="AW128" i="24"/>
  <c r="AX128" i="24"/>
  <c r="AO129" i="24"/>
  <c r="AP129" i="24"/>
  <c r="AQ129" i="24"/>
  <c r="AR129" i="24"/>
  <c r="AS129" i="24"/>
  <c r="AT129" i="24"/>
  <c r="AU129" i="24"/>
  <c r="AV129" i="24"/>
  <c r="AW129" i="24"/>
  <c r="AX129" i="24"/>
  <c r="AO130" i="24"/>
  <c r="AP130" i="24"/>
  <c r="AQ130" i="24"/>
  <c r="AR130" i="24"/>
  <c r="AS130" i="24"/>
  <c r="AT130" i="24"/>
  <c r="AU130" i="24"/>
  <c r="AV130" i="24"/>
  <c r="AW130" i="24"/>
  <c r="AX130" i="24"/>
  <c r="AS131" i="24"/>
  <c r="AU131" i="24"/>
  <c r="AV131" i="24"/>
  <c r="AW131" i="24"/>
  <c r="AT132" i="24"/>
  <c r="AV132" i="24"/>
  <c r="AX132" i="24"/>
  <c r="AO133" i="24"/>
  <c r="AP133" i="24"/>
  <c r="AQ133" i="24"/>
  <c r="AR133" i="24"/>
  <c r="AS133" i="24"/>
  <c r="AT133" i="24"/>
  <c r="AU133" i="24"/>
  <c r="AV133" i="24"/>
  <c r="AW133" i="24"/>
  <c r="AX133" i="24"/>
  <c r="AP134" i="24"/>
  <c r="AV134" i="24"/>
  <c r="AW134" i="24"/>
  <c r="AP135" i="24"/>
  <c r="AV135" i="24"/>
  <c r="AW135" i="24"/>
  <c r="AX135" i="24"/>
  <c r="AO136" i="24"/>
  <c r="AP136" i="24"/>
  <c r="AQ136" i="24"/>
  <c r="AR136" i="24"/>
  <c r="AS136" i="24"/>
  <c r="AT136" i="24"/>
  <c r="AU136" i="24"/>
  <c r="AV136" i="24"/>
  <c r="AW136" i="24"/>
  <c r="AX136" i="24"/>
  <c r="AO137" i="24"/>
  <c r="AP137" i="24"/>
  <c r="AQ137" i="24"/>
  <c r="AR137" i="24"/>
  <c r="AS137" i="24"/>
  <c r="AT137" i="24"/>
  <c r="AU137" i="24"/>
  <c r="AV137" i="24"/>
  <c r="AW137" i="24"/>
  <c r="AX137" i="24"/>
  <c r="AP138" i="24"/>
  <c r="AU138" i="24"/>
  <c r="AV138" i="24"/>
  <c r="AW138" i="24"/>
  <c r="AX138" i="24"/>
  <c r="AO139" i="24"/>
  <c r="AP139" i="24"/>
  <c r="AQ139" i="24"/>
  <c r="AR139" i="24"/>
  <c r="AS139" i="24"/>
  <c r="AT139" i="24"/>
  <c r="AU139" i="24"/>
  <c r="AV139" i="24"/>
  <c r="AW139" i="24"/>
  <c r="AX139" i="24"/>
  <c r="AO140" i="24"/>
  <c r="AP140" i="24"/>
  <c r="AQ140" i="24"/>
  <c r="AR140" i="24"/>
  <c r="AS140" i="24"/>
  <c r="AT140" i="24"/>
  <c r="AU140" i="24"/>
  <c r="AV140" i="24"/>
  <c r="AW140" i="24"/>
  <c r="AX140" i="24"/>
  <c r="AO141" i="24"/>
  <c r="AP141" i="24"/>
  <c r="AQ141" i="24"/>
  <c r="AR141" i="24"/>
  <c r="AS141" i="24"/>
  <c r="AT141" i="24"/>
  <c r="AU141" i="24"/>
  <c r="AV141" i="24"/>
  <c r="AW141" i="24"/>
  <c r="AX141" i="24"/>
  <c r="AO142" i="24"/>
  <c r="AP142" i="24"/>
  <c r="AQ142" i="24"/>
  <c r="AR142" i="24"/>
  <c r="AS142" i="24"/>
  <c r="AT142" i="24"/>
  <c r="AU142" i="24"/>
  <c r="AV142" i="24"/>
  <c r="AW142" i="24"/>
  <c r="AX142" i="24"/>
  <c r="AO143" i="24"/>
  <c r="AP143" i="24"/>
  <c r="AT143" i="24"/>
  <c r="AV143" i="24"/>
  <c r="AW143" i="24"/>
  <c r="AX143" i="24"/>
  <c r="AO144" i="24"/>
  <c r="AP144" i="24"/>
  <c r="AQ144" i="24"/>
  <c r="AR144" i="24"/>
  <c r="AS144" i="24"/>
  <c r="AU144" i="24"/>
  <c r="AV144" i="24"/>
  <c r="AW144" i="24"/>
  <c r="AX144" i="24"/>
  <c r="AO145" i="24"/>
  <c r="AP145" i="24"/>
  <c r="AQ145" i="24"/>
  <c r="AR145" i="24"/>
  <c r="AS145" i="24"/>
  <c r="AT145" i="24"/>
  <c r="AU145" i="24"/>
  <c r="AV145" i="24"/>
  <c r="AW145" i="24"/>
  <c r="AX145" i="24"/>
  <c r="AO146" i="24"/>
  <c r="AP146" i="24"/>
  <c r="AQ146" i="24"/>
  <c r="AR146" i="24"/>
  <c r="AS146" i="24"/>
  <c r="AT146" i="24"/>
  <c r="AU146" i="24"/>
  <c r="AV146" i="24"/>
  <c r="AW146" i="24"/>
  <c r="AX146" i="24"/>
  <c r="AO147" i="24"/>
  <c r="AP147" i="24"/>
  <c r="AQ147" i="24"/>
  <c r="AR147" i="24"/>
  <c r="AS147" i="24"/>
  <c r="AT147" i="24"/>
  <c r="AU147" i="24"/>
  <c r="AV147" i="24"/>
  <c r="AW147" i="24"/>
  <c r="AX147" i="24"/>
  <c r="AO148" i="24"/>
  <c r="AP148" i="24"/>
  <c r="AQ148" i="24"/>
  <c r="AR148" i="24"/>
  <c r="AS148" i="24"/>
  <c r="AT148" i="24"/>
  <c r="AU148" i="24"/>
  <c r="AV148" i="24"/>
  <c r="AW148" i="24"/>
  <c r="AX148" i="24"/>
  <c r="AO149" i="24"/>
  <c r="AP149" i="24"/>
  <c r="AQ149" i="24"/>
  <c r="AR149" i="24"/>
  <c r="AS149" i="24"/>
  <c r="AU149" i="24"/>
  <c r="AV149" i="24"/>
  <c r="AW149" i="24"/>
  <c r="AX149" i="24"/>
  <c r="AO150" i="24"/>
  <c r="AP150" i="24"/>
  <c r="AQ150" i="24"/>
  <c r="AR150" i="24"/>
  <c r="AS150" i="24"/>
  <c r="AU150" i="24"/>
  <c r="AV150" i="24"/>
  <c r="AW150" i="24"/>
  <c r="AX150" i="24"/>
  <c r="AT151" i="24"/>
  <c r="AV151" i="24"/>
  <c r="AW151" i="24"/>
  <c r="AX151" i="24"/>
  <c r="AO152" i="24"/>
  <c r="AP152" i="24"/>
  <c r="AQ152" i="24"/>
  <c r="AR152" i="24"/>
  <c r="AS152" i="24"/>
  <c r="AT152" i="24"/>
  <c r="AU152" i="24"/>
  <c r="AV152" i="24"/>
  <c r="AW152" i="24"/>
  <c r="AX152" i="24"/>
  <c r="AP153" i="24"/>
  <c r="AT153" i="24"/>
  <c r="AU153" i="24"/>
  <c r="AV153" i="24"/>
  <c r="AW153" i="24"/>
  <c r="AX153" i="24"/>
  <c r="AU154" i="24"/>
  <c r="AV154" i="24"/>
  <c r="AW154" i="24"/>
  <c r="AX154" i="24"/>
  <c r="AO155" i="24"/>
  <c r="AP155" i="24"/>
  <c r="AQ155" i="24"/>
  <c r="AR155" i="24"/>
  <c r="AS155" i="24"/>
  <c r="AT155" i="24"/>
  <c r="AU155" i="24"/>
  <c r="AV155" i="24"/>
  <c r="AW155" i="24"/>
  <c r="AX155" i="24"/>
  <c r="AO156" i="24"/>
  <c r="AP156" i="24"/>
  <c r="AQ156" i="24"/>
  <c r="AR156" i="24"/>
  <c r="AS156" i="24"/>
  <c r="AT156" i="24"/>
  <c r="AU156" i="24"/>
  <c r="AV156" i="24"/>
  <c r="AW156" i="24"/>
  <c r="AX156" i="24"/>
  <c r="AO157" i="24"/>
  <c r="AP157" i="24"/>
  <c r="AQ157" i="24"/>
  <c r="AR157" i="24"/>
  <c r="AS157" i="24"/>
  <c r="AT157" i="24"/>
  <c r="AU157" i="24"/>
  <c r="AV157" i="24"/>
  <c r="AW157" i="24"/>
  <c r="AX157" i="24"/>
  <c r="AN129" i="24"/>
  <c r="AN130" i="24"/>
  <c r="AN133" i="24"/>
  <c r="AN136" i="24"/>
  <c r="AN137" i="24"/>
  <c r="AN139" i="24"/>
  <c r="AN140" i="24"/>
  <c r="AN141" i="24"/>
  <c r="AN142" i="24"/>
  <c r="AN145" i="24"/>
  <c r="AN146" i="24"/>
  <c r="AN147" i="24"/>
  <c r="AN148" i="24"/>
  <c r="AN152" i="24"/>
  <c r="AN155" i="24"/>
  <c r="AN156" i="24"/>
  <c r="AN157" i="24"/>
  <c r="AN124" i="24"/>
  <c r="AD124" i="24"/>
  <c r="AE124" i="24"/>
  <c r="AF124" i="24"/>
  <c r="AG124" i="24"/>
  <c r="AH124" i="24"/>
  <c r="AI124" i="24"/>
  <c r="AJ124" i="24"/>
  <c r="AK124" i="24"/>
  <c r="AL124" i="24"/>
  <c r="AM124" i="24"/>
  <c r="AE125" i="24"/>
  <c r="AJ125" i="24"/>
  <c r="AK125" i="24"/>
  <c r="AL125" i="24"/>
  <c r="AM125" i="24"/>
  <c r="AJ126" i="24"/>
  <c r="AK126" i="24"/>
  <c r="AL126" i="24"/>
  <c r="AI127" i="24"/>
  <c r="AJ127" i="24"/>
  <c r="AK127" i="24"/>
  <c r="AL127" i="24"/>
  <c r="AM127" i="24"/>
  <c r="AE128" i="24"/>
  <c r="AJ128" i="24"/>
  <c r="AK128" i="24"/>
  <c r="AL128" i="24"/>
  <c r="AM128" i="24"/>
  <c r="AD129" i="24"/>
  <c r="AE129" i="24"/>
  <c r="AF129" i="24"/>
  <c r="AG129" i="24"/>
  <c r="AH129" i="24"/>
  <c r="AI129" i="24"/>
  <c r="AJ129" i="24"/>
  <c r="AK129" i="24"/>
  <c r="AL129" i="24"/>
  <c r="AM129" i="24"/>
  <c r="AD130" i="24"/>
  <c r="AE130" i="24"/>
  <c r="AF130" i="24"/>
  <c r="AG130" i="24"/>
  <c r="AH130" i="24"/>
  <c r="AI130" i="24"/>
  <c r="AJ130" i="24"/>
  <c r="AK130" i="24"/>
  <c r="AL130" i="24"/>
  <c r="AM130" i="24"/>
  <c r="AH131" i="24"/>
  <c r="AJ131" i="24"/>
  <c r="AK131" i="24"/>
  <c r="AL131" i="24"/>
  <c r="AI132" i="24"/>
  <c r="AK132" i="24"/>
  <c r="AM132" i="24"/>
  <c r="AD133" i="24"/>
  <c r="AE133" i="24"/>
  <c r="AF133" i="24"/>
  <c r="AG133" i="24"/>
  <c r="AH133" i="24"/>
  <c r="AI133" i="24"/>
  <c r="AJ133" i="24"/>
  <c r="AK133" i="24"/>
  <c r="AL133" i="24"/>
  <c r="AM133" i="24"/>
  <c r="AE134" i="24"/>
  <c r="AK134" i="24"/>
  <c r="AL134" i="24"/>
  <c r="AE135" i="24"/>
  <c r="AK135" i="24"/>
  <c r="AL135" i="24"/>
  <c r="AM135" i="24"/>
  <c r="AD136" i="24"/>
  <c r="AE136" i="24"/>
  <c r="AF136" i="24"/>
  <c r="AG136" i="24"/>
  <c r="AH136" i="24"/>
  <c r="AI136" i="24"/>
  <c r="AJ136" i="24"/>
  <c r="AK136" i="24"/>
  <c r="AL136" i="24"/>
  <c r="AM136" i="24"/>
  <c r="AD137" i="24"/>
  <c r="AE137" i="24"/>
  <c r="AF137" i="24"/>
  <c r="AG137" i="24"/>
  <c r="AH137" i="24"/>
  <c r="AI137" i="24"/>
  <c r="AJ137" i="24"/>
  <c r="AK137" i="24"/>
  <c r="AL137" i="24"/>
  <c r="AM137" i="24"/>
  <c r="AE138" i="24"/>
  <c r="AJ138" i="24"/>
  <c r="AK138" i="24"/>
  <c r="AL138" i="24"/>
  <c r="AM138" i="24"/>
  <c r="AD139" i="24"/>
  <c r="AE139" i="24"/>
  <c r="AF139" i="24"/>
  <c r="AG139" i="24"/>
  <c r="AH139" i="24"/>
  <c r="AI139" i="24"/>
  <c r="AJ139" i="24"/>
  <c r="AK139" i="24"/>
  <c r="AL139" i="24"/>
  <c r="AM139" i="24"/>
  <c r="AD140" i="24"/>
  <c r="AE140" i="24"/>
  <c r="AF140" i="24"/>
  <c r="AG140" i="24"/>
  <c r="AH140" i="24"/>
  <c r="AI140" i="24"/>
  <c r="AJ140" i="24"/>
  <c r="AK140" i="24"/>
  <c r="AL140" i="24"/>
  <c r="AM140" i="24"/>
  <c r="AD141" i="24"/>
  <c r="AE141" i="24"/>
  <c r="AF141" i="24"/>
  <c r="AG141" i="24"/>
  <c r="AH141" i="24"/>
  <c r="AI141" i="24"/>
  <c r="AJ141" i="24"/>
  <c r="AK141" i="24"/>
  <c r="AL141" i="24"/>
  <c r="AM141" i="24"/>
  <c r="AD142" i="24"/>
  <c r="AE142" i="24"/>
  <c r="AF142" i="24"/>
  <c r="AG142" i="24"/>
  <c r="AH142" i="24"/>
  <c r="AI142" i="24"/>
  <c r="AJ142" i="24"/>
  <c r="AK142" i="24"/>
  <c r="AL142" i="24"/>
  <c r="AM142" i="24"/>
  <c r="AD143" i="24"/>
  <c r="AE143" i="24"/>
  <c r="AI143" i="24"/>
  <c r="AK143" i="24"/>
  <c r="AL143" i="24"/>
  <c r="AM143" i="24"/>
  <c r="AD144" i="24"/>
  <c r="AE144" i="24"/>
  <c r="AF144" i="24"/>
  <c r="AG144" i="24"/>
  <c r="AH144" i="24"/>
  <c r="AJ144" i="24"/>
  <c r="AK144" i="24"/>
  <c r="AL144" i="24"/>
  <c r="AM144" i="24"/>
  <c r="AD145" i="24"/>
  <c r="AE145" i="24"/>
  <c r="AF145" i="24"/>
  <c r="AG145" i="24"/>
  <c r="AH145" i="24"/>
  <c r="AI145" i="24"/>
  <c r="AJ145" i="24"/>
  <c r="AK145" i="24"/>
  <c r="AL145" i="24"/>
  <c r="AM145" i="24"/>
  <c r="AD146" i="24"/>
  <c r="AE146" i="24"/>
  <c r="AF146" i="24"/>
  <c r="AG146" i="24"/>
  <c r="AH146" i="24"/>
  <c r="AI146" i="24"/>
  <c r="AJ146" i="24"/>
  <c r="AK146" i="24"/>
  <c r="AL146" i="24"/>
  <c r="AM146" i="24"/>
  <c r="AD147" i="24"/>
  <c r="AE147" i="24"/>
  <c r="AF147" i="24"/>
  <c r="AG147" i="24"/>
  <c r="AH147" i="24"/>
  <c r="AI147" i="24"/>
  <c r="AJ147" i="24"/>
  <c r="AK147" i="24"/>
  <c r="AL147" i="24"/>
  <c r="AM147" i="24"/>
  <c r="AD148" i="24"/>
  <c r="AE148" i="24"/>
  <c r="AF148" i="24"/>
  <c r="AG148" i="24"/>
  <c r="AH148" i="24"/>
  <c r="AI148" i="24"/>
  <c r="AJ148" i="24"/>
  <c r="AK148" i="24"/>
  <c r="AL148" i="24"/>
  <c r="AM148" i="24"/>
  <c r="AD149" i="24"/>
  <c r="AE149" i="24"/>
  <c r="AF149" i="24"/>
  <c r="AG149" i="24"/>
  <c r="AH149" i="24"/>
  <c r="AJ149" i="24"/>
  <c r="AK149" i="24"/>
  <c r="AL149" i="24"/>
  <c r="AM149" i="24"/>
  <c r="AD150" i="24"/>
  <c r="AE150" i="24"/>
  <c r="AF150" i="24"/>
  <c r="AG150" i="24"/>
  <c r="AH150" i="24"/>
  <c r="AJ150" i="24"/>
  <c r="AK150" i="24"/>
  <c r="AL150" i="24"/>
  <c r="AM150" i="24"/>
  <c r="AI151" i="24"/>
  <c r="AK151" i="24"/>
  <c r="AL151" i="24"/>
  <c r="AM151" i="24"/>
  <c r="AD152" i="24"/>
  <c r="AE152" i="24"/>
  <c r="AF152" i="24"/>
  <c r="AG152" i="24"/>
  <c r="AH152" i="24"/>
  <c r="AI152" i="24"/>
  <c r="AJ152" i="24"/>
  <c r="AK152" i="24"/>
  <c r="AL152" i="24"/>
  <c r="AM152" i="24"/>
  <c r="AE153" i="24"/>
  <c r="AI153" i="24"/>
  <c r="AJ153" i="24"/>
  <c r="AK153" i="24"/>
  <c r="AL153" i="24"/>
  <c r="AM153" i="24"/>
  <c r="AJ154" i="24"/>
  <c r="AK154" i="24"/>
  <c r="AL154" i="24"/>
  <c r="AM154" i="24"/>
  <c r="AD155" i="24"/>
  <c r="AE155" i="24"/>
  <c r="AF155" i="24"/>
  <c r="AG155" i="24"/>
  <c r="AH155" i="24"/>
  <c r="AI155" i="24"/>
  <c r="AJ155" i="24"/>
  <c r="AK155" i="24"/>
  <c r="AL155" i="24"/>
  <c r="AM155" i="24"/>
  <c r="AD156" i="24"/>
  <c r="AE156" i="24"/>
  <c r="AF156" i="24"/>
  <c r="AG156" i="24"/>
  <c r="AH156" i="24"/>
  <c r="AI156" i="24"/>
  <c r="AJ156" i="24"/>
  <c r="AK156" i="24"/>
  <c r="AL156" i="24"/>
  <c r="AM156" i="24"/>
  <c r="AD157" i="24"/>
  <c r="AE157" i="24"/>
  <c r="AF157" i="24"/>
  <c r="AG157" i="24"/>
  <c r="AH157" i="24"/>
  <c r="AI157" i="24"/>
  <c r="AJ157" i="24"/>
  <c r="AK157" i="24"/>
  <c r="AL157" i="24"/>
  <c r="AM157" i="24"/>
  <c r="AC129" i="24"/>
  <c r="AC130" i="24"/>
  <c r="AC133" i="24"/>
  <c r="AC136" i="24"/>
  <c r="AC137" i="24"/>
  <c r="AC139" i="24"/>
  <c r="AC140" i="24"/>
  <c r="AC141" i="24"/>
  <c r="AC142" i="24"/>
  <c r="AC145" i="24"/>
  <c r="AC146" i="24"/>
  <c r="AC147" i="24"/>
  <c r="AC148" i="24"/>
  <c r="AC152" i="24"/>
  <c r="AC155" i="24"/>
  <c r="AC156" i="24"/>
  <c r="AC157" i="24"/>
  <c r="AC124" i="24"/>
  <c r="CA160" i="24"/>
  <c r="BZ160" i="24"/>
  <c r="CK167" i="24" s="1"/>
  <c r="BY160" i="24"/>
  <c r="CJ167" i="24" s="1"/>
  <c r="BX160" i="24"/>
  <c r="BW160" i="24"/>
  <c r="BV160" i="24"/>
  <c r="BU160" i="24"/>
  <c r="BT160" i="24"/>
  <c r="BS160" i="24"/>
  <c r="BR160" i="24"/>
  <c r="BQ160" i="24"/>
  <c r="AB160" i="24"/>
  <c r="AM173" i="24" s="1"/>
  <c r="AA160" i="24"/>
  <c r="AL167" i="24" s="1"/>
  <c r="Z160" i="24"/>
  <c r="AK173" i="24" s="1"/>
  <c r="Y160" i="24"/>
  <c r="X160" i="24"/>
  <c r="W160" i="24"/>
  <c r="V160" i="24"/>
  <c r="U160" i="24"/>
  <c r="T160" i="24"/>
  <c r="S160" i="24"/>
  <c r="R160" i="24"/>
  <c r="CA159" i="24"/>
  <c r="BZ159" i="24"/>
  <c r="BY159" i="24"/>
  <c r="BX159" i="24"/>
  <c r="CI135" i="24" s="1"/>
  <c r="BW159" i="24"/>
  <c r="CS125" i="24" s="1"/>
  <c r="BV159" i="24"/>
  <c r="BU159" i="24"/>
  <c r="BT159" i="24"/>
  <c r="BS159" i="24"/>
  <c r="BR159" i="24"/>
  <c r="CC153" i="24" s="1"/>
  <c r="BQ159" i="24"/>
  <c r="CM154" i="24" s="1"/>
  <c r="BL159" i="24"/>
  <c r="AB159" i="24"/>
  <c r="AA159" i="24"/>
  <c r="Z159" i="24"/>
  <c r="Y159" i="24"/>
  <c r="X159" i="24"/>
  <c r="W159" i="24"/>
  <c r="V159" i="24"/>
  <c r="U159" i="24"/>
  <c r="T159" i="24"/>
  <c r="S159" i="24"/>
  <c r="R159" i="24"/>
  <c r="M159" i="24"/>
  <c r="BP157" i="24"/>
  <c r="BO157" i="24"/>
  <c r="Q157" i="24"/>
  <c r="P157" i="24"/>
  <c r="BP156" i="24"/>
  <c r="BO156" i="24"/>
  <c r="Q156" i="24"/>
  <c r="P156" i="24"/>
  <c r="BP155" i="24"/>
  <c r="BO155" i="24"/>
  <c r="Q155" i="24"/>
  <c r="P155" i="24"/>
  <c r="BP154" i="24"/>
  <c r="BO154" i="24"/>
  <c r="Q154" i="24"/>
  <c r="P154" i="24"/>
  <c r="BP153" i="24"/>
  <c r="BO153" i="24"/>
  <c r="Q153" i="24"/>
  <c r="P153" i="24"/>
  <c r="BP152" i="24"/>
  <c r="BO152" i="24"/>
  <c r="Q152" i="24"/>
  <c r="P152" i="24"/>
  <c r="BP151" i="24"/>
  <c r="BO151" i="24"/>
  <c r="Q151" i="24"/>
  <c r="P151" i="24"/>
  <c r="BP150" i="24"/>
  <c r="BO150" i="24"/>
  <c r="Q150" i="24"/>
  <c r="P150" i="24"/>
  <c r="BP149" i="24"/>
  <c r="BO149" i="24"/>
  <c r="Q149" i="24"/>
  <c r="P149" i="24"/>
  <c r="BP148" i="24"/>
  <c r="BO148" i="24"/>
  <c r="Q148" i="24"/>
  <c r="P148" i="24"/>
  <c r="BP147" i="24"/>
  <c r="BO147" i="24"/>
  <c r="Q147" i="24"/>
  <c r="P147" i="24"/>
  <c r="BP146" i="24"/>
  <c r="BO146" i="24"/>
  <c r="Q146" i="24"/>
  <c r="P146" i="24"/>
  <c r="BP145" i="24"/>
  <c r="BO145" i="24"/>
  <c r="Q145" i="24"/>
  <c r="P145" i="24"/>
  <c r="BP144" i="24"/>
  <c r="BO144" i="24"/>
  <c r="Q144" i="24"/>
  <c r="P144" i="24"/>
  <c r="BP143" i="24"/>
  <c r="BO143" i="24"/>
  <c r="Q143" i="24"/>
  <c r="P143" i="24"/>
  <c r="BP142" i="24"/>
  <c r="BO142" i="24"/>
  <c r="Q142" i="24"/>
  <c r="P142" i="24"/>
  <c r="BP141" i="24"/>
  <c r="BO141" i="24"/>
  <c r="Q141" i="24"/>
  <c r="P141" i="24"/>
  <c r="BP140" i="24"/>
  <c r="BO140" i="24"/>
  <c r="Q140" i="24"/>
  <c r="P140" i="24"/>
  <c r="BP139" i="24"/>
  <c r="BO139" i="24"/>
  <c r="Q139" i="24"/>
  <c r="P139" i="24"/>
  <c r="BP138" i="24"/>
  <c r="BO138" i="24"/>
  <c r="Q138" i="24"/>
  <c r="P138" i="24"/>
  <c r="BP137" i="24"/>
  <c r="BO137" i="24"/>
  <c r="Q137" i="24"/>
  <c r="P137" i="24"/>
  <c r="BP136" i="24"/>
  <c r="BO136" i="24"/>
  <c r="Q136" i="24"/>
  <c r="P136" i="24"/>
  <c r="BP135" i="24"/>
  <c r="BO135" i="24"/>
  <c r="Q135" i="24"/>
  <c r="P135" i="24"/>
  <c r="BP134" i="24"/>
  <c r="BO134" i="24"/>
  <c r="Q134" i="24"/>
  <c r="P134" i="24"/>
  <c r="BP133" i="24"/>
  <c r="BO133" i="24"/>
  <c r="Q133" i="24"/>
  <c r="P133" i="24"/>
  <c r="BP132" i="24"/>
  <c r="BO132" i="24"/>
  <c r="Q132" i="24"/>
  <c r="P132" i="24"/>
  <c r="BP131" i="24"/>
  <c r="BO131" i="24"/>
  <c r="Q131" i="24"/>
  <c r="P131" i="24"/>
  <c r="BP130" i="24"/>
  <c r="BO130" i="24"/>
  <c r="Q130" i="24"/>
  <c r="P130" i="24"/>
  <c r="BP129" i="24"/>
  <c r="BO129" i="24"/>
  <c r="Q129" i="24"/>
  <c r="P129" i="24"/>
  <c r="BP128" i="24"/>
  <c r="BO128" i="24"/>
  <c r="Q128" i="24"/>
  <c r="P128" i="24"/>
  <c r="BP127" i="24"/>
  <c r="BO127" i="24"/>
  <c r="Q127" i="24"/>
  <c r="P127" i="24"/>
  <c r="BP126" i="24"/>
  <c r="BO126" i="24"/>
  <c r="Q126" i="24"/>
  <c r="P126" i="24"/>
  <c r="BP125" i="24"/>
  <c r="BO125" i="24"/>
  <c r="Q125" i="24"/>
  <c r="P125" i="24"/>
  <c r="BP124" i="24"/>
  <c r="BO124" i="24"/>
  <c r="Q124" i="24"/>
  <c r="P124" i="24"/>
  <c r="CN68" i="24"/>
  <c r="CO68" i="24"/>
  <c r="CP68" i="24"/>
  <c r="CQ68" i="24"/>
  <c r="CR68" i="24"/>
  <c r="CS68" i="24"/>
  <c r="CT68" i="24"/>
  <c r="CU68" i="24"/>
  <c r="CV68" i="24"/>
  <c r="CW68" i="24"/>
  <c r="CO69" i="24"/>
  <c r="CT69" i="24"/>
  <c r="CU69" i="24"/>
  <c r="CV69" i="24"/>
  <c r="CW69" i="24"/>
  <c r="CT70" i="24"/>
  <c r="CU70" i="24"/>
  <c r="CV70" i="24"/>
  <c r="CS71" i="24"/>
  <c r="CT71" i="24"/>
  <c r="CU71" i="24"/>
  <c r="CV71" i="24"/>
  <c r="CW71" i="24"/>
  <c r="CO72" i="24"/>
  <c r="CT72" i="24"/>
  <c r="CU72" i="24"/>
  <c r="CV72" i="24"/>
  <c r="CW72" i="24"/>
  <c r="CN73" i="24"/>
  <c r="CO73" i="24"/>
  <c r="CP73" i="24"/>
  <c r="CQ73" i="24"/>
  <c r="CR73" i="24"/>
  <c r="CS73" i="24"/>
  <c r="CT73" i="24"/>
  <c r="CU73" i="24"/>
  <c r="CV73" i="24"/>
  <c r="CW73" i="24"/>
  <c r="CN74" i="24"/>
  <c r="CO74" i="24"/>
  <c r="CP74" i="24"/>
  <c r="CQ74" i="24"/>
  <c r="CR74" i="24"/>
  <c r="CS74" i="24"/>
  <c r="CT74" i="24"/>
  <c r="CU74" i="24"/>
  <c r="CV74" i="24"/>
  <c r="CW74" i="24"/>
  <c r="CR75" i="24"/>
  <c r="CT75" i="24"/>
  <c r="CU75" i="24"/>
  <c r="CV75" i="24"/>
  <c r="CS76" i="24"/>
  <c r="CU76" i="24"/>
  <c r="CW76" i="24"/>
  <c r="CN77" i="24"/>
  <c r="CO77" i="24"/>
  <c r="CP77" i="24"/>
  <c r="CQ77" i="24"/>
  <c r="CR77" i="24"/>
  <c r="CS77" i="24"/>
  <c r="CT77" i="24"/>
  <c r="CU77" i="24"/>
  <c r="CV77" i="24"/>
  <c r="CW77" i="24"/>
  <c r="CO78" i="24"/>
  <c r="CU78" i="24"/>
  <c r="CV78" i="24"/>
  <c r="CO79" i="24"/>
  <c r="CU79" i="24"/>
  <c r="CV79" i="24"/>
  <c r="CW79" i="24"/>
  <c r="CN80" i="24"/>
  <c r="CO80" i="24"/>
  <c r="CP80" i="24"/>
  <c r="CQ80" i="24"/>
  <c r="CR80" i="24"/>
  <c r="CS80" i="24"/>
  <c r="CT80" i="24"/>
  <c r="CU80" i="24"/>
  <c r="CV80" i="24"/>
  <c r="CW80" i="24"/>
  <c r="CN81" i="24"/>
  <c r="CO81" i="24"/>
  <c r="CP81" i="24"/>
  <c r="CQ81" i="24"/>
  <c r="CR81" i="24"/>
  <c r="CS81" i="24"/>
  <c r="CT81" i="24"/>
  <c r="CU81" i="24"/>
  <c r="CV81" i="24"/>
  <c r="CW81" i="24"/>
  <c r="CO82" i="24"/>
  <c r="CT82" i="24"/>
  <c r="CU82" i="24"/>
  <c r="CV82" i="24"/>
  <c r="CW82" i="24"/>
  <c r="CN83" i="24"/>
  <c r="CO83" i="24"/>
  <c r="CP83" i="24"/>
  <c r="CQ83" i="24"/>
  <c r="CR83" i="24"/>
  <c r="CS83" i="24"/>
  <c r="CT83" i="24"/>
  <c r="CU83" i="24"/>
  <c r="CV83" i="24"/>
  <c r="CW83" i="24"/>
  <c r="CN84" i="24"/>
  <c r="CO84" i="24"/>
  <c r="CP84" i="24"/>
  <c r="CQ84" i="24"/>
  <c r="CR84" i="24"/>
  <c r="CS84" i="24"/>
  <c r="CT84" i="24"/>
  <c r="CU84" i="24"/>
  <c r="CV84" i="24"/>
  <c r="CW84" i="24"/>
  <c r="CN85" i="24"/>
  <c r="CO85" i="24"/>
  <c r="CP85" i="24"/>
  <c r="CQ85" i="24"/>
  <c r="CR85" i="24"/>
  <c r="CS85" i="24"/>
  <c r="CT85" i="24"/>
  <c r="CU85" i="24"/>
  <c r="CV85" i="24"/>
  <c r="CW85" i="24"/>
  <c r="CN86" i="24"/>
  <c r="CO86" i="24"/>
  <c r="CP86" i="24"/>
  <c r="CQ86" i="24"/>
  <c r="CR86" i="24"/>
  <c r="CS86" i="24"/>
  <c r="CT86" i="24"/>
  <c r="CU86" i="24"/>
  <c r="CV86" i="24"/>
  <c r="CW86" i="24"/>
  <c r="CN87" i="24"/>
  <c r="CO87" i="24"/>
  <c r="CS87" i="24"/>
  <c r="CU87" i="24"/>
  <c r="CV87" i="24"/>
  <c r="CW87" i="24"/>
  <c r="CN88" i="24"/>
  <c r="CO88" i="24"/>
  <c r="CP88" i="24"/>
  <c r="CQ88" i="24"/>
  <c r="CR88" i="24"/>
  <c r="CT88" i="24"/>
  <c r="CU88" i="24"/>
  <c r="CV88" i="24"/>
  <c r="CW88" i="24"/>
  <c r="CN89" i="24"/>
  <c r="CO89" i="24"/>
  <c r="CP89" i="24"/>
  <c r="CQ89" i="24"/>
  <c r="CR89" i="24"/>
  <c r="CS89" i="24"/>
  <c r="CT89" i="24"/>
  <c r="CU89" i="24"/>
  <c r="CV89" i="24"/>
  <c r="CW89" i="24"/>
  <c r="CN90" i="24"/>
  <c r="CO90" i="24"/>
  <c r="CP90" i="24"/>
  <c r="CQ90" i="24"/>
  <c r="CR90" i="24"/>
  <c r="CS90" i="24"/>
  <c r="CT90" i="24"/>
  <c r="CU90" i="24"/>
  <c r="CV90" i="24"/>
  <c r="CW90" i="24"/>
  <c r="CN91" i="24"/>
  <c r="CO91" i="24"/>
  <c r="CP91" i="24"/>
  <c r="CQ91" i="24"/>
  <c r="CR91" i="24"/>
  <c r="CS91" i="24"/>
  <c r="CT91" i="24"/>
  <c r="CU91" i="24"/>
  <c r="CV91" i="24"/>
  <c r="CW91" i="24"/>
  <c r="CN92" i="24"/>
  <c r="CO92" i="24"/>
  <c r="CP92" i="24"/>
  <c r="CQ92" i="24"/>
  <c r="CR92" i="24"/>
  <c r="CS92" i="24"/>
  <c r="CT92" i="24"/>
  <c r="CU92" i="24"/>
  <c r="CV92" i="24"/>
  <c r="CW92" i="24"/>
  <c r="CN93" i="24"/>
  <c r="CO93" i="24"/>
  <c r="CP93" i="24"/>
  <c r="CQ93" i="24"/>
  <c r="CR93" i="24"/>
  <c r="CT93" i="24"/>
  <c r="CU93" i="24"/>
  <c r="CV93" i="24"/>
  <c r="CW93" i="24"/>
  <c r="CN94" i="24"/>
  <c r="CO94" i="24"/>
  <c r="CP94" i="24"/>
  <c r="CQ94" i="24"/>
  <c r="CR94" i="24"/>
  <c r="CT94" i="24"/>
  <c r="CU94" i="24"/>
  <c r="CV94" i="24"/>
  <c r="CW94" i="24"/>
  <c r="CS95" i="24"/>
  <c r="CU95" i="24"/>
  <c r="CV95" i="24"/>
  <c r="CW95" i="24"/>
  <c r="CN96" i="24"/>
  <c r="CO96" i="24"/>
  <c r="CP96" i="24"/>
  <c r="CQ96" i="24"/>
  <c r="CR96" i="24"/>
  <c r="CS96" i="24"/>
  <c r="CT96" i="24"/>
  <c r="CU96" i="24"/>
  <c r="CV96" i="24"/>
  <c r="CW96" i="24"/>
  <c r="CO97" i="24"/>
  <c r="CS97" i="24"/>
  <c r="CT97" i="24"/>
  <c r="CU97" i="24"/>
  <c r="CV97" i="24"/>
  <c r="CW97" i="24"/>
  <c r="CT98" i="24"/>
  <c r="CU98" i="24"/>
  <c r="CV98" i="24"/>
  <c r="CW98" i="24"/>
  <c r="CN99" i="24"/>
  <c r="CO99" i="24"/>
  <c r="CP99" i="24"/>
  <c r="CQ99" i="24"/>
  <c r="CR99" i="24"/>
  <c r="CS99" i="24"/>
  <c r="CT99" i="24"/>
  <c r="CU99" i="24"/>
  <c r="CV99" i="24"/>
  <c r="CW99" i="24"/>
  <c r="CN100" i="24"/>
  <c r="CO100" i="24"/>
  <c r="CP100" i="24"/>
  <c r="CQ100" i="24"/>
  <c r="CR100" i="24"/>
  <c r="CS100" i="24"/>
  <c r="CT100" i="24"/>
  <c r="CU100" i="24"/>
  <c r="CV100" i="24"/>
  <c r="CW100" i="24"/>
  <c r="CN101" i="24"/>
  <c r="CO101" i="24"/>
  <c r="CP101" i="24"/>
  <c r="CQ101" i="24"/>
  <c r="CR101" i="24"/>
  <c r="CS101" i="24"/>
  <c r="CT101" i="24"/>
  <c r="CU101" i="24"/>
  <c r="CV101" i="24"/>
  <c r="CW101" i="24"/>
  <c r="CM73" i="24"/>
  <c r="CM74" i="24"/>
  <c r="CM77" i="24"/>
  <c r="CM80" i="24"/>
  <c r="CM81" i="24"/>
  <c r="CM83" i="24"/>
  <c r="CM84" i="24"/>
  <c r="CM85" i="24"/>
  <c r="CM86" i="24"/>
  <c r="CM89" i="24"/>
  <c r="CM90" i="24"/>
  <c r="CM91" i="24"/>
  <c r="CM92" i="24"/>
  <c r="CM96" i="24"/>
  <c r="CM99" i="24"/>
  <c r="CM100" i="24"/>
  <c r="CM101" i="24"/>
  <c r="CM68" i="24"/>
  <c r="CC68" i="24"/>
  <c r="CD68" i="24"/>
  <c r="CE68" i="24"/>
  <c r="CF68" i="24"/>
  <c r="CG68" i="24"/>
  <c r="CH68" i="24"/>
  <c r="CI68" i="24"/>
  <c r="CJ68" i="24"/>
  <c r="CK68" i="24"/>
  <c r="CL68" i="24"/>
  <c r="CD69" i="24"/>
  <c r="CI69" i="24"/>
  <c r="CJ69" i="24"/>
  <c r="CK69" i="24"/>
  <c r="CL69" i="24"/>
  <c r="CI70" i="24"/>
  <c r="CJ70" i="24"/>
  <c r="CK70" i="24"/>
  <c r="CH71" i="24"/>
  <c r="CI71" i="24"/>
  <c r="CJ71" i="24"/>
  <c r="CK71" i="24"/>
  <c r="CL71" i="24"/>
  <c r="CD72" i="24"/>
  <c r="CI72" i="24"/>
  <c r="CJ72" i="24"/>
  <c r="CK72" i="24"/>
  <c r="CL72" i="24"/>
  <c r="CC73" i="24"/>
  <c r="CD73" i="24"/>
  <c r="CE73" i="24"/>
  <c r="CF73" i="24"/>
  <c r="CG73" i="24"/>
  <c r="CH73" i="24"/>
  <c r="CI73" i="24"/>
  <c r="CJ73" i="24"/>
  <c r="CK73" i="24"/>
  <c r="CL73" i="24"/>
  <c r="CC74" i="24"/>
  <c r="CD74" i="24"/>
  <c r="CE74" i="24"/>
  <c r="CF74" i="24"/>
  <c r="CG74" i="24"/>
  <c r="CH74" i="24"/>
  <c r="CI74" i="24"/>
  <c r="CJ74" i="24"/>
  <c r="CK74" i="24"/>
  <c r="CL74" i="24"/>
  <c r="CG75" i="24"/>
  <c r="CI75" i="24"/>
  <c r="CJ75" i="24"/>
  <c r="CK75" i="24"/>
  <c r="CH76" i="24"/>
  <c r="CJ76" i="24"/>
  <c r="CL76" i="24"/>
  <c r="CC77" i="24"/>
  <c r="CD77" i="24"/>
  <c r="CE77" i="24"/>
  <c r="CF77" i="24"/>
  <c r="CG77" i="24"/>
  <c r="CH77" i="24"/>
  <c r="CI77" i="24"/>
  <c r="CJ77" i="24"/>
  <c r="CK77" i="24"/>
  <c r="CL77" i="24"/>
  <c r="CD78" i="24"/>
  <c r="CJ78" i="24"/>
  <c r="CK78" i="24"/>
  <c r="CD79" i="24"/>
  <c r="CJ79" i="24"/>
  <c r="CK79" i="24"/>
  <c r="CL79" i="24"/>
  <c r="CC80" i="24"/>
  <c r="CD80" i="24"/>
  <c r="CE80" i="24"/>
  <c r="CF80" i="24"/>
  <c r="CG80" i="24"/>
  <c r="CH80" i="24"/>
  <c r="CI80" i="24"/>
  <c r="CJ80" i="24"/>
  <c r="CK80" i="24"/>
  <c r="CL80" i="24"/>
  <c r="CC81" i="24"/>
  <c r="CD81" i="24"/>
  <c r="CE81" i="24"/>
  <c r="CF81" i="24"/>
  <c r="CG81" i="24"/>
  <c r="CH81" i="24"/>
  <c r="CI81" i="24"/>
  <c r="CJ81" i="24"/>
  <c r="CK81" i="24"/>
  <c r="CL81" i="24"/>
  <c r="CD82" i="24"/>
  <c r="CI82" i="24"/>
  <c r="CJ82" i="24"/>
  <c r="CK82" i="24"/>
  <c r="CL82" i="24"/>
  <c r="CC83" i="24"/>
  <c r="CD83" i="24"/>
  <c r="CE83" i="24"/>
  <c r="CF83" i="24"/>
  <c r="CG83" i="24"/>
  <c r="CH83" i="24"/>
  <c r="CI83" i="24"/>
  <c r="CJ83" i="24"/>
  <c r="CK83" i="24"/>
  <c r="CL83" i="24"/>
  <c r="CC84" i="24"/>
  <c r="CD84" i="24"/>
  <c r="CE84" i="24"/>
  <c r="CF84" i="24"/>
  <c r="CG84" i="24"/>
  <c r="CH84" i="24"/>
  <c r="CI84" i="24"/>
  <c r="CJ84" i="24"/>
  <c r="CK84" i="24"/>
  <c r="CL84" i="24"/>
  <c r="CC85" i="24"/>
  <c r="CD85" i="24"/>
  <c r="CE85" i="24"/>
  <c r="CF85" i="24"/>
  <c r="CG85" i="24"/>
  <c r="CH85" i="24"/>
  <c r="CI85" i="24"/>
  <c r="CJ85" i="24"/>
  <c r="CK85" i="24"/>
  <c r="CL85" i="24"/>
  <c r="CC86" i="24"/>
  <c r="CD86" i="24"/>
  <c r="CE86" i="24"/>
  <c r="CF86" i="24"/>
  <c r="CG86" i="24"/>
  <c r="CH86" i="24"/>
  <c r="CI86" i="24"/>
  <c r="CJ86" i="24"/>
  <c r="CK86" i="24"/>
  <c r="CL86" i="24"/>
  <c r="CC87" i="24"/>
  <c r="CD87" i="24"/>
  <c r="CH87" i="24"/>
  <c r="CJ87" i="24"/>
  <c r="CK87" i="24"/>
  <c r="CL87" i="24"/>
  <c r="CC88" i="24"/>
  <c r="CD88" i="24"/>
  <c r="CE88" i="24"/>
  <c r="CF88" i="24"/>
  <c r="CG88" i="24"/>
  <c r="CI88" i="24"/>
  <c r="CJ88" i="24"/>
  <c r="CK88" i="24"/>
  <c r="CL88" i="24"/>
  <c r="CC89" i="24"/>
  <c r="CD89" i="24"/>
  <c r="CE89" i="24"/>
  <c r="CF89" i="24"/>
  <c r="CG89" i="24"/>
  <c r="CH89" i="24"/>
  <c r="CI89" i="24"/>
  <c r="CJ89" i="24"/>
  <c r="CK89" i="24"/>
  <c r="CL89" i="24"/>
  <c r="CC90" i="24"/>
  <c r="CD90" i="24"/>
  <c r="CE90" i="24"/>
  <c r="CF90" i="24"/>
  <c r="CG90" i="24"/>
  <c r="CH90" i="24"/>
  <c r="CI90" i="24"/>
  <c r="CJ90" i="24"/>
  <c r="CK90" i="24"/>
  <c r="CL90" i="24"/>
  <c r="CC91" i="24"/>
  <c r="CD91" i="24"/>
  <c r="CE91" i="24"/>
  <c r="CF91" i="24"/>
  <c r="CG91" i="24"/>
  <c r="CH91" i="24"/>
  <c r="CI91" i="24"/>
  <c r="CJ91" i="24"/>
  <c r="CK91" i="24"/>
  <c r="CL91" i="24"/>
  <c r="CC92" i="24"/>
  <c r="CD92" i="24"/>
  <c r="CE92" i="24"/>
  <c r="CF92" i="24"/>
  <c r="CG92" i="24"/>
  <c r="CH92" i="24"/>
  <c r="CI92" i="24"/>
  <c r="CJ92" i="24"/>
  <c r="CK92" i="24"/>
  <c r="CL92" i="24"/>
  <c r="CC93" i="24"/>
  <c r="CD93" i="24"/>
  <c r="CE93" i="24"/>
  <c r="CF93" i="24"/>
  <c r="CG93" i="24"/>
  <c r="CI93" i="24"/>
  <c r="CJ93" i="24"/>
  <c r="CK93" i="24"/>
  <c r="CL93" i="24"/>
  <c r="CC94" i="24"/>
  <c r="CD94" i="24"/>
  <c r="CE94" i="24"/>
  <c r="CF94" i="24"/>
  <c r="CG94" i="24"/>
  <c r="CI94" i="24"/>
  <c r="CJ94" i="24"/>
  <c r="CK94" i="24"/>
  <c r="CL94" i="24"/>
  <c r="CH95" i="24"/>
  <c r="CJ95" i="24"/>
  <c r="CK95" i="24"/>
  <c r="CL95" i="24"/>
  <c r="CC96" i="24"/>
  <c r="CD96" i="24"/>
  <c r="CE96" i="24"/>
  <c r="CF96" i="24"/>
  <c r="CG96" i="24"/>
  <c r="CH96" i="24"/>
  <c r="CI96" i="24"/>
  <c r="CJ96" i="24"/>
  <c r="CK96" i="24"/>
  <c r="CL96" i="24"/>
  <c r="CD97" i="24"/>
  <c r="CH97" i="24"/>
  <c r="CI97" i="24"/>
  <c r="CJ97" i="24"/>
  <c r="CK97" i="24"/>
  <c r="CL97" i="24"/>
  <c r="CI98" i="24"/>
  <c r="CJ98" i="24"/>
  <c r="CK98" i="24"/>
  <c r="CL98" i="24"/>
  <c r="CC99" i="24"/>
  <c r="CD99" i="24"/>
  <c r="CE99" i="24"/>
  <c r="CF99" i="24"/>
  <c r="CG99" i="24"/>
  <c r="CH99" i="24"/>
  <c r="CI99" i="24"/>
  <c r="CJ99" i="24"/>
  <c r="CK99" i="24"/>
  <c r="CL99" i="24"/>
  <c r="CC100" i="24"/>
  <c r="CD100" i="24"/>
  <c r="CE100" i="24"/>
  <c r="CF100" i="24"/>
  <c r="CG100" i="24"/>
  <c r="CH100" i="24"/>
  <c r="CI100" i="24"/>
  <c r="CJ100" i="24"/>
  <c r="CK100" i="24"/>
  <c r="CL100" i="24"/>
  <c r="CC101" i="24"/>
  <c r="CD101" i="24"/>
  <c r="CE101" i="24"/>
  <c r="CF101" i="24"/>
  <c r="CG101" i="24"/>
  <c r="CH101" i="24"/>
  <c r="CI101" i="24"/>
  <c r="CJ101" i="24"/>
  <c r="CK101" i="24"/>
  <c r="CL101" i="24"/>
  <c r="CB73" i="24"/>
  <c r="CB74" i="24"/>
  <c r="CB77" i="24"/>
  <c r="CB80" i="24"/>
  <c r="CB81" i="24"/>
  <c r="CB83" i="24"/>
  <c r="CB84" i="24"/>
  <c r="CB85" i="24"/>
  <c r="CB86" i="24"/>
  <c r="CB89" i="24"/>
  <c r="CB90" i="24"/>
  <c r="CB91" i="24"/>
  <c r="CB92" i="24"/>
  <c r="CB96" i="24"/>
  <c r="CB99" i="24"/>
  <c r="CB100" i="24"/>
  <c r="CB101" i="24"/>
  <c r="CB68" i="24"/>
  <c r="AO68" i="24"/>
  <c r="AP68" i="24"/>
  <c r="AQ68" i="24"/>
  <c r="AR68" i="24"/>
  <c r="AS68" i="24"/>
  <c r="AT68" i="24"/>
  <c r="AU68" i="24"/>
  <c r="AV68" i="24"/>
  <c r="AW68" i="24"/>
  <c r="AX68" i="24"/>
  <c r="AP69" i="24"/>
  <c r="AU69" i="24"/>
  <c r="AV69" i="24"/>
  <c r="AW69" i="24"/>
  <c r="AX69" i="24"/>
  <c r="AU70" i="24"/>
  <c r="AV70" i="24"/>
  <c r="AW70" i="24"/>
  <c r="AT71" i="24"/>
  <c r="AU71" i="24"/>
  <c r="AV71" i="24"/>
  <c r="AW71" i="24"/>
  <c r="AX71" i="24"/>
  <c r="AP72" i="24"/>
  <c r="AU72" i="24"/>
  <c r="AV72" i="24"/>
  <c r="AW72" i="24"/>
  <c r="AX72" i="24"/>
  <c r="AO73" i="24"/>
  <c r="AP73" i="24"/>
  <c r="AQ73" i="24"/>
  <c r="AR73" i="24"/>
  <c r="AS73" i="24"/>
  <c r="AT73" i="24"/>
  <c r="AU73" i="24"/>
  <c r="AV73" i="24"/>
  <c r="AW73" i="24"/>
  <c r="AX73" i="24"/>
  <c r="AO74" i="24"/>
  <c r="AP74" i="24"/>
  <c r="AQ74" i="24"/>
  <c r="AR74" i="24"/>
  <c r="AS74" i="24"/>
  <c r="AT74" i="24"/>
  <c r="AU74" i="24"/>
  <c r="AV74" i="24"/>
  <c r="AW74" i="24"/>
  <c r="AX74" i="24"/>
  <c r="AS75" i="24"/>
  <c r="AU75" i="24"/>
  <c r="AV75" i="24"/>
  <c r="AW75" i="24"/>
  <c r="AT76" i="24"/>
  <c r="AV76" i="24"/>
  <c r="AX76" i="24"/>
  <c r="AO77" i="24"/>
  <c r="AP77" i="24"/>
  <c r="AQ77" i="24"/>
  <c r="AR77" i="24"/>
  <c r="AS77" i="24"/>
  <c r="AT77" i="24"/>
  <c r="AU77" i="24"/>
  <c r="AV77" i="24"/>
  <c r="AW77" i="24"/>
  <c r="AX77" i="24"/>
  <c r="AP78" i="24"/>
  <c r="AV78" i="24"/>
  <c r="AW78" i="24"/>
  <c r="AP79" i="24"/>
  <c r="AV79" i="24"/>
  <c r="AW79" i="24"/>
  <c r="AX79" i="24"/>
  <c r="AO80" i="24"/>
  <c r="AP80" i="24"/>
  <c r="AQ80" i="24"/>
  <c r="AR80" i="24"/>
  <c r="AS80" i="24"/>
  <c r="AT80" i="24"/>
  <c r="AU80" i="24"/>
  <c r="AV80" i="24"/>
  <c r="AW80" i="24"/>
  <c r="AX80" i="24"/>
  <c r="AO81" i="24"/>
  <c r="AP81" i="24"/>
  <c r="AQ81" i="24"/>
  <c r="AR81" i="24"/>
  <c r="AS81" i="24"/>
  <c r="AT81" i="24"/>
  <c r="AU81" i="24"/>
  <c r="AV81" i="24"/>
  <c r="AW81" i="24"/>
  <c r="AX81" i="24"/>
  <c r="AP82" i="24"/>
  <c r="AU82" i="24"/>
  <c r="AV82" i="24"/>
  <c r="AW82" i="24"/>
  <c r="AX82" i="24"/>
  <c r="AO83" i="24"/>
  <c r="AP83" i="24"/>
  <c r="AQ83" i="24"/>
  <c r="AR83" i="24"/>
  <c r="AS83" i="24"/>
  <c r="AT83" i="24"/>
  <c r="AU83" i="24"/>
  <c r="AV83" i="24"/>
  <c r="AW83" i="24"/>
  <c r="AX83" i="24"/>
  <c r="AO84" i="24"/>
  <c r="AP84" i="24"/>
  <c r="AQ84" i="24"/>
  <c r="AR84" i="24"/>
  <c r="AS84" i="24"/>
  <c r="AT84" i="24"/>
  <c r="AU84" i="24"/>
  <c r="AV84" i="24"/>
  <c r="AW84" i="24"/>
  <c r="AX84" i="24"/>
  <c r="AO85" i="24"/>
  <c r="AP85" i="24"/>
  <c r="AQ85" i="24"/>
  <c r="AR85" i="24"/>
  <c r="AS85" i="24"/>
  <c r="AT85" i="24"/>
  <c r="AU85" i="24"/>
  <c r="AV85" i="24"/>
  <c r="AW85" i="24"/>
  <c r="AX85" i="24"/>
  <c r="AO86" i="24"/>
  <c r="AP86" i="24"/>
  <c r="AQ86" i="24"/>
  <c r="AR86" i="24"/>
  <c r="AS86" i="24"/>
  <c r="AT86" i="24"/>
  <c r="AU86" i="24"/>
  <c r="AV86" i="24"/>
  <c r="AW86" i="24"/>
  <c r="AX86" i="24"/>
  <c r="AO87" i="24"/>
  <c r="AP87" i="24"/>
  <c r="AT87" i="24"/>
  <c r="AV87" i="24"/>
  <c r="AW87" i="24"/>
  <c r="AX87" i="24"/>
  <c r="AO88" i="24"/>
  <c r="AP88" i="24"/>
  <c r="AQ88" i="24"/>
  <c r="AR88" i="24"/>
  <c r="AS88" i="24"/>
  <c r="AU88" i="24"/>
  <c r="AV88" i="24"/>
  <c r="AW88" i="24"/>
  <c r="AX88" i="24"/>
  <c r="AO89" i="24"/>
  <c r="AP89" i="24"/>
  <c r="AQ89" i="24"/>
  <c r="AR89" i="24"/>
  <c r="AS89" i="24"/>
  <c r="AT89" i="24"/>
  <c r="AU89" i="24"/>
  <c r="AV89" i="24"/>
  <c r="AW89" i="24"/>
  <c r="AX89" i="24"/>
  <c r="AO90" i="24"/>
  <c r="AP90" i="24"/>
  <c r="AQ90" i="24"/>
  <c r="AR90" i="24"/>
  <c r="AS90" i="24"/>
  <c r="AT90" i="24"/>
  <c r="AU90" i="24"/>
  <c r="AV90" i="24"/>
  <c r="AW90" i="24"/>
  <c r="AX90" i="24"/>
  <c r="AO91" i="24"/>
  <c r="AP91" i="24"/>
  <c r="AQ91" i="24"/>
  <c r="AR91" i="24"/>
  <c r="AS91" i="24"/>
  <c r="AT91" i="24"/>
  <c r="AU91" i="24"/>
  <c r="AV91" i="24"/>
  <c r="AW91" i="24"/>
  <c r="AX91" i="24"/>
  <c r="AO92" i="24"/>
  <c r="AP92" i="24"/>
  <c r="AQ92" i="24"/>
  <c r="AR92" i="24"/>
  <c r="AS92" i="24"/>
  <c r="AT92" i="24"/>
  <c r="AU92" i="24"/>
  <c r="AV92" i="24"/>
  <c r="AW92" i="24"/>
  <c r="AX92" i="24"/>
  <c r="AO93" i="24"/>
  <c r="AP93" i="24"/>
  <c r="AQ93" i="24"/>
  <c r="AR93" i="24"/>
  <c r="AS93" i="24"/>
  <c r="AU93" i="24"/>
  <c r="AV93" i="24"/>
  <c r="AW93" i="24"/>
  <c r="AX93" i="24"/>
  <c r="AO94" i="24"/>
  <c r="AP94" i="24"/>
  <c r="AQ94" i="24"/>
  <c r="AR94" i="24"/>
  <c r="AS94" i="24"/>
  <c r="AU94" i="24"/>
  <c r="AV94" i="24"/>
  <c r="AW94" i="24"/>
  <c r="AX94" i="24"/>
  <c r="AT95" i="24"/>
  <c r="AV95" i="24"/>
  <c r="AW95" i="24"/>
  <c r="AX95" i="24"/>
  <c r="AO96" i="24"/>
  <c r="AP96" i="24"/>
  <c r="AQ96" i="24"/>
  <c r="AR96" i="24"/>
  <c r="AS96" i="24"/>
  <c r="AT96" i="24"/>
  <c r="AU96" i="24"/>
  <c r="AV96" i="24"/>
  <c r="AW96" i="24"/>
  <c r="AX96" i="24"/>
  <c r="AP97" i="24"/>
  <c r="AT97" i="24"/>
  <c r="AU97" i="24"/>
  <c r="AV97" i="24"/>
  <c r="AW97" i="24"/>
  <c r="AX97" i="24"/>
  <c r="AU98" i="24"/>
  <c r="AV98" i="24"/>
  <c r="AW98" i="24"/>
  <c r="AX98" i="24"/>
  <c r="AO99" i="24"/>
  <c r="AP99" i="24"/>
  <c r="AQ99" i="24"/>
  <c r="AR99" i="24"/>
  <c r="AS99" i="24"/>
  <c r="AT99" i="24"/>
  <c r="AU99" i="24"/>
  <c r="AV99" i="24"/>
  <c r="AW99" i="24"/>
  <c r="AX99" i="24"/>
  <c r="AO100" i="24"/>
  <c r="AP100" i="24"/>
  <c r="AQ100" i="24"/>
  <c r="AR100" i="24"/>
  <c r="AS100" i="24"/>
  <c r="AT100" i="24"/>
  <c r="AU100" i="24"/>
  <c r="AV100" i="24"/>
  <c r="AW100" i="24"/>
  <c r="AX100" i="24"/>
  <c r="AO101" i="24"/>
  <c r="AP101" i="24"/>
  <c r="AQ101" i="24"/>
  <c r="AR101" i="24"/>
  <c r="AS101" i="24"/>
  <c r="AT101" i="24"/>
  <c r="AU101" i="24"/>
  <c r="AV101" i="24"/>
  <c r="AW101" i="24"/>
  <c r="AX101" i="24"/>
  <c r="AN73" i="24"/>
  <c r="AN74" i="24"/>
  <c r="AN77" i="24"/>
  <c r="AN80" i="24"/>
  <c r="AN81" i="24"/>
  <c r="AN83" i="24"/>
  <c r="AN84" i="24"/>
  <c r="AN85" i="24"/>
  <c r="AN86" i="24"/>
  <c r="AN89" i="24"/>
  <c r="AN90" i="24"/>
  <c r="AN91" i="24"/>
  <c r="AN92" i="24"/>
  <c r="AN96" i="24"/>
  <c r="AN99" i="24"/>
  <c r="AN100" i="24"/>
  <c r="AN101" i="24"/>
  <c r="AN68" i="24"/>
  <c r="AD68" i="24"/>
  <c r="AE68" i="24"/>
  <c r="AF68" i="24"/>
  <c r="AG68" i="24"/>
  <c r="AH68" i="24"/>
  <c r="AI68" i="24"/>
  <c r="AJ68" i="24"/>
  <c r="AK68" i="24"/>
  <c r="AL68" i="24"/>
  <c r="AM68" i="24"/>
  <c r="AE69" i="24"/>
  <c r="AJ69" i="24"/>
  <c r="AK69" i="24"/>
  <c r="AL69" i="24"/>
  <c r="AM69" i="24"/>
  <c r="AJ70" i="24"/>
  <c r="AK70" i="24"/>
  <c r="AL70" i="24"/>
  <c r="AI71" i="24"/>
  <c r="AJ71" i="24"/>
  <c r="AK71" i="24"/>
  <c r="AL71" i="24"/>
  <c r="AM71" i="24"/>
  <c r="AE72" i="24"/>
  <c r="AJ72" i="24"/>
  <c r="AK72" i="24"/>
  <c r="AL72" i="24"/>
  <c r="AM72" i="24"/>
  <c r="AD73" i="24"/>
  <c r="AE73" i="24"/>
  <c r="AF73" i="24"/>
  <c r="AG73" i="24"/>
  <c r="AH73" i="24"/>
  <c r="AI73" i="24"/>
  <c r="AJ73" i="24"/>
  <c r="AK73" i="24"/>
  <c r="AL73" i="24"/>
  <c r="AM73" i="24"/>
  <c r="AD74" i="24"/>
  <c r="AE74" i="24"/>
  <c r="AF74" i="24"/>
  <c r="AG74" i="24"/>
  <c r="AH74" i="24"/>
  <c r="AI74" i="24"/>
  <c r="AJ74" i="24"/>
  <c r="AK74" i="24"/>
  <c r="AL74" i="24"/>
  <c r="AM74" i="24"/>
  <c r="AH75" i="24"/>
  <c r="AJ75" i="24"/>
  <c r="AK75" i="24"/>
  <c r="AL75" i="24"/>
  <c r="AI76" i="24"/>
  <c r="AK76" i="24"/>
  <c r="AM76" i="24"/>
  <c r="AD77" i="24"/>
  <c r="AE77" i="24"/>
  <c r="AF77" i="24"/>
  <c r="AG77" i="24"/>
  <c r="AH77" i="24"/>
  <c r="AI77" i="24"/>
  <c r="AJ77" i="24"/>
  <c r="AK77" i="24"/>
  <c r="AL77" i="24"/>
  <c r="AM77" i="24"/>
  <c r="AE78" i="24"/>
  <c r="AK78" i="24"/>
  <c r="AL78" i="24"/>
  <c r="AE79" i="24"/>
  <c r="AK79" i="24"/>
  <c r="AL79" i="24"/>
  <c r="AM79" i="24"/>
  <c r="AD80" i="24"/>
  <c r="AE80" i="24"/>
  <c r="AF80" i="24"/>
  <c r="AG80" i="24"/>
  <c r="AH80" i="24"/>
  <c r="AI80" i="24"/>
  <c r="AJ80" i="24"/>
  <c r="AK80" i="24"/>
  <c r="AL80" i="24"/>
  <c r="AM80" i="24"/>
  <c r="AD81" i="24"/>
  <c r="AE81" i="24"/>
  <c r="AF81" i="24"/>
  <c r="AG81" i="24"/>
  <c r="AH81" i="24"/>
  <c r="AI81" i="24"/>
  <c r="AJ81" i="24"/>
  <c r="AK81" i="24"/>
  <c r="AL81" i="24"/>
  <c r="AM81" i="24"/>
  <c r="AE82" i="24"/>
  <c r="AJ82" i="24"/>
  <c r="AK82" i="24"/>
  <c r="AL82" i="24"/>
  <c r="AM82" i="24"/>
  <c r="AD83" i="24"/>
  <c r="AE83" i="24"/>
  <c r="AF83" i="24"/>
  <c r="AG83" i="24"/>
  <c r="AH83" i="24"/>
  <c r="AI83" i="24"/>
  <c r="AJ83" i="24"/>
  <c r="AK83" i="24"/>
  <c r="AL83" i="24"/>
  <c r="AM83" i="24"/>
  <c r="AD84" i="24"/>
  <c r="AE84" i="24"/>
  <c r="AF84" i="24"/>
  <c r="AG84" i="24"/>
  <c r="AH84" i="24"/>
  <c r="AI84" i="24"/>
  <c r="AJ84" i="24"/>
  <c r="AK84" i="24"/>
  <c r="AL84" i="24"/>
  <c r="AM84" i="24"/>
  <c r="AD85" i="24"/>
  <c r="AE85" i="24"/>
  <c r="AF85" i="24"/>
  <c r="AG85" i="24"/>
  <c r="AH85" i="24"/>
  <c r="AI85" i="24"/>
  <c r="AJ85" i="24"/>
  <c r="AK85" i="24"/>
  <c r="AL85" i="24"/>
  <c r="AM85" i="24"/>
  <c r="AD86" i="24"/>
  <c r="AE86" i="24"/>
  <c r="AF86" i="24"/>
  <c r="AG86" i="24"/>
  <c r="AH86" i="24"/>
  <c r="AI86" i="24"/>
  <c r="AJ86" i="24"/>
  <c r="AK86" i="24"/>
  <c r="AL86" i="24"/>
  <c r="AM86" i="24"/>
  <c r="AD87" i="24"/>
  <c r="AE87" i="24"/>
  <c r="AI87" i="24"/>
  <c r="AK87" i="24"/>
  <c r="AL87" i="24"/>
  <c r="AM87" i="24"/>
  <c r="AD88" i="24"/>
  <c r="AE88" i="24"/>
  <c r="AF88" i="24"/>
  <c r="AG88" i="24"/>
  <c r="AH88" i="24"/>
  <c r="AJ88" i="24"/>
  <c r="AK88" i="24"/>
  <c r="AL88" i="24"/>
  <c r="AM88" i="24"/>
  <c r="AD89" i="24"/>
  <c r="AE89" i="24"/>
  <c r="AF89" i="24"/>
  <c r="AG89" i="24"/>
  <c r="AH89" i="24"/>
  <c r="AI89" i="24"/>
  <c r="AJ89" i="24"/>
  <c r="AK89" i="24"/>
  <c r="AL89" i="24"/>
  <c r="AM89" i="24"/>
  <c r="AD90" i="24"/>
  <c r="AE90" i="24"/>
  <c r="AF90" i="24"/>
  <c r="AG90" i="24"/>
  <c r="AH90" i="24"/>
  <c r="AI90" i="24"/>
  <c r="AJ90" i="24"/>
  <c r="AK90" i="24"/>
  <c r="AL90" i="24"/>
  <c r="AM90" i="24"/>
  <c r="AD91" i="24"/>
  <c r="AE91" i="24"/>
  <c r="AF91" i="24"/>
  <c r="AG91" i="24"/>
  <c r="AH91" i="24"/>
  <c r="AI91" i="24"/>
  <c r="AJ91" i="24"/>
  <c r="AK91" i="24"/>
  <c r="AL91" i="24"/>
  <c r="AM91" i="24"/>
  <c r="AD92" i="24"/>
  <c r="AE92" i="24"/>
  <c r="AF92" i="24"/>
  <c r="AG92" i="24"/>
  <c r="AH92" i="24"/>
  <c r="AI92" i="24"/>
  <c r="AJ92" i="24"/>
  <c r="AK92" i="24"/>
  <c r="AL92" i="24"/>
  <c r="AM92" i="24"/>
  <c r="AD93" i="24"/>
  <c r="AE93" i="24"/>
  <c r="AF93" i="24"/>
  <c r="AG93" i="24"/>
  <c r="AH93" i="24"/>
  <c r="AJ93" i="24"/>
  <c r="AK93" i="24"/>
  <c r="AL93" i="24"/>
  <c r="AM93" i="24"/>
  <c r="AD94" i="24"/>
  <c r="AE94" i="24"/>
  <c r="AF94" i="24"/>
  <c r="AG94" i="24"/>
  <c r="AH94" i="24"/>
  <c r="AJ94" i="24"/>
  <c r="AK94" i="24"/>
  <c r="AL94" i="24"/>
  <c r="AM94" i="24"/>
  <c r="AI95" i="24"/>
  <c r="AK95" i="24"/>
  <c r="AL95" i="24"/>
  <c r="AM95" i="24"/>
  <c r="AD96" i="24"/>
  <c r="AE96" i="24"/>
  <c r="AF96" i="24"/>
  <c r="AG96" i="24"/>
  <c r="AH96" i="24"/>
  <c r="AI96" i="24"/>
  <c r="AJ96" i="24"/>
  <c r="AK96" i="24"/>
  <c r="AL96" i="24"/>
  <c r="AM96" i="24"/>
  <c r="AE97" i="24"/>
  <c r="AI97" i="24"/>
  <c r="AJ97" i="24"/>
  <c r="AK97" i="24"/>
  <c r="AL97" i="24"/>
  <c r="AM97" i="24"/>
  <c r="AJ98" i="24"/>
  <c r="AK98" i="24"/>
  <c r="AL98" i="24"/>
  <c r="AM98" i="24"/>
  <c r="AD99" i="24"/>
  <c r="AE99" i="24"/>
  <c r="AF99" i="24"/>
  <c r="AG99" i="24"/>
  <c r="AH99" i="24"/>
  <c r="AI99" i="24"/>
  <c r="AJ99" i="24"/>
  <c r="AK99" i="24"/>
  <c r="AL99" i="24"/>
  <c r="AM99" i="24"/>
  <c r="AD100" i="24"/>
  <c r="AE100" i="24"/>
  <c r="AF100" i="24"/>
  <c r="AG100" i="24"/>
  <c r="AH100" i="24"/>
  <c r="AI100" i="24"/>
  <c r="AJ100" i="24"/>
  <c r="AK100" i="24"/>
  <c r="AL100" i="24"/>
  <c r="AM100" i="24"/>
  <c r="AD101" i="24"/>
  <c r="AE101" i="24"/>
  <c r="AF101" i="24"/>
  <c r="AG101" i="24"/>
  <c r="AH101" i="24"/>
  <c r="AI101" i="24"/>
  <c r="AJ101" i="24"/>
  <c r="AK101" i="24"/>
  <c r="AL101" i="24"/>
  <c r="AM101" i="24"/>
  <c r="AC73" i="24"/>
  <c r="AC74" i="24"/>
  <c r="AC77" i="24"/>
  <c r="AC80" i="24"/>
  <c r="AC81" i="24"/>
  <c r="AC83" i="24"/>
  <c r="AC84" i="24"/>
  <c r="AC85" i="24"/>
  <c r="AC86" i="24"/>
  <c r="AC89" i="24"/>
  <c r="AC90" i="24"/>
  <c r="AC91" i="24"/>
  <c r="AC92" i="24"/>
  <c r="AC96" i="24"/>
  <c r="AC99" i="24"/>
  <c r="AC100" i="24"/>
  <c r="AC101" i="24"/>
  <c r="AC68" i="24"/>
  <c r="CA104" i="24"/>
  <c r="CL111" i="24" s="1"/>
  <c r="CA103" i="24"/>
  <c r="AB104" i="24"/>
  <c r="AM111" i="24" s="1"/>
  <c r="AB103" i="24"/>
  <c r="BZ104" i="24"/>
  <c r="CK111" i="24" s="1"/>
  <c r="BY104" i="24"/>
  <c r="BX104" i="24"/>
  <c r="BW104" i="24"/>
  <c r="BV104" i="24"/>
  <c r="BU104" i="24"/>
  <c r="BT104" i="24"/>
  <c r="BS104" i="24"/>
  <c r="BR104" i="24"/>
  <c r="BQ104" i="24"/>
  <c r="AA104" i="24"/>
  <c r="AL117" i="24" s="1"/>
  <c r="Z104" i="24"/>
  <c r="AK117" i="24" s="1"/>
  <c r="Y104" i="24"/>
  <c r="X104" i="24"/>
  <c r="W104" i="24"/>
  <c r="V104" i="24"/>
  <c r="U104" i="24"/>
  <c r="T104" i="24"/>
  <c r="S104" i="24"/>
  <c r="R104" i="24"/>
  <c r="BZ103" i="24"/>
  <c r="BY103" i="24"/>
  <c r="BX103" i="24"/>
  <c r="BW103" i="24"/>
  <c r="BV103" i="24"/>
  <c r="BU103" i="24"/>
  <c r="BT103" i="24"/>
  <c r="BS103" i="24"/>
  <c r="BR103" i="24"/>
  <c r="BQ103" i="24"/>
  <c r="BL103" i="24"/>
  <c r="AA103" i="24"/>
  <c r="Z103" i="24"/>
  <c r="Y103" i="24"/>
  <c r="X103" i="24"/>
  <c r="W103" i="24"/>
  <c r="V103" i="24"/>
  <c r="U103" i="24"/>
  <c r="T103" i="24"/>
  <c r="S103" i="24"/>
  <c r="R103" i="24"/>
  <c r="M103" i="24"/>
  <c r="BP101" i="24"/>
  <c r="BO101" i="24"/>
  <c r="Q101" i="24"/>
  <c r="P101" i="24"/>
  <c r="BP100" i="24"/>
  <c r="BO100" i="24"/>
  <c r="Q100" i="24"/>
  <c r="P100" i="24"/>
  <c r="BP99" i="24"/>
  <c r="BO99" i="24"/>
  <c r="Q99" i="24"/>
  <c r="P99" i="24"/>
  <c r="BP98" i="24"/>
  <c r="BO98" i="24"/>
  <c r="Q98" i="24"/>
  <c r="P98" i="24"/>
  <c r="AN98" i="24" s="1"/>
  <c r="BP97" i="24"/>
  <c r="BO97" i="24"/>
  <c r="Q97" i="24"/>
  <c r="P97" i="24"/>
  <c r="BP96" i="24"/>
  <c r="BO96" i="24"/>
  <c r="Q96" i="24"/>
  <c r="P96" i="24"/>
  <c r="BP95" i="24"/>
  <c r="BO95" i="24"/>
  <c r="Q95" i="24"/>
  <c r="P95" i="24"/>
  <c r="BP94" i="24"/>
  <c r="BO94" i="24"/>
  <c r="Q94" i="24"/>
  <c r="P94" i="24"/>
  <c r="BP93" i="24"/>
  <c r="BO93" i="24"/>
  <c r="Q93" i="24"/>
  <c r="P93" i="24"/>
  <c r="BP92" i="24"/>
  <c r="BO92" i="24"/>
  <c r="Q92" i="24"/>
  <c r="P92" i="24"/>
  <c r="BP91" i="24"/>
  <c r="BO91" i="24"/>
  <c r="Q91" i="24"/>
  <c r="P91" i="24"/>
  <c r="BP90" i="24"/>
  <c r="BO90" i="24"/>
  <c r="Q90" i="24"/>
  <c r="P90" i="24"/>
  <c r="BP89" i="24"/>
  <c r="BO89" i="24"/>
  <c r="Q89" i="24"/>
  <c r="P89" i="24"/>
  <c r="BP88" i="24"/>
  <c r="BO88" i="24"/>
  <c r="Q88" i="24"/>
  <c r="P88" i="24"/>
  <c r="AC88" i="24" s="1"/>
  <c r="BP87" i="24"/>
  <c r="BO87" i="24"/>
  <c r="Q87" i="24"/>
  <c r="P87" i="24"/>
  <c r="BP86" i="24"/>
  <c r="BO86" i="24"/>
  <c r="Q86" i="24"/>
  <c r="P86" i="24"/>
  <c r="BP85" i="24"/>
  <c r="BO85" i="24"/>
  <c r="Q85" i="24"/>
  <c r="P85" i="24"/>
  <c r="BP84" i="24"/>
  <c r="BO84" i="24"/>
  <c r="Q84" i="24"/>
  <c r="P84" i="24"/>
  <c r="BP83" i="24"/>
  <c r="BO83" i="24"/>
  <c r="Q83" i="24"/>
  <c r="P83" i="24"/>
  <c r="BP82" i="24"/>
  <c r="BO82" i="24"/>
  <c r="Q82" i="24"/>
  <c r="P82" i="24"/>
  <c r="BP81" i="24"/>
  <c r="BO81" i="24"/>
  <c r="Q81" i="24"/>
  <c r="P81" i="24"/>
  <c r="BP80" i="24"/>
  <c r="BO80" i="24"/>
  <c r="Q80" i="24"/>
  <c r="P80" i="24"/>
  <c r="BP79" i="24"/>
  <c r="BO79" i="24"/>
  <c r="Q79" i="24"/>
  <c r="P79" i="24"/>
  <c r="BP78" i="24"/>
  <c r="BO78" i="24"/>
  <c r="Q78" i="24"/>
  <c r="P78" i="24"/>
  <c r="BP77" i="24"/>
  <c r="BO77" i="24"/>
  <c r="Q77" i="24"/>
  <c r="P77" i="24"/>
  <c r="BP76" i="24"/>
  <c r="BO76" i="24"/>
  <c r="Q76" i="24"/>
  <c r="P76" i="24"/>
  <c r="BP75" i="24"/>
  <c r="BO75" i="24"/>
  <c r="Q75" i="24"/>
  <c r="P75" i="24"/>
  <c r="BP74" i="24"/>
  <c r="BO74" i="24"/>
  <c r="Q74" i="24"/>
  <c r="P74" i="24"/>
  <c r="BP73" i="24"/>
  <c r="BO73" i="24"/>
  <c r="Q73" i="24"/>
  <c r="P73" i="24"/>
  <c r="BP72" i="24"/>
  <c r="BO72" i="24"/>
  <c r="Q72" i="24"/>
  <c r="P72" i="24"/>
  <c r="BP71" i="24"/>
  <c r="BO71" i="24"/>
  <c r="Q71" i="24"/>
  <c r="P71" i="24"/>
  <c r="BP70" i="24"/>
  <c r="BO70" i="24"/>
  <c r="Q70" i="24"/>
  <c r="P70" i="24"/>
  <c r="BP69" i="24"/>
  <c r="BO69" i="24"/>
  <c r="Q69" i="24"/>
  <c r="P69" i="24"/>
  <c r="BP68" i="24"/>
  <c r="BO68" i="24"/>
  <c r="Q68" i="24"/>
  <c r="P68" i="24"/>
  <c r="CH94" i="24" l="1"/>
  <c r="CC151" i="24"/>
  <c r="AJ134" i="24"/>
  <c r="AF138" i="24"/>
  <c r="AN143" i="24"/>
  <c r="AH132" i="24"/>
  <c r="AM167" i="24"/>
  <c r="AL132" i="24"/>
  <c r="AF126" i="24"/>
  <c r="CM153" i="24"/>
  <c r="AN126" i="24"/>
  <c r="AH134" i="24"/>
  <c r="AO138" i="24"/>
  <c r="CD76" i="24"/>
  <c r="AE127" i="24"/>
  <c r="CW126" i="24"/>
  <c r="AF128" i="24"/>
  <c r="CH135" i="24"/>
  <c r="CC135" i="24"/>
  <c r="AT126" i="24"/>
  <c r="AC151" i="24"/>
  <c r="AU132" i="24"/>
  <c r="CM131" i="24"/>
  <c r="AM126" i="24"/>
  <c r="CO95" i="24"/>
  <c r="CM135" i="24"/>
  <c r="AH154" i="24"/>
  <c r="AG98" i="24"/>
  <c r="AF154" i="24"/>
  <c r="AI70" i="24"/>
  <c r="CV132" i="24"/>
  <c r="AC149" i="24"/>
  <c r="CP125" i="24"/>
  <c r="AC132" i="24"/>
  <c r="AF134" i="24"/>
  <c r="AO128" i="24"/>
  <c r="CB135" i="24"/>
  <c r="AN94" i="24"/>
  <c r="CN125" i="24"/>
  <c r="CH125" i="24"/>
  <c r="CM151" i="24"/>
  <c r="AP132" i="24"/>
  <c r="CO127" i="24"/>
  <c r="AH128" i="24"/>
  <c r="CC131" i="24"/>
  <c r="AP154" i="24"/>
  <c r="CC125" i="24"/>
  <c r="CQ125" i="24"/>
  <c r="AO154" i="24"/>
  <c r="AU151" i="24"/>
  <c r="CH131" i="24"/>
  <c r="CM149" i="24"/>
  <c r="CR134" i="24"/>
  <c r="AH138" i="24"/>
  <c r="AP126" i="24"/>
  <c r="AU143" i="24"/>
  <c r="AN127" i="24"/>
  <c r="AC131" i="24"/>
  <c r="AN125" i="24"/>
  <c r="AU135" i="24"/>
  <c r="AG76" i="24"/>
  <c r="AD125" i="24"/>
  <c r="CK132" i="24"/>
  <c r="CH149" i="24"/>
  <c r="AM117" i="24"/>
  <c r="CL131" i="24"/>
  <c r="AJ132" i="24"/>
  <c r="CH82" i="24"/>
  <c r="AQ126" i="24"/>
  <c r="AC127" i="24"/>
  <c r="AR126" i="24"/>
  <c r="CM134" i="24"/>
  <c r="AS126" i="24"/>
  <c r="AF132" i="24"/>
  <c r="AO134" i="24"/>
  <c r="CC127" i="24"/>
  <c r="CW134" i="24"/>
  <c r="AO132" i="24"/>
  <c r="AO126" i="24"/>
  <c r="CG153" i="24"/>
  <c r="CG151" i="24"/>
  <c r="CG143" i="24"/>
  <c r="CG135" i="24"/>
  <c r="CG127" i="24"/>
  <c r="CG125" i="24"/>
  <c r="AC150" i="24"/>
  <c r="AI154" i="24"/>
  <c r="AI150" i="24"/>
  <c r="AI144" i="24"/>
  <c r="AI138" i="24"/>
  <c r="AI134" i="24"/>
  <c r="AI128" i="24"/>
  <c r="AI126" i="24"/>
  <c r="AN144" i="24"/>
  <c r="AX131" i="24"/>
  <c r="CB138" i="24"/>
  <c r="CF153" i="24"/>
  <c r="CF151" i="24"/>
  <c r="CF143" i="24"/>
  <c r="CF135" i="24"/>
  <c r="CF131" i="24"/>
  <c r="CF127" i="24"/>
  <c r="CF125" i="24"/>
  <c r="CM132" i="24"/>
  <c r="AH126" i="24"/>
  <c r="CE153" i="24"/>
  <c r="CE151" i="24"/>
  <c r="CE143" i="24"/>
  <c r="CE135" i="24"/>
  <c r="CE131" i="24"/>
  <c r="CE127" i="24"/>
  <c r="CE125" i="24"/>
  <c r="CT134" i="24"/>
  <c r="CT132" i="24"/>
  <c r="AC128" i="24"/>
  <c r="AG154" i="24"/>
  <c r="AG138" i="24"/>
  <c r="AG134" i="24"/>
  <c r="AG132" i="24"/>
  <c r="AG128" i="24"/>
  <c r="AG126" i="24"/>
  <c r="CD151" i="24"/>
  <c r="CD131" i="24"/>
  <c r="CD127" i="24"/>
  <c r="CM150" i="24"/>
  <c r="CS154" i="24"/>
  <c r="CS150" i="24"/>
  <c r="CS144" i="24"/>
  <c r="CS138" i="24"/>
  <c r="CS134" i="24"/>
  <c r="CS128" i="24"/>
  <c r="CS126" i="24"/>
  <c r="AC126" i="24"/>
  <c r="AE154" i="24"/>
  <c r="AE132" i="24"/>
  <c r="AE126" i="24"/>
  <c r="AT149" i="24"/>
  <c r="AT135" i="24"/>
  <c r="AT131" i="24"/>
  <c r="AT125" i="24"/>
  <c r="CB154" i="24"/>
  <c r="CB134" i="24"/>
  <c r="CL134" i="24"/>
  <c r="CL126" i="24"/>
  <c r="CM128" i="24"/>
  <c r="CQ154" i="24"/>
  <c r="CQ138" i="24"/>
  <c r="CQ134" i="24"/>
  <c r="CQ132" i="24"/>
  <c r="CQ128" i="24"/>
  <c r="CQ126" i="24"/>
  <c r="CR138" i="24"/>
  <c r="CS79" i="24"/>
  <c r="CS69" i="24"/>
  <c r="AC125" i="24"/>
  <c r="AD154" i="24"/>
  <c r="AD138" i="24"/>
  <c r="AD134" i="24"/>
  <c r="AD132" i="24"/>
  <c r="AD128" i="24"/>
  <c r="AD126" i="24"/>
  <c r="AS153" i="24"/>
  <c r="AS151" i="24"/>
  <c r="AS143" i="24"/>
  <c r="AS135" i="24"/>
  <c r="AS127" i="24"/>
  <c r="AS125" i="24"/>
  <c r="CB153" i="24"/>
  <c r="CM127" i="24"/>
  <c r="CP154" i="24"/>
  <c r="CP138" i="24"/>
  <c r="CP134" i="24"/>
  <c r="CP132" i="24"/>
  <c r="CP128" i="24"/>
  <c r="CP126" i="24"/>
  <c r="AL173" i="24"/>
  <c r="CR132" i="24"/>
  <c r="CS75" i="24"/>
  <c r="AC144" i="24"/>
  <c r="AM131" i="24"/>
  <c r="AN138" i="24"/>
  <c r="AR153" i="24"/>
  <c r="AR151" i="24"/>
  <c r="AR143" i="24"/>
  <c r="AR135" i="24"/>
  <c r="AR131" i="24"/>
  <c r="AR127" i="24"/>
  <c r="AR125" i="24"/>
  <c r="CB132" i="24"/>
  <c r="CM126" i="24"/>
  <c r="CO154" i="24"/>
  <c r="CO132" i="24"/>
  <c r="CO126" i="24"/>
  <c r="AC143" i="24"/>
  <c r="AQ153" i="24"/>
  <c r="AQ151" i="24"/>
  <c r="AQ143" i="24"/>
  <c r="AQ135" i="24"/>
  <c r="AQ131" i="24"/>
  <c r="AQ127" i="24"/>
  <c r="AQ125" i="24"/>
  <c r="CB151" i="24"/>
  <c r="CB131" i="24"/>
  <c r="CI134" i="24"/>
  <c r="CI132" i="24"/>
  <c r="CM125" i="24"/>
  <c r="CN154" i="24"/>
  <c r="CN138" i="24"/>
  <c r="CN134" i="24"/>
  <c r="CN132" i="24"/>
  <c r="CN128" i="24"/>
  <c r="CN126" i="24"/>
  <c r="AP151" i="24"/>
  <c r="AP131" i="24"/>
  <c r="AP127" i="24"/>
  <c r="CB150" i="24"/>
  <c r="CH154" i="24"/>
  <c r="CH150" i="24"/>
  <c r="CH144" i="24"/>
  <c r="CH138" i="24"/>
  <c r="CH134" i="24"/>
  <c r="CH128" i="24"/>
  <c r="CH126" i="24"/>
  <c r="CM144" i="24"/>
  <c r="CW131" i="24"/>
  <c r="AJ151" i="24"/>
  <c r="AJ143" i="24"/>
  <c r="AJ135" i="24"/>
  <c r="AN135" i="24"/>
  <c r="AO153" i="24"/>
  <c r="AO151" i="24"/>
  <c r="AO135" i="24"/>
  <c r="AO131" i="24"/>
  <c r="AO127" i="24"/>
  <c r="AO125" i="24"/>
  <c r="CB149" i="24"/>
  <c r="CG154" i="24"/>
  <c r="CG138" i="24"/>
  <c r="CG134" i="24"/>
  <c r="CG132" i="24"/>
  <c r="CG128" i="24"/>
  <c r="CG126" i="24"/>
  <c r="CM143" i="24"/>
  <c r="AI149" i="24"/>
  <c r="AI135" i="24"/>
  <c r="AI131" i="24"/>
  <c r="AI125" i="24"/>
  <c r="AN154" i="24"/>
  <c r="AN134" i="24"/>
  <c r="AX134" i="24"/>
  <c r="AX126" i="24"/>
  <c r="CB128" i="24"/>
  <c r="CF154" i="24"/>
  <c r="CF138" i="24"/>
  <c r="CF134" i="24"/>
  <c r="CF132" i="24"/>
  <c r="CF128" i="24"/>
  <c r="CF126" i="24"/>
  <c r="AH87" i="24"/>
  <c r="AH153" i="24"/>
  <c r="AH151" i="24"/>
  <c r="AH143" i="24"/>
  <c r="AH135" i="24"/>
  <c r="AH127" i="24"/>
  <c r="AH125" i="24"/>
  <c r="AN153" i="24"/>
  <c r="AW132" i="24"/>
  <c r="AW159" i="24" s="1"/>
  <c r="CB127" i="24"/>
  <c r="CE154" i="24"/>
  <c r="CE138" i="24"/>
  <c r="CE134" i="24"/>
  <c r="CE132" i="24"/>
  <c r="CE128" i="24"/>
  <c r="CE126" i="24"/>
  <c r="CT151" i="24"/>
  <c r="CT143" i="24"/>
  <c r="CT135" i="24"/>
  <c r="CR126" i="24"/>
  <c r="AC138" i="24"/>
  <c r="AG153" i="24"/>
  <c r="AG151" i="24"/>
  <c r="AG143" i="24"/>
  <c r="AG135" i="24"/>
  <c r="AG131" i="24"/>
  <c r="AG127" i="24"/>
  <c r="AG125" i="24"/>
  <c r="AN132" i="24"/>
  <c r="CB126" i="24"/>
  <c r="CD154" i="24"/>
  <c r="CD132" i="24"/>
  <c r="CD126" i="24"/>
  <c r="CS149" i="24"/>
  <c r="CS135" i="24"/>
  <c r="CS131" i="24"/>
  <c r="AF153" i="24"/>
  <c r="AF151" i="24"/>
  <c r="AF143" i="24"/>
  <c r="AF135" i="24"/>
  <c r="AF131" i="24"/>
  <c r="AF127" i="24"/>
  <c r="AF125" i="24"/>
  <c r="AN151" i="24"/>
  <c r="AN131" i="24"/>
  <c r="AU134" i="24"/>
  <c r="CB125" i="24"/>
  <c r="CC154" i="24"/>
  <c r="CC138" i="24"/>
  <c r="CC134" i="24"/>
  <c r="CC132" i="24"/>
  <c r="CC128" i="24"/>
  <c r="CC126" i="24"/>
  <c r="CR153" i="24"/>
  <c r="CR151" i="24"/>
  <c r="CR143" i="24"/>
  <c r="CR135" i="24"/>
  <c r="CR127" i="24"/>
  <c r="CR125" i="24"/>
  <c r="CR128" i="24"/>
  <c r="AE70" i="24"/>
  <c r="AE151" i="24"/>
  <c r="AE131" i="24"/>
  <c r="AN150" i="24"/>
  <c r="AT154" i="24"/>
  <c r="AT150" i="24"/>
  <c r="AT144" i="24"/>
  <c r="AT138" i="24"/>
  <c r="AT134" i="24"/>
  <c r="AT128" i="24"/>
  <c r="CB144" i="24"/>
  <c r="CM138" i="24"/>
  <c r="CQ153" i="24"/>
  <c r="CQ151" i="24"/>
  <c r="CQ143" i="24"/>
  <c r="CQ135" i="24"/>
  <c r="CQ131" i="24"/>
  <c r="CQ127" i="24"/>
  <c r="AI93" i="24"/>
  <c r="CH98" i="24"/>
  <c r="CD70" i="24"/>
  <c r="AC135" i="24"/>
  <c r="AD153" i="24"/>
  <c r="AD151" i="24"/>
  <c r="AD135" i="24"/>
  <c r="AD131" i="24"/>
  <c r="AD127" i="24"/>
  <c r="AN149" i="24"/>
  <c r="AS154" i="24"/>
  <c r="AS138" i="24"/>
  <c r="AS134" i="24"/>
  <c r="AS132" i="24"/>
  <c r="AS128" i="24"/>
  <c r="CB143" i="24"/>
  <c r="CP153" i="24"/>
  <c r="CP151" i="24"/>
  <c r="CP143" i="24"/>
  <c r="CP135" i="24"/>
  <c r="CP131" i="24"/>
  <c r="CP127" i="24"/>
  <c r="CR154" i="24"/>
  <c r="CD98" i="24"/>
  <c r="AC154" i="24"/>
  <c r="AC134" i="24"/>
  <c r="AM134" i="24"/>
  <c r="AN128" i="24"/>
  <c r="AR154" i="24"/>
  <c r="AR138" i="24"/>
  <c r="AR134" i="24"/>
  <c r="AR132" i="24"/>
  <c r="AR128" i="24"/>
  <c r="CO151" i="24"/>
  <c r="CO131" i="24"/>
  <c r="AC153" i="24"/>
  <c r="AQ154" i="24"/>
  <c r="AQ138" i="24"/>
  <c r="AQ134" i="24"/>
  <c r="AQ132" i="24"/>
  <c r="AQ128" i="24"/>
  <c r="CI151" i="24"/>
  <c r="CI143" i="24"/>
  <c r="CN153" i="24"/>
  <c r="CN151" i="24"/>
  <c r="CN135" i="24"/>
  <c r="CN131" i="24"/>
  <c r="CN127" i="24"/>
  <c r="CU159" i="24"/>
  <c r="CJ159" i="24"/>
  <c r="CJ161" i="24" s="1"/>
  <c r="CK159" i="24"/>
  <c r="CK161" i="24" s="1"/>
  <c r="AV159" i="24"/>
  <c r="CV159" i="24"/>
  <c r="AL159" i="24"/>
  <c r="AL161" i="24" s="1"/>
  <c r="AJ171" i="24"/>
  <c r="AJ165" i="24"/>
  <c r="AK167" i="24"/>
  <c r="AK159" i="24"/>
  <c r="AK161" i="24" s="1"/>
  <c r="CL167" i="24"/>
  <c r="AH69" i="24"/>
  <c r="AI69" i="24"/>
  <c r="AD69" i="24"/>
  <c r="AS70" i="24"/>
  <c r="AG70" i="24"/>
  <c r="AH71" i="24"/>
  <c r="AE71" i="24"/>
  <c r="AD71" i="24"/>
  <c r="AS72" i="24"/>
  <c r="AG72" i="24"/>
  <c r="AD75" i="24"/>
  <c r="AE75" i="24"/>
  <c r="AM75" i="24"/>
  <c r="AI75" i="24"/>
  <c r="AN78" i="24"/>
  <c r="AS78" i="24"/>
  <c r="AG78" i="24"/>
  <c r="AH79" i="24"/>
  <c r="AI79" i="24"/>
  <c r="AD79" i="24"/>
  <c r="AN82" i="24"/>
  <c r="AG82" i="24"/>
  <c r="AD95" i="24"/>
  <c r="AH95" i="24"/>
  <c r="AH97" i="24"/>
  <c r="AD97" i="24"/>
  <c r="AC109" i="24"/>
  <c r="AQ70" i="24"/>
  <c r="AQ72" i="24"/>
  <c r="AQ76" i="24"/>
  <c r="AQ78" i="24"/>
  <c r="AQ82" i="24"/>
  <c r="AQ98" i="24"/>
  <c r="AQ75" i="24"/>
  <c r="AF69" i="24"/>
  <c r="AF71" i="24"/>
  <c r="AF75" i="24"/>
  <c r="AF79" i="24"/>
  <c r="AF87" i="24"/>
  <c r="AF95" i="24"/>
  <c r="AF97" i="24"/>
  <c r="AQ95" i="24"/>
  <c r="AF70" i="24"/>
  <c r="AF72" i="24"/>
  <c r="AF98" i="24"/>
  <c r="AQ71" i="24"/>
  <c r="AQ79" i="24"/>
  <c r="AQ97" i="24"/>
  <c r="AQ69" i="24"/>
  <c r="AQ87" i="24"/>
  <c r="AF76" i="24"/>
  <c r="AF78" i="24"/>
  <c r="AF82" i="24"/>
  <c r="AU76" i="24"/>
  <c r="AU78" i="24"/>
  <c r="AU79" i="24"/>
  <c r="AU95" i="24"/>
  <c r="AJ79" i="24"/>
  <c r="AJ87" i="24"/>
  <c r="AJ95" i="24"/>
  <c r="AJ78" i="24"/>
  <c r="AJ76" i="24"/>
  <c r="AU87" i="24"/>
  <c r="CM69" i="24"/>
  <c r="CM93" i="24"/>
  <c r="CM97" i="24"/>
  <c r="CB71" i="24"/>
  <c r="CB75" i="24"/>
  <c r="CB79" i="24"/>
  <c r="CB87" i="24"/>
  <c r="CB95" i="24"/>
  <c r="CM70" i="24"/>
  <c r="CM78" i="24"/>
  <c r="CM82" i="24"/>
  <c r="CM94" i="24"/>
  <c r="CM98" i="24"/>
  <c r="CB72" i="24"/>
  <c r="CB76" i="24"/>
  <c r="CB88" i="24"/>
  <c r="CM71" i="24"/>
  <c r="CM75" i="24"/>
  <c r="CM79" i="24"/>
  <c r="CM87" i="24"/>
  <c r="CM95" i="24"/>
  <c r="CB69" i="24"/>
  <c r="CB93" i="24"/>
  <c r="CB97" i="24"/>
  <c r="CB98" i="24"/>
  <c r="CM72" i="24"/>
  <c r="CB70" i="24"/>
  <c r="CB78" i="24"/>
  <c r="CB94" i="24"/>
  <c r="CM76" i="24"/>
  <c r="CM88" i="24"/>
  <c r="CB82" i="24"/>
  <c r="CQ69" i="24"/>
  <c r="CQ71" i="24"/>
  <c r="CQ75" i="24"/>
  <c r="CQ79" i="24"/>
  <c r="CQ87" i="24"/>
  <c r="CQ95" i="24"/>
  <c r="CQ97" i="24"/>
  <c r="CF70" i="24"/>
  <c r="CF72" i="24"/>
  <c r="CF76" i="24"/>
  <c r="CF78" i="24"/>
  <c r="CF82" i="24"/>
  <c r="CF98" i="24"/>
  <c r="CQ70" i="24"/>
  <c r="CF95" i="24"/>
  <c r="CF97" i="24"/>
  <c r="CQ78" i="24"/>
  <c r="CF69" i="24"/>
  <c r="CF79" i="24"/>
  <c r="CF87" i="24"/>
  <c r="CF71" i="24"/>
  <c r="CF75" i="24"/>
  <c r="CQ72" i="24"/>
  <c r="CQ76" i="24"/>
  <c r="CQ82" i="24"/>
  <c r="CQ98" i="24"/>
  <c r="CJ111" i="24"/>
  <c r="CW70" i="24"/>
  <c r="CW78" i="24"/>
  <c r="CL75" i="24"/>
  <c r="CL70" i="24"/>
  <c r="CL78" i="24"/>
  <c r="CW75" i="24"/>
  <c r="AC72" i="24"/>
  <c r="AE95" i="24"/>
  <c r="AO70" i="24"/>
  <c r="AS76" i="24"/>
  <c r="AS82" i="24"/>
  <c r="AS98" i="24"/>
  <c r="AN69" i="24"/>
  <c r="AC76" i="24"/>
  <c r="AL76" i="24"/>
  <c r="AL103" i="24" s="1"/>
  <c r="AL105" i="24" s="1"/>
  <c r="AR69" i="24"/>
  <c r="AR71" i="24"/>
  <c r="AR75" i="24"/>
  <c r="AR79" i="24"/>
  <c r="AR87" i="24"/>
  <c r="AR95" i="24"/>
  <c r="AR97" i="24"/>
  <c r="AR70" i="24"/>
  <c r="AR72" i="24"/>
  <c r="AR76" i="24"/>
  <c r="AR78" i="24"/>
  <c r="AR82" i="24"/>
  <c r="AR98" i="24"/>
  <c r="CN70" i="24"/>
  <c r="CN72" i="24"/>
  <c r="CN76" i="24"/>
  <c r="CN78" i="24"/>
  <c r="CN82" i="24"/>
  <c r="CN98" i="24"/>
  <c r="CC69" i="24"/>
  <c r="CC71" i="24"/>
  <c r="CC75" i="24"/>
  <c r="CC79" i="24"/>
  <c r="CC95" i="24"/>
  <c r="CC97" i="24"/>
  <c r="CN69" i="24"/>
  <c r="CN71" i="24"/>
  <c r="CN75" i="24"/>
  <c r="CN79" i="24"/>
  <c r="CN95" i="24"/>
  <c r="CN97" i="24"/>
  <c r="CC70" i="24"/>
  <c r="CC72" i="24"/>
  <c r="CC76" i="24"/>
  <c r="CC78" i="24"/>
  <c r="CC82" i="24"/>
  <c r="CC98" i="24"/>
  <c r="AC95" i="24"/>
  <c r="AC75" i="24"/>
  <c r="AO69" i="24"/>
  <c r="AO71" i="24"/>
  <c r="AO75" i="24"/>
  <c r="AO79" i="24"/>
  <c r="AO95" i="24"/>
  <c r="AO97" i="24"/>
  <c r="AS69" i="24"/>
  <c r="AS71" i="24"/>
  <c r="AS79" i="24"/>
  <c r="AS87" i="24"/>
  <c r="AS95" i="24"/>
  <c r="AS97" i="24"/>
  <c r="CO70" i="24"/>
  <c r="CO76" i="24"/>
  <c r="CO98" i="24"/>
  <c r="CD71" i="24"/>
  <c r="CD75" i="24"/>
  <c r="CD95" i="24"/>
  <c r="CS70" i="24"/>
  <c r="CS72" i="24"/>
  <c r="CS78" i="24"/>
  <c r="CS82" i="24"/>
  <c r="CS88" i="24"/>
  <c r="CS94" i="24"/>
  <c r="CS98" i="24"/>
  <c r="CH69" i="24"/>
  <c r="CH75" i="24"/>
  <c r="CH79" i="24"/>
  <c r="CH93" i="24"/>
  <c r="AK111" i="24"/>
  <c r="AX70" i="24"/>
  <c r="AX78" i="24"/>
  <c r="AX75" i="24"/>
  <c r="AC98" i="24"/>
  <c r="AC94" i="24"/>
  <c r="AC82" i="24"/>
  <c r="AC78" i="24"/>
  <c r="AC70" i="24"/>
  <c r="AI98" i="24"/>
  <c r="AE98" i="24"/>
  <c r="AG97" i="24"/>
  <c r="AG95" i="24"/>
  <c r="AI94" i="24"/>
  <c r="AI88" i="24"/>
  <c r="AG87" i="24"/>
  <c r="AI82" i="24"/>
  <c r="AG79" i="24"/>
  <c r="AM78" i="24"/>
  <c r="AI78" i="24"/>
  <c r="AE76" i="24"/>
  <c r="AG75" i="24"/>
  <c r="AI72" i="24"/>
  <c r="AG71" i="24"/>
  <c r="AM70" i="24"/>
  <c r="AG69" i="24"/>
  <c r="AN88" i="24"/>
  <c r="AN76" i="24"/>
  <c r="AO98" i="24"/>
  <c r="AO78" i="24"/>
  <c r="AW76" i="24"/>
  <c r="AW103" i="24" s="1"/>
  <c r="AO76" i="24"/>
  <c r="AO72" i="24"/>
  <c r="CH78" i="24"/>
  <c r="AK103" i="24"/>
  <c r="AK105" i="24" s="1"/>
  <c r="AN70" i="24"/>
  <c r="AN71" i="24"/>
  <c r="AN75" i="24"/>
  <c r="CR70" i="24"/>
  <c r="CR72" i="24"/>
  <c r="CR76" i="24"/>
  <c r="CR78" i="24"/>
  <c r="CR82" i="24"/>
  <c r="CR98" i="24"/>
  <c r="CG69" i="24"/>
  <c r="CG71" i="24"/>
  <c r="CG79" i="24"/>
  <c r="CG87" i="24"/>
  <c r="CG95" i="24"/>
  <c r="CG97" i="24"/>
  <c r="CR69" i="24"/>
  <c r="CR71" i="24"/>
  <c r="CR79" i="24"/>
  <c r="CR87" i="24"/>
  <c r="CR95" i="24"/>
  <c r="CR97" i="24"/>
  <c r="CG70" i="24"/>
  <c r="CG72" i="24"/>
  <c r="CG76" i="24"/>
  <c r="CG78" i="24"/>
  <c r="CG82" i="24"/>
  <c r="CG98" i="24"/>
  <c r="CV76" i="24"/>
  <c r="CV103" i="24" s="1"/>
  <c r="CK76" i="24"/>
  <c r="CK103" i="24" s="1"/>
  <c r="CK105" i="24" s="1"/>
  <c r="AC87" i="24"/>
  <c r="AC79" i="24"/>
  <c r="AC71" i="24"/>
  <c r="AN97" i="24"/>
  <c r="AN93" i="24"/>
  <c r="AN72" i="24"/>
  <c r="AP70" i="24"/>
  <c r="AP76" i="24"/>
  <c r="AP98" i="24"/>
  <c r="AP71" i="24"/>
  <c r="AP75" i="24"/>
  <c r="AP95" i="24"/>
  <c r="AT70" i="24"/>
  <c r="AT72" i="24"/>
  <c r="AT78" i="24"/>
  <c r="AT82" i="24"/>
  <c r="AT88" i="24"/>
  <c r="AT94" i="24"/>
  <c r="AT98" i="24"/>
  <c r="AT69" i="24"/>
  <c r="AT75" i="24"/>
  <c r="AT79" i="24"/>
  <c r="AT93" i="24"/>
  <c r="CD109" i="24"/>
  <c r="CH109" i="24"/>
  <c r="CL109" i="24"/>
  <c r="CP69" i="24"/>
  <c r="CP71" i="24"/>
  <c r="CP75" i="24"/>
  <c r="CP79" i="24"/>
  <c r="CP87" i="24"/>
  <c r="CP95" i="24"/>
  <c r="CP97" i="24"/>
  <c r="CE70" i="24"/>
  <c r="CE72" i="24"/>
  <c r="CE76" i="24"/>
  <c r="CE78" i="24"/>
  <c r="CE82" i="24"/>
  <c r="CE98" i="24"/>
  <c r="CP70" i="24"/>
  <c r="CP72" i="24"/>
  <c r="CP76" i="24"/>
  <c r="CP78" i="24"/>
  <c r="CP82" i="24"/>
  <c r="CP98" i="24"/>
  <c r="CE69" i="24"/>
  <c r="CE71" i="24"/>
  <c r="CE75" i="24"/>
  <c r="CE79" i="24"/>
  <c r="CE87" i="24"/>
  <c r="CE95" i="24"/>
  <c r="CE97" i="24"/>
  <c r="CT79" i="24"/>
  <c r="CT87" i="24"/>
  <c r="CT95" i="24"/>
  <c r="CI76" i="24"/>
  <c r="CI78" i="24"/>
  <c r="CT76" i="24"/>
  <c r="CT78" i="24"/>
  <c r="CI79" i="24"/>
  <c r="CI87" i="24"/>
  <c r="CI95" i="24"/>
  <c r="AL111" i="24"/>
  <c r="AC97" i="24"/>
  <c r="AC93" i="24"/>
  <c r="AC69" i="24"/>
  <c r="AH98" i="24"/>
  <c r="AD98" i="24"/>
  <c r="AH82" i="24"/>
  <c r="AD82" i="24"/>
  <c r="AH78" i="24"/>
  <c r="AD78" i="24"/>
  <c r="AH76" i="24"/>
  <c r="AD76" i="24"/>
  <c r="AH72" i="24"/>
  <c r="AD72" i="24"/>
  <c r="AH70" i="24"/>
  <c r="AD70" i="24"/>
  <c r="AN95" i="24"/>
  <c r="AN87" i="24"/>
  <c r="AN79" i="24"/>
  <c r="AO82" i="24"/>
  <c r="CH88" i="24"/>
  <c r="CH72" i="24"/>
  <c r="CH70" i="24"/>
  <c r="CS93" i="24"/>
  <c r="CO75" i="24"/>
  <c r="CO71" i="24"/>
  <c r="AV103" i="24"/>
  <c r="CU103" i="24"/>
  <c r="CJ103" i="24"/>
  <c r="CJ105" i="24" s="1"/>
  <c r="AJ159" i="24" l="1"/>
  <c r="AJ161" i="24" s="1"/>
  <c r="CL159" i="24"/>
  <c r="CL161" i="24" s="1"/>
  <c r="AX103" i="24"/>
  <c r="AP103" i="24"/>
  <c r="AX159" i="24"/>
  <c r="CW159" i="24"/>
  <c r="CC103" i="24"/>
  <c r="CC105" i="24" s="1"/>
  <c r="AL114" i="24"/>
  <c r="AL116" i="24" s="1"/>
  <c r="CH159" i="24"/>
  <c r="CH161" i="24" s="1"/>
  <c r="AU103" i="24"/>
  <c r="CF103" i="24"/>
  <c r="CF105" i="24" s="1"/>
  <c r="CM103" i="24"/>
  <c r="CI103" i="24"/>
  <c r="CI105" i="24" s="1"/>
  <c r="CT104" i="24" s="1"/>
  <c r="CT105" i="24" s="1"/>
  <c r="CI107" i="24" s="1"/>
  <c r="CI108" i="24" s="1"/>
  <c r="CI110" i="24" s="1"/>
  <c r="CI111" i="24" s="1"/>
  <c r="AT103" i="24"/>
  <c r="AM103" i="24"/>
  <c r="AM105" i="24" s="1"/>
  <c r="AX104" i="24" s="1"/>
  <c r="AX105" i="24" s="1"/>
  <c r="AM107" i="24" s="1"/>
  <c r="AM108" i="24" s="1"/>
  <c r="AM110" i="24" s="1"/>
  <c r="CI159" i="24"/>
  <c r="CI161" i="24" s="1"/>
  <c r="AJ170" i="24" s="1"/>
  <c r="AJ172" i="24" s="1"/>
  <c r="AJ173" i="24" s="1"/>
  <c r="AC159" i="24"/>
  <c r="AC161" i="24" s="1"/>
  <c r="AE159" i="24"/>
  <c r="AE161" i="24" s="1"/>
  <c r="CU104" i="24"/>
  <c r="CU105" i="24" s="1"/>
  <c r="CJ107" i="24" s="1"/>
  <c r="CJ108" i="24" s="1"/>
  <c r="CJ110" i="24" s="1"/>
  <c r="CD159" i="24"/>
  <c r="CD161" i="24" s="1"/>
  <c r="CT103" i="24"/>
  <c r="CQ103" i="24"/>
  <c r="AF103" i="24"/>
  <c r="AF105" i="24" s="1"/>
  <c r="CD103" i="24"/>
  <c r="CD105" i="24" s="1"/>
  <c r="AH103" i="24"/>
  <c r="AH105" i="24" s="1"/>
  <c r="AK171" i="24"/>
  <c r="AI115" i="24"/>
  <c r="AC171" i="24"/>
  <c r="CO103" i="24"/>
  <c r="CO104" i="24" s="1"/>
  <c r="CO105" i="24" s="1"/>
  <c r="CD107" i="24" s="1"/>
  <c r="CD108" i="24" s="1"/>
  <c r="CD110" i="24" s="1"/>
  <c r="CD111" i="24" s="1"/>
  <c r="AD171" i="24"/>
  <c r="AG171" i="24"/>
  <c r="AF171" i="24"/>
  <c r="AH171" i="24"/>
  <c r="CB103" i="24"/>
  <c r="CB105" i="24" s="1"/>
  <c r="AL170" i="24"/>
  <c r="AL172" i="24" s="1"/>
  <c r="AL171" i="24"/>
  <c r="AE103" i="24"/>
  <c r="AE105" i="24" s="1"/>
  <c r="CL103" i="24"/>
  <c r="CL105" i="24" s="1"/>
  <c r="AD115" i="24"/>
  <c r="AE171" i="24"/>
  <c r="AL115" i="24"/>
  <c r="AX40" i="24"/>
  <c r="AE115" i="24"/>
  <c r="CN103" i="24"/>
  <c r="AH115" i="24"/>
  <c r="AK170" i="24"/>
  <c r="AK172" i="24" s="1"/>
  <c r="AM171" i="24"/>
  <c r="AI171" i="24"/>
  <c r="CE103" i="24"/>
  <c r="CE105" i="24" s="1"/>
  <c r="CW103" i="24"/>
  <c r="CW104" i="24" s="1"/>
  <c r="CW105" i="24" s="1"/>
  <c r="CL107" i="24" s="1"/>
  <c r="CL108" i="24" s="1"/>
  <c r="CL110" i="24" s="1"/>
  <c r="AK115" i="24"/>
  <c r="AG103" i="24"/>
  <c r="AG105" i="24" s="1"/>
  <c r="AG114" i="24" s="1"/>
  <c r="AG116" i="24" s="1"/>
  <c r="AG117" i="24" s="1"/>
  <c r="CV160" i="24"/>
  <c r="CV161" i="24" s="1"/>
  <c r="CK163" i="24" s="1"/>
  <c r="CK164" i="24" s="1"/>
  <c r="CK166" i="24" s="1"/>
  <c r="CH103" i="24"/>
  <c r="CH105" i="24" s="1"/>
  <c r="AG115" i="24"/>
  <c r="AC115" i="24"/>
  <c r="AJ115" i="24"/>
  <c r="CG103" i="24"/>
  <c r="CG105" i="24" s="1"/>
  <c r="AK114" i="24"/>
  <c r="AK116" i="24" s="1"/>
  <c r="AF115" i="24"/>
  <c r="CR103" i="24"/>
  <c r="CS103" i="24"/>
  <c r="AJ103" i="24"/>
  <c r="AJ105" i="24" s="1"/>
  <c r="AM115" i="24"/>
  <c r="AM40" i="24"/>
  <c r="AM42" i="24" s="1"/>
  <c r="CU160" i="24"/>
  <c r="CU161" i="24" s="1"/>
  <c r="CJ163" i="24" s="1"/>
  <c r="CJ164" i="24" s="1"/>
  <c r="CJ166" i="24" s="1"/>
  <c r="CF159" i="24"/>
  <c r="CF161" i="24" s="1"/>
  <c r="CC159" i="24"/>
  <c r="CC161" i="24" s="1"/>
  <c r="CQ159" i="24"/>
  <c r="CS159" i="24"/>
  <c r="CB159" i="24"/>
  <c r="CB161" i="24" s="1"/>
  <c r="CR159" i="24"/>
  <c r="CM159" i="24"/>
  <c r="CN159" i="24"/>
  <c r="CG159" i="24"/>
  <c r="CG161" i="24" s="1"/>
  <c r="CP159" i="24"/>
  <c r="CO159" i="24"/>
  <c r="CE159" i="24"/>
  <c r="CE161" i="24" s="1"/>
  <c r="CT159" i="24"/>
  <c r="AH159" i="24"/>
  <c r="AH161" i="24" s="1"/>
  <c r="AG159" i="24"/>
  <c r="AG161" i="24" s="1"/>
  <c r="AU159" i="24"/>
  <c r="AU160" i="24" s="1"/>
  <c r="AU161" i="24" s="1"/>
  <c r="AR159" i="24"/>
  <c r="AP159" i="24"/>
  <c r="AN159" i="24"/>
  <c r="AF159" i="24"/>
  <c r="AF161" i="24" s="1"/>
  <c r="AI159" i="24"/>
  <c r="AI161" i="24" s="1"/>
  <c r="AQ159" i="24"/>
  <c r="AT159" i="24"/>
  <c r="AO159" i="24"/>
  <c r="AM159" i="24"/>
  <c r="AM161" i="24" s="1"/>
  <c r="AS159" i="24"/>
  <c r="AD159" i="24"/>
  <c r="AD161" i="24" s="1"/>
  <c r="AW160" i="24"/>
  <c r="AW161" i="24" s="1"/>
  <c r="AL163" i="24" s="1"/>
  <c r="AL164" i="24" s="1"/>
  <c r="AL166" i="24" s="1"/>
  <c r="AF165" i="24"/>
  <c r="CL165" i="24"/>
  <c r="AC165" i="24"/>
  <c r="AH165" i="24"/>
  <c r="AM165" i="24"/>
  <c r="CI165" i="24"/>
  <c r="CC165" i="24"/>
  <c r="AG165" i="24"/>
  <c r="AL165" i="24"/>
  <c r="CB165" i="24"/>
  <c r="CG165" i="24"/>
  <c r="AK165" i="24"/>
  <c r="AE165" i="24"/>
  <c r="CH165" i="24"/>
  <c r="CF165" i="24"/>
  <c r="CK165" i="24"/>
  <c r="CD165" i="24"/>
  <c r="AD165" i="24"/>
  <c r="AI165" i="24"/>
  <c r="CE165" i="24"/>
  <c r="CJ165" i="24"/>
  <c r="AV160" i="24"/>
  <c r="AV161" i="24" s="1"/>
  <c r="AK163" i="24" s="1"/>
  <c r="AK164" i="24" s="1"/>
  <c r="AK166" i="24" s="1"/>
  <c r="AC103" i="24"/>
  <c r="AC105" i="24" s="1"/>
  <c r="AM109" i="24"/>
  <c r="AI103" i="24"/>
  <c r="AI105" i="24" s="1"/>
  <c r="CP103" i="24"/>
  <c r="AD103" i="24"/>
  <c r="AD105" i="24" s="1"/>
  <c r="AD114" i="24" s="1"/>
  <c r="AD116" i="24" s="1"/>
  <c r="AD117" i="24" s="1"/>
  <c r="AW104" i="24"/>
  <c r="AW105" i="24" s="1"/>
  <c r="AL107" i="24" s="1"/>
  <c r="AL108" i="24" s="1"/>
  <c r="AL110" i="24" s="1"/>
  <c r="CV104" i="24"/>
  <c r="CV105" i="24" s="1"/>
  <c r="CK107" i="24" s="1"/>
  <c r="CK108" i="24" s="1"/>
  <c r="CK110" i="24" s="1"/>
  <c r="AQ103" i="24"/>
  <c r="AS103" i="24"/>
  <c r="AO103" i="24"/>
  <c r="AN103" i="24"/>
  <c r="AR103" i="24"/>
  <c r="CG109" i="24"/>
  <c r="CJ109" i="24"/>
  <c r="AE109" i="24"/>
  <c r="CE109" i="24"/>
  <c r="CC109" i="24"/>
  <c r="CF109" i="24"/>
  <c r="AL109" i="24"/>
  <c r="AG109" i="24"/>
  <c r="AJ109" i="24"/>
  <c r="CB109" i="24"/>
  <c r="AK109" i="24"/>
  <c r="AH109" i="24"/>
  <c r="AV104" i="24"/>
  <c r="AV105" i="24" s="1"/>
  <c r="AK107" i="24" s="1"/>
  <c r="AK108" i="24" s="1"/>
  <c r="AK110" i="24" s="1"/>
  <c r="CK109" i="24"/>
  <c r="AF109" i="24"/>
  <c r="AI109" i="24"/>
  <c r="CI109" i="24"/>
  <c r="AD109" i="24"/>
  <c r="CW160" i="24" l="1"/>
  <c r="CW161" i="24" s="1"/>
  <c r="CL163" i="24" s="1"/>
  <c r="CL164" i="24" s="1"/>
  <c r="CL166" i="24" s="1"/>
  <c r="AH114" i="24"/>
  <c r="AH116" i="24" s="1"/>
  <c r="AH117" i="24" s="1"/>
  <c r="AU104" i="24"/>
  <c r="AU105" i="24" s="1"/>
  <c r="AJ107" i="24" s="1"/>
  <c r="AJ108" i="24" s="1"/>
  <c r="AJ110" i="24" s="1"/>
  <c r="AJ111" i="24" s="1"/>
  <c r="AP160" i="24"/>
  <c r="AP161" i="24" s="1"/>
  <c r="AE163" i="24" s="1"/>
  <c r="AE164" i="24" s="1"/>
  <c r="AE166" i="24" s="1"/>
  <c r="AE167" i="24" s="1"/>
  <c r="AH170" i="24"/>
  <c r="AH172" i="24" s="1"/>
  <c r="AH173" i="24" s="1"/>
  <c r="AG170" i="24"/>
  <c r="AG172" i="24" s="1"/>
  <c r="AG173" i="24" s="1"/>
  <c r="AD170" i="24"/>
  <c r="AD172" i="24" s="1"/>
  <c r="AD173" i="24" s="1"/>
  <c r="CM160" i="24"/>
  <c r="CM161" i="24" s="1"/>
  <c r="CB163" i="24" s="1"/>
  <c r="CB164" i="24" s="1"/>
  <c r="CB166" i="24" s="1"/>
  <c r="CB167" i="24" s="1"/>
  <c r="CR104" i="24"/>
  <c r="CR105" i="24" s="1"/>
  <c r="CG107" i="24" s="1"/>
  <c r="CG108" i="24" s="1"/>
  <c r="CG110" i="24" s="1"/>
  <c r="CG111" i="24" s="1"/>
  <c r="CS160" i="24"/>
  <c r="CS161" i="24" s="1"/>
  <c r="CH163" i="24" s="1"/>
  <c r="CH164" i="24" s="1"/>
  <c r="CH166" i="24" s="1"/>
  <c r="CH167" i="24" s="1"/>
  <c r="CT160" i="24"/>
  <c r="CT161" i="24" s="1"/>
  <c r="CI163" i="24" s="1"/>
  <c r="CI164" i="24" s="1"/>
  <c r="CI166" i="24" s="1"/>
  <c r="CI167" i="24" s="1"/>
  <c r="CP160" i="24"/>
  <c r="CP161" i="24" s="1"/>
  <c r="CE163" i="24" s="1"/>
  <c r="CE164" i="24" s="1"/>
  <c r="CE166" i="24" s="1"/>
  <c r="CE167" i="24" s="1"/>
  <c r="CN160" i="24"/>
  <c r="CN161" i="24" s="1"/>
  <c r="CC163" i="24" s="1"/>
  <c r="CC164" i="24" s="1"/>
  <c r="CC166" i="24" s="1"/>
  <c r="CC167" i="24" s="1"/>
  <c r="CN104" i="24"/>
  <c r="CN105" i="24" s="1"/>
  <c r="CC107" i="24" s="1"/>
  <c r="CC108" i="24" s="1"/>
  <c r="CC110" i="24" s="1"/>
  <c r="CC111" i="24" s="1"/>
  <c r="AC170" i="24"/>
  <c r="AC172" i="24" s="1"/>
  <c r="AC173" i="24" s="1"/>
  <c r="CP104" i="24"/>
  <c r="CP105" i="24" s="1"/>
  <c r="CE107" i="24" s="1"/>
  <c r="CE108" i="24" s="1"/>
  <c r="CE110" i="24" s="1"/>
  <c r="CE111" i="24" s="1"/>
  <c r="CQ104" i="24"/>
  <c r="CQ105" i="24" s="1"/>
  <c r="CF107" i="24" s="1"/>
  <c r="CF108" i="24" s="1"/>
  <c r="CF110" i="24" s="1"/>
  <c r="CF111" i="24" s="1"/>
  <c r="AM114" i="24"/>
  <c r="AM116" i="24" s="1"/>
  <c r="AE114" i="24"/>
  <c r="AE116" i="24" s="1"/>
  <c r="AE117" i="24" s="1"/>
  <c r="AN160" i="24"/>
  <c r="AN161" i="24" s="1"/>
  <c r="AC163" i="24" s="1"/>
  <c r="AC164" i="24" s="1"/>
  <c r="AC166" i="24" s="1"/>
  <c r="AC167" i="24" s="1"/>
  <c r="CM104" i="24"/>
  <c r="CM105" i="24" s="1"/>
  <c r="CB107" i="24" s="1"/>
  <c r="CB108" i="24" s="1"/>
  <c r="CB110" i="24" s="1"/>
  <c r="CB111" i="24" s="1"/>
  <c r="CO160" i="24"/>
  <c r="CO161" i="24" s="1"/>
  <c r="CD163" i="24" s="1"/>
  <c r="CD164" i="24" s="1"/>
  <c r="CD166" i="24" s="1"/>
  <c r="CD167" i="24" s="1"/>
  <c r="AJ114" i="24"/>
  <c r="AJ116" i="24" s="1"/>
  <c r="AJ117" i="24" s="1"/>
  <c r="CS104" i="24"/>
  <c r="CS105" i="24" s="1"/>
  <c r="CH107" i="24" s="1"/>
  <c r="CH108" i="24" s="1"/>
  <c r="CH110" i="24" s="1"/>
  <c r="CH111" i="24" s="1"/>
  <c r="AO160" i="24"/>
  <c r="AO161" i="24" s="1"/>
  <c r="AC114" i="24"/>
  <c r="AC116" i="24" s="1"/>
  <c r="AC117" i="24" s="1"/>
  <c r="AF114" i="24"/>
  <c r="AF116" i="24" s="1"/>
  <c r="AF117" i="24" s="1"/>
  <c r="AL113" i="24"/>
  <c r="AP104" i="24"/>
  <c r="AP105" i="24" s="1"/>
  <c r="AE170" i="24"/>
  <c r="AE172" i="24" s="1"/>
  <c r="AE173" i="24" s="1"/>
  <c r="AX41" i="24"/>
  <c r="AX42" i="24" s="1"/>
  <c r="AM113" i="24"/>
  <c r="AK113" i="24"/>
  <c r="AK169" i="24"/>
  <c r="AS160" i="24"/>
  <c r="AS161" i="24" s="1"/>
  <c r="AX160" i="24"/>
  <c r="AX161" i="24" s="1"/>
  <c r="AM170" i="24"/>
  <c r="AM172" i="24" s="1"/>
  <c r="AL169" i="24"/>
  <c r="CQ160" i="24"/>
  <c r="CQ161" i="24" s="1"/>
  <c r="CF163" i="24" s="1"/>
  <c r="CF164" i="24" s="1"/>
  <c r="CF166" i="24" s="1"/>
  <c r="CF167" i="24" s="1"/>
  <c r="AT160" i="24"/>
  <c r="AT161" i="24" s="1"/>
  <c r="AI170" i="24"/>
  <c r="AI172" i="24" s="1"/>
  <c r="AI173" i="24" s="1"/>
  <c r="AJ163" i="24"/>
  <c r="AJ164" i="24" s="1"/>
  <c r="AJ166" i="24" s="1"/>
  <c r="AJ167" i="24" s="1"/>
  <c r="AI114" i="24"/>
  <c r="AI116" i="24" s="1"/>
  <c r="AI117" i="24" s="1"/>
  <c r="AQ160" i="24"/>
  <c r="AQ161" i="24" s="1"/>
  <c r="AF170" i="24"/>
  <c r="AF172" i="24" s="1"/>
  <c r="AF173" i="24" s="1"/>
  <c r="AJ113" i="24"/>
  <c r="AR160" i="24"/>
  <c r="AR161" i="24" s="1"/>
  <c r="CR160" i="24"/>
  <c r="CR161" i="24" s="1"/>
  <c r="CG163" i="24" s="1"/>
  <c r="CG164" i="24" s="1"/>
  <c r="CG166" i="24" s="1"/>
  <c r="CG167" i="24" s="1"/>
  <c r="AR104" i="24"/>
  <c r="AR105" i="24" s="1"/>
  <c r="AT104" i="24"/>
  <c r="AT105" i="24" s="1"/>
  <c r="AQ104" i="24"/>
  <c r="AQ105" i="24" s="1"/>
  <c r="AN104" i="24"/>
  <c r="AN105" i="24" s="1"/>
  <c r="AO104" i="24"/>
  <c r="AO105" i="24" s="1"/>
  <c r="AS104" i="24"/>
  <c r="AS105" i="24" s="1"/>
  <c r="AH113" i="24" l="1"/>
  <c r="AJ169" i="24"/>
  <c r="AD113" i="24"/>
  <c r="AC113" i="24"/>
  <c r="AF113" i="24"/>
  <c r="AC169" i="24"/>
  <c r="AI113" i="24"/>
  <c r="AE169" i="24"/>
  <c r="AG113" i="24"/>
  <c r="AM44" i="24"/>
  <c r="AM45" i="24" s="1"/>
  <c r="AM47" i="24" s="1"/>
  <c r="AM48" i="24" s="1"/>
  <c r="AD163" i="24"/>
  <c r="AD164" i="24" s="1"/>
  <c r="AD166" i="24" s="1"/>
  <c r="AD167" i="24" s="1"/>
  <c r="AD169" i="24"/>
  <c r="AE107" i="24"/>
  <c r="AE108" i="24" s="1"/>
  <c r="AE110" i="24" s="1"/>
  <c r="AE111" i="24" s="1"/>
  <c r="AE113" i="24"/>
  <c r="AM163" i="24"/>
  <c r="AM164" i="24" s="1"/>
  <c r="AM166" i="24" s="1"/>
  <c r="AM169" i="24"/>
  <c r="AF163" i="24"/>
  <c r="AF164" i="24" s="1"/>
  <c r="AF166" i="24" s="1"/>
  <c r="AF167" i="24" s="1"/>
  <c r="AF169" i="24"/>
  <c r="AI163" i="24"/>
  <c r="AI164" i="24" s="1"/>
  <c r="AI166" i="24" s="1"/>
  <c r="AI167" i="24" s="1"/>
  <c r="AI169" i="24"/>
  <c r="AG163" i="24"/>
  <c r="AG164" i="24" s="1"/>
  <c r="AG166" i="24" s="1"/>
  <c r="AG167" i="24" s="1"/>
  <c r="AG169" i="24"/>
  <c r="AH163" i="24"/>
  <c r="AH164" i="24" s="1"/>
  <c r="AH166" i="24" s="1"/>
  <c r="AH167" i="24" s="1"/>
  <c r="AH169" i="24"/>
  <c r="AH107" i="24"/>
  <c r="AH108" i="24" s="1"/>
  <c r="AH110" i="24" s="1"/>
  <c r="AH111" i="24" s="1"/>
  <c r="AC107" i="24"/>
  <c r="AC108" i="24" s="1"/>
  <c r="AC110" i="24" s="1"/>
  <c r="AC111" i="24" s="1"/>
  <c r="AD107" i="24"/>
  <c r="AD108" i="24" s="1"/>
  <c r="AD110" i="24" s="1"/>
  <c r="AD111" i="24" s="1"/>
  <c r="AF107" i="24"/>
  <c r="AF108" i="24" s="1"/>
  <c r="AF110" i="24" s="1"/>
  <c r="AF111" i="24" s="1"/>
  <c r="AI107" i="24"/>
  <c r="AI108" i="24" s="1"/>
  <c r="AI110" i="24" s="1"/>
  <c r="AI111" i="24" s="1"/>
  <c r="AG107" i="24"/>
  <c r="AG108" i="24" s="1"/>
  <c r="AG110" i="24" s="1"/>
  <c r="AG111" i="24" s="1"/>
  <c r="AV40" i="24" l="1"/>
  <c r="AK40" i="24"/>
  <c r="AK42" i="24" s="1"/>
  <c r="AI40" i="24" l="1"/>
  <c r="AI42" i="24" s="1"/>
  <c r="AV41" i="24"/>
  <c r="AV42" i="24" s="1"/>
  <c r="AH40" i="24"/>
  <c r="AH42" i="24" s="1"/>
  <c r="AF40" i="24"/>
  <c r="AF42" i="24" s="1"/>
  <c r="AC40" i="24"/>
  <c r="AC42" i="24" s="1"/>
  <c r="AN40" i="24"/>
  <c r="AU40" i="24"/>
  <c r="AL40" i="24"/>
  <c r="AL42" i="24" s="1"/>
  <c r="AT40" i="24"/>
  <c r="AR40" i="24"/>
  <c r="AO40" i="24"/>
  <c r="AQ40" i="24"/>
  <c r="AW40" i="24"/>
  <c r="AE40" i="24"/>
  <c r="AE42" i="24" s="1"/>
  <c r="AJ40" i="24"/>
  <c r="AJ42" i="24" s="1"/>
  <c r="AS40" i="24"/>
  <c r="AS41" i="24" s="1"/>
  <c r="AS42" i="24" s="1"/>
  <c r="AG40" i="24"/>
  <c r="AG42" i="24" s="1"/>
  <c r="AD40" i="24"/>
  <c r="AD42" i="24" s="1"/>
  <c r="AP40" i="24"/>
  <c r="AP41" i="24" l="1"/>
  <c r="AP42" i="24" s="1"/>
  <c r="AE44" i="24" s="1"/>
  <c r="AE45" i="24" s="1"/>
  <c r="AE47" i="24" s="1"/>
  <c r="AE48" i="24" s="1"/>
  <c r="AH44" i="24"/>
  <c r="AH45" i="24" s="1"/>
  <c r="AH47" i="24" s="1"/>
  <c r="AH48" i="24" s="1"/>
  <c r="AK44" i="24"/>
  <c r="AK45" i="24" s="1"/>
  <c r="AK47" i="24" s="1"/>
  <c r="AT41" i="24"/>
  <c r="AT42" i="24" s="1"/>
  <c r="AQ41" i="24"/>
  <c r="AQ42" i="24" s="1"/>
  <c r="AR41" i="24"/>
  <c r="AR42" i="24" s="1"/>
  <c r="AU41" i="24"/>
  <c r="AU42" i="24" s="1"/>
  <c r="AN41" i="24"/>
  <c r="AN42" i="24" s="1"/>
  <c r="AW41" i="24"/>
  <c r="AW42" i="24" s="1"/>
  <c r="AO41" i="24"/>
  <c r="AO42" i="24" s="1"/>
  <c r="AG44" i="24" l="1"/>
  <c r="AG45" i="24" s="1"/>
  <c r="AG47" i="24" s="1"/>
  <c r="AG48" i="24" s="1"/>
  <c r="AC44" i="24"/>
  <c r="AC45" i="24" s="1"/>
  <c r="AC47" i="24" s="1"/>
  <c r="AC48" i="24" s="1"/>
  <c r="AL44" i="24"/>
  <c r="AL45" i="24" s="1"/>
  <c r="AL47" i="24" s="1"/>
  <c r="AL48" i="24" s="1"/>
  <c r="AI44" i="24"/>
  <c r="AI45" i="24" s="1"/>
  <c r="AI47" i="24" s="1"/>
  <c r="AI48" i="24" s="1"/>
  <c r="AJ44" i="24"/>
  <c r="AJ45" i="24" s="1"/>
  <c r="AJ47" i="24" s="1"/>
  <c r="AJ48" i="24" s="1"/>
  <c r="AD44" i="24"/>
  <c r="AD45" i="24" s="1"/>
  <c r="AD47" i="24" s="1"/>
  <c r="AD48" i="24" s="1"/>
  <c r="AF44" i="24"/>
  <c r="AF45" i="24" s="1"/>
  <c r="AF47" i="24" s="1"/>
  <c r="AF48" i="24" s="1"/>
  <c r="CQ97" i="23"/>
  <c r="CJ98" i="23"/>
  <c r="CK98" i="23"/>
  <c r="CL98" i="23"/>
  <c r="CM98" i="23"/>
  <c r="CN98" i="23"/>
  <c r="CO98" i="23"/>
  <c r="CP98" i="23"/>
  <c r="CQ98" i="23"/>
  <c r="CR98" i="23"/>
  <c r="CK99" i="23"/>
  <c r="CO99" i="23"/>
  <c r="CP99" i="23"/>
  <c r="CQ99" i="23"/>
  <c r="CR99" i="23"/>
  <c r="CJ100" i="23"/>
  <c r="CK100" i="23"/>
  <c r="CL100" i="23"/>
  <c r="CM100" i="23"/>
  <c r="CN100" i="23"/>
  <c r="CO100" i="23"/>
  <c r="CP100" i="23"/>
  <c r="CQ100" i="23"/>
  <c r="CR100" i="23"/>
  <c r="CJ101" i="23"/>
  <c r="CK101" i="23"/>
  <c r="CL101" i="23"/>
  <c r="CM101" i="23"/>
  <c r="CN101" i="23"/>
  <c r="CO101" i="23"/>
  <c r="CP101" i="23"/>
  <c r="CQ101" i="23"/>
  <c r="CR101" i="23"/>
  <c r="CN102" i="23"/>
  <c r="CP102" i="23"/>
  <c r="CQ102" i="23"/>
  <c r="CR102" i="23"/>
  <c r="CJ103" i="23"/>
  <c r="CK103" i="23"/>
  <c r="CL103" i="23"/>
  <c r="CM103" i="23"/>
  <c r="CN103" i="23"/>
  <c r="CO103" i="23"/>
  <c r="CP103" i="23"/>
  <c r="CQ103" i="23"/>
  <c r="CR103" i="23"/>
  <c r="CK104" i="23"/>
  <c r="CO104" i="23"/>
  <c r="CP104" i="23"/>
  <c r="CQ104" i="23"/>
  <c r="CR104" i="23"/>
  <c r="CJ105" i="23"/>
  <c r="CK105" i="23"/>
  <c r="CL105" i="23"/>
  <c r="CM105" i="23"/>
  <c r="CN105" i="23"/>
  <c r="CO105" i="23"/>
  <c r="CP105" i="23"/>
  <c r="CQ105" i="23"/>
  <c r="CR105" i="23"/>
  <c r="CO106" i="23"/>
  <c r="CQ106" i="23"/>
  <c r="CK107" i="23"/>
  <c r="CO107" i="23"/>
  <c r="CQ107" i="23"/>
  <c r="CR107" i="23"/>
  <c r="CJ108" i="23"/>
  <c r="CK108" i="23"/>
  <c r="CL108" i="23"/>
  <c r="CM108" i="23"/>
  <c r="CN108" i="23"/>
  <c r="CO108" i="23"/>
  <c r="CP108" i="23"/>
  <c r="CQ108" i="23"/>
  <c r="CR108" i="23"/>
  <c r="CJ109" i="23"/>
  <c r="CK109" i="23"/>
  <c r="CL109" i="23"/>
  <c r="CM109" i="23"/>
  <c r="CN109" i="23"/>
  <c r="CO109" i="23"/>
  <c r="CP109" i="23"/>
  <c r="CQ109" i="23"/>
  <c r="CR109" i="23"/>
  <c r="CJ110" i="23"/>
  <c r="CK110" i="23"/>
  <c r="CL110" i="23"/>
  <c r="CM110" i="23"/>
  <c r="CN110" i="23"/>
  <c r="CO110" i="23"/>
  <c r="CP110" i="23"/>
  <c r="CQ110" i="23"/>
  <c r="CR110" i="23"/>
  <c r="CJ111" i="23"/>
  <c r="CK111" i="23"/>
  <c r="CL111" i="23"/>
  <c r="CM111" i="23"/>
  <c r="CN111" i="23"/>
  <c r="CO111" i="23"/>
  <c r="CP111" i="23"/>
  <c r="CQ111" i="23"/>
  <c r="CR111" i="23"/>
  <c r="CJ112" i="23"/>
  <c r="CK112" i="23"/>
  <c r="CL112" i="23"/>
  <c r="CM112" i="23"/>
  <c r="CN112" i="23"/>
  <c r="CO112" i="23"/>
  <c r="CP112" i="23"/>
  <c r="CQ112" i="23"/>
  <c r="CR112" i="23"/>
  <c r="CJ113" i="23"/>
  <c r="CK113" i="23"/>
  <c r="CO113" i="23"/>
  <c r="CQ113" i="23"/>
  <c r="CR113" i="23"/>
  <c r="CK114" i="23"/>
  <c r="CO114" i="23"/>
  <c r="CP114" i="23"/>
  <c r="CQ114" i="23"/>
  <c r="CR114" i="23"/>
  <c r="CK115" i="23"/>
  <c r="CO115" i="23"/>
  <c r="CP115" i="23"/>
  <c r="CQ115" i="23"/>
  <c r="CR115" i="23"/>
  <c r="CJ116" i="23"/>
  <c r="CK116" i="23"/>
  <c r="CL116" i="23"/>
  <c r="CM116" i="23"/>
  <c r="CN116" i="23"/>
  <c r="CO116" i="23"/>
  <c r="CP116" i="23"/>
  <c r="CQ116" i="23"/>
  <c r="CR116" i="23"/>
  <c r="CK117" i="23"/>
  <c r="CO117" i="23"/>
  <c r="CR117" i="23"/>
  <c r="CJ118" i="23"/>
  <c r="CK118" i="23"/>
  <c r="CL118" i="23"/>
  <c r="CM118" i="23"/>
  <c r="CN118" i="23"/>
  <c r="CO118" i="23"/>
  <c r="CP118" i="23"/>
  <c r="CQ118" i="23"/>
  <c r="CR118" i="23"/>
  <c r="CQ119" i="23"/>
  <c r="CO120" i="23"/>
  <c r="CQ120" i="23"/>
  <c r="CR120" i="23"/>
  <c r="CJ121" i="23"/>
  <c r="CK121" i="23"/>
  <c r="CL121" i="23"/>
  <c r="CM121" i="23"/>
  <c r="CN121" i="23"/>
  <c r="CO121" i="23"/>
  <c r="CP121" i="23"/>
  <c r="CQ121" i="23"/>
  <c r="CR121" i="23"/>
  <c r="CK122" i="23"/>
  <c r="CO122" i="23"/>
  <c r="CP122" i="23"/>
  <c r="CQ122" i="23"/>
  <c r="CR122" i="23"/>
  <c r="CJ123" i="23"/>
  <c r="CK123" i="23"/>
  <c r="CL123" i="23"/>
  <c r="CM123" i="23"/>
  <c r="CN123" i="23"/>
  <c r="CO123" i="23"/>
  <c r="CP123" i="23"/>
  <c r="CQ123" i="23"/>
  <c r="CR123" i="23"/>
  <c r="CJ124" i="23"/>
  <c r="CK124" i="23"/>
  <c r="CL124" i="23"/>
  <c r="CM124" i="23"/>
  <c r="CN124" i="23"/>
  <c r="CO124" i="23"/>
  <c r="CP124" i="23"/>
  <c r="CQ124" i="23"/>
  <c r="CR124" i="23"/>
  <c r="CJ125" i="23"/>
  <c r="CK125" i="23"/>
  <c r="CL125" i="23"/>
  <c r="CM125" i="23"/>
  <c r="CN125" i="23"/>
  <c r="CO125" i="23"/>
  <c r="CP125" i="23"/>
  <c r="CQ125" i="23"/>
  <c r="CR125" i="23"/>
  <c r="CK126" i="23"/>
  <c r="CQ126" i="23"/>
  <c r="CJ127" i="23"/>
  <c r="CK127" i="23"/>
  <c r="CL127" i="23"/>
  <c r="CM127" i="23"/>
  <c r="CN127" i="23"/>
  <c r="CO127" i="23"/>
  <c r="CP127" i="23"/>
  <c r="CQ127" i="23"/>
  <c r="CR127" i="23"/>
  <c r="CK128" i="23"/>
  <c r="CP128" i="23"/>
  <c r="CQ128" i="23"/>
  <c r="CR128" i="23"/>
  <c r="CK129" i="23"/>
  <c r="CP129" i="23"/>
  <c r="CQ129" i="23"/>
  <c r="CR129" i="23"/>
  <c r="CJ130" i="23"/>
  <c r="CK130" i="23"/>
  <c r="CL130" i="23"/>
  <c r="CM130" i="23"/>
  <c r="CN130" i="23"/>
  <c r="CO130" i="23"/>
  <c r="CP130" i="23"/>
  <c r="CQ130" i="23"/>
  <c r="CR130" i="23"/>
  <c r="CJ131" i="23"/>
  <c r="CK131" i="23"/>
  <c r="CL131" i="23"/>
  <c r="CM131" i="23"/>
  <c r="CN131" i="23"/>
  <c r="CO131" i="23"/>
  <c r="CP131" i="23"/>
  <c r="CQ131" i="23"/>
  <c r="CR131" i="23"/>
  <c r="CI98" i="23"/>
  <c r="CI100" i="23"/>
  <c r="CI101" i="23"/>
  <c r="CI103" i="23"/>
  <c r="CI105" i="23"/>
  <c r="CI108" i="23"/>
  <c r="CI109" i="23"/>
  <c r="CI110" i="23"/>
  <c r="CI111" i="23"/>
  <c r="CI112" i="23"/>
  <c r="CI116" i="23"/>
  <c r="CI118" i="23"/>
  <c r="CI121" i="23"/>
  <c r="CI123" i="23"/>
  <c r="CI124" i="23"/>
  <c r="CI125" i="23"/>
  <c r="CI127" i="23"/>
  <c r="CI130" i="23"/>
  <c r="CI131" i="23"/>
  <c r="CG97" i="23"/>
  <c r="BZ98" i="23"/>
  <c r="CA98" i="23"/>
  <c r="CB98" i="23"/>
  <c r="CC98" i="23"/>
  <c r="CD98" i="23"/>
  <c r="CE98" i="23"/>
  <c r="CF98" i="23"/>
  <c r="CG98" i="23"/>
  <c r="CH98" i="23"/>
  <c r="CA99" i="23"/>
  <c r="CE99" i="23"/>
  <c r="CF99" i="23"/>
  <c r="CG99" i="23"/>
  <c r="CH99" i="23"/>
  <c r="BZ100" i="23"/>
  <c r="CA100" i="23"/>
  <c r="CB100" i="23"/>
  <c r="CC100" i="23"/>
  <c r="CD100" i="23"/>
  <c r="CE100" i="23"/>
  <c r="CF100" i="23"/>
  <c r="CG100" i="23"/>
  <c r="CH100" i="23"/>
  <c r="BZ101" i="23"/>
  <c r="CA101" i="23"/>
  <c r="CB101" i="23"/>
  <c r="CC101" i="23"/>
  <c r="CD101" i="23"/>
  <c r="CE101" i="23"/>
  <c r="CF101" i="23"/>
  <c r="CG101" i="23"/>
  <c r="CH101" i="23"/>
  <c r="CD102" i="23"/>
  <c r="CF102" i="23"/>
  <c r="CG102" i="23"/>
  <c r="CH102" i="23"/>
  <c r="BZ103" i="23"/>
  <c r="CA103" i="23"/>
  <c r="CB103" i="23"/>
  <c r="CC103" i="23"/>
  <c r="CD103" i="23"/>
  <c r="CE103" i="23"/>
  <c r="CF103" i="23"/>
  <c r="CG103" i="23"/>
  <c r="CH103" i="23"/>
  <c r="CA104" i="23"/>
  <c r="CE104" i="23"/>
  <c r="CF104" i="23"/>
  <c r="CG104" i="23"/>
  <c r="CH104" i="23"/>
  <c r="BZ105" i="23"/>
  <c r="CA105" i="23"/>
  <c r="CB105" i="23"/>
  <c r="CC105" i="23"/>
  <c r="CD105" i="23"/>
  <c r="CE105" i="23"/>
  <c r="CF105" i="23"/>
  <c r="CG105" i="23"/>
  <c r="CH105" i="23"/>
  <c r="CE106" i="23"/>
  <c r="CG106" i="23"/>
  <c r="CA107" i="23"/>
  <c r="CE107" i="23"/>
  <c r="CG107" i="23"/>
  <c r="CH107" i="23"/>
  <c r="BZ108" i="23"/>
  <c r="CA108" i="23"/>
  <c r="CB108" i="23"/>
  <c r="CC108" i="23"/>
  <c r="CD108" i="23"/>
  <c r="CE108" i="23"/>
  <c r="CF108" i="23"/>
  <c r="CG108" i="23"/>
  <c r="CH108" i="23"/>
  <c r="BZ109" i="23"/>
  <c r="CA109" i="23"/>
  <c r="CB109" i="23"/>
  <c r="CC109" i="23"/>
  <c r="CD109" i="23"/>
  <c r="CE109" i="23"/>
  <c r="CF109" i="23"/>
  <c r="CG109" i="23"/>
  <c r="CH109" i="23"/>
  <c r="BZ110" i="23"/>
  <c r="CA110" i="23"/>
  <c r="CB110" i="23"/>
  <c r="CC110" i="23"/>
  <c r="CD110" i="23"/>
  <c r="CE110" i="23"/>
  <c r="CF110" i="23"/>
  <c r="CG110" i="23"/>
  <c r="CH110" i="23"/>
  <c r="BZ111" i="23"/>
  <c r="CA111" i="23"/>
  <c r="CB111" i="23"/>
  <c r="CC111" i="23"/>
  <c r="CD111" i="23"/>
  <c r="CE111" i="23"/>
  <c r="CF111" i="23"/>
  <c r="CG111" i="23"/>
  <c r="CH111" i="23"/>
  <c r="BZ112" i="23"/>
  <c r="CA112" i="23"/>
  <c r="CB112" i="23"/>
  <c r="CC112" i="23"/>
  <c r="CD112" i="23"/>
  <c r="CE112" i="23"/>
  <c r="CF112" i="23"/>
  <c r="CG112" i="23"/>
  <c r="CH112" i="23"/>
  <c r="BZ113" i="23"/>
  <c r="CA113" i="23"/>
  <c r="CE113" i="23"/>
  <c r="CG113" i="23"/>
  <c r="CH113" i="23"/>
  <c r="CA114" i="23"/>
  <c r="CE114" i="23"/>
  <c r="CF114" i="23"/>
  <c r="CG114" i="23"/>
  <c r="CH114" i="23"/>
  <c r="CA115" i="23"/>
  <c r="CE115" i="23"/>
  <c r="CF115" i="23"/>
  <c r="CG115" i="23"/>
  <c r="CH115" i="23"/>
  <c r="BZ116" i="23"/>
  <c r="CA116" i="23"/>
  <c r="CB116" i="23"/>
  <c r="CC116" i="23"/>
  <c r="CD116" i="23"/>
  <c r="CE116" i="23"/>
  <c r="CF116" i="23"/>
  <c r="CG116" i="23"/>
  <c r="CH116" i="23"/>
  <c r="CA117" i="23"/>
  <c r="CE117" i="23"/>
  <c r="CH117" i="23"/>
  <c r="BZ118" i="23"/>
  <c r="CA118" i="23"/>
  <c r="CB118" i="23"/>
  <c r="CC118" i="23"/>
  <c r="CD118" i="23"/>
  <c r="CE118" i="23"/>
  <c r="CF118" i="23"/>
  <c r="CG118" i="23"/>
  <c r="CH118" i="23"/>
  <c r="CG119" i="23"/>
  <c r="CE120" i="23"/>
  <c r="CG120" i="23"/>
  <c r="CH120" i="23"/>
  <c r="BZ121" i="23"/>
  <c r="CA121" i="23"/>
  <c r="CB121" i="23"/>
  <c r="CC121" i="23"/>
  <c r="CD121" i="23"/>
  <c r="CE121" i="23"/>
  <c r="CF121" i="23"/>
  <c r="CG121" i="23"/>
  <c r="CH121" i="23"/>
  <c r="CA122" i="23"/>
  <c r="CE122" i="23"/>
  <c r="CF122" i="23"/>
  <c r="CG122" i="23"/>
  <c r="CH122" i="23"/>
  <c r="BZ123" i="23"/>
  <c r="CA123" i="23"/>
  <c r="CB123" i="23"/>
  <c r="CC123" i="23"/>
  <c r="CD123" i="23"/>
  <c r="CE123" i="23"/>
  <c r="CF123" i="23"/>
  <c r="CG123" i="23"/>
  <c r="CH123" i="23"/>
  <c r="BZ124" i="23"/>
  <c r="CA124" i="23"/>
  <c r="CB124" i="23"/>
  <c r="CC124" i="23"/>
  <c r="CD124" i="23"/>
  <c r="CE124" i="23"/>
  <c r="CF124" i="23"/>
  <c r="CG124" i="23"/>
  <c r="CH124" i="23"/>
  <c r="BZ125" i="23"/>
  <c r="CA125" i="23"/>
  <c r="CB125" i="23"/>
  <c r="CC125" i="23"/>
  <c r="CD125" i="23"/>
  <c r="CE125" i="23"/>
  <c r="CF125" i="23"/>
  <c r="CG125" i="23"/>
  <c r="CH125" i="23"/>
  <c r="CA126" i="23"/>
  <c r="CG126" i="23"/>
  <c r="BZ127" i="23"/>
  <c r="CA127" i="23"/>
  <c r="CB127" i="23"/>
  <c r="CC127" i="23"/>
  <c r="CD127" i="23"/>
  <c r="CE127" i="23"/>
  <c r="CF127" i="23"/>
  <c r="CG127" i="23"/>
  <c r="CH127" i="23"/>
  <c r="CA128" i="23"/>
  <c r="CF128" i="23"/>
  <c r="CG128" i="23"/>
  <c r="CH128" i="23"/>
  <c r="CA129" i="23"/>
  <c r="CF129" i="23"/>
  <c r="CG129" i="23"/>
  <c r="CH129" i="23"/>
  <c r="BZ130" i="23"/>
  <c r="CA130" i="23"/>
  <c r="CB130" i="23"/>
  <c r="CC130" i="23"/>
  <c r="CD130" i="23"/>
  <c r="CE130" i="23"/>
  <c r="CF130" i="23"/>
  <c r="CG130" i="23"/>
  <c r="CH130" i="23"/>
  <c r="BZ131" i="23"/>
  <c r="CA131" i="23"/>
  <c r="CB131" i="23"/>
  <c r="CC131" i="23"/>
  <c r="CD131" i="23"/>
  <c r="CE131" i="23"/>
  <c r="CF131" i="23"/>
  <c r="CG131" i="23"/>
  <c r="CH131" i="23"/>
  <c r="BY98" i="23"/>
  <c r="BY100" i="23"/>
  <c r="BY101" i="23"/>
  <c r="BY103" i="23"/>
  <c r="BY105" i="23"/>
  <c r="BY108" i="23"/>
  <c r="BY109" i="23"/>
  <c r="BY110" i="23"/>
  <c r="BY111" i="23"/>
  <c r="BY112" i="23"/>
  <c r="BY116" i="23"/>
  <c r="BY118" i="23"/>
  <c r="BY121" i="23"/>
  <c r="BY123" i="23"/>
  <c r="BY124" i="23"/>
  <c r="BY125" i="23"/>
  <c r="BY127" i="23"/>
  <c r="BY130" i="23"/>
  <c r="BY131" i="23"/>
  <c r="AT97" i="23"/>
  <c r="AM98" i="23"/>
  <c r="AN98" i="23"/>
  <c r="AO98" i="23"/>
  <c r="AP98" i="23"/>
  <c r="AQ98" i="23"/>
  <c r="AR98" i="23"/>
  <c r="AS98" i="23"/>
  <c r="AT98" i="23"/>
  <c r="AU98" i="23"/>
  <c r="AN99" i="23"/>
  <c r="AR99" i="23"/>
  <c r="AS99" i="23"/>
  <c r="AT99" i="23"/>
  <c r="AU99" i="23"/>
  <c r="AM100" i="23"/>
  <c r="AN100" i="23"/>
  <c r="AO100" i="23"/>
  <c r="AP100" i="23"/>
  <c r="AQ100" i="23"/>
  <c r="AR100" i="23"/>
  <c r="AS100" i="23"/>
  <c r="AT100" i="23"/>
  <c r="AU100" i="23"/>
  <c r="AM101" i="23"/>
  <c r="AN101" i="23"/>
  <c r="AO101" i="23"/>
  <c r="AP101" i="23"/>
  <c r="AQ101" i="23"/>
  <c r="AR101" i="23"/>
  <c r="AS101" i="23"/>
  <c r="AT101" i="23"/>
  <c r="AU101" i="23"/>
  <c r="AQ102" i="23"/>
  <c r="AS102" i="23"/>
  <c r="AT102" i="23"/>
  <c r="AU102" i="23"/>
  <c r="AM103" i="23"/>
  <c r="AN103" i="23"/>
  <c r="AO103" i="23"/>
  <c r="AP103" i="23"/>
  <c r="AQ103" i="23"/>
  <c r="AR103" i="23"/>
  <c r="AS103" i="23"/>
  <c r="AT103" i="23"/>
  <c r="AU103" i="23"/>
  <c r="AN104" i="23"/>
  <c r="AR104" i="23"/>
  <c r="AS104" i="23"/>
  <c r="AT104" i="23"/>
  <c r="AU104" i="23"/>
  <c r="AM105" i="23"/>
  <c r="AN105" i="23"/>
  <c r="AO105" i="23"/>
  <c r="AP105" i="23"/>
  <c r="AQ105" i="23"/>
  <c r="AR105" i="23"/>
  <c r="AS105" i="23"/>
  <c r="AT105" i="23"/>
  <c r="AU105" i="23"/>
  <c r="AR106" i="23"/>
  <c r="AT106" i="23"/>
  <c r="AN107" i="23"/>
  <c r="AR107" i="23"/>
  <c r="AT107" i="23"/>
  <c r="AU107" i="23"/>
  <c r="AM108" i="23"/>
  <c r="AN108" i="23"/>
  <c r="AO108" i="23"/>
  <c r="AP108" i="23"/>
  <c r="AQ108" i="23"/>
  <c r="AR108" i="23"/>
  <c r="AS108" i="23"/>
  <c r="AT108" i="23"/>
  <c r="AU108" i="23"/>
  <c r="AM109" i="23"/>
  <c r="AN109" i="23"/>
  <c r="AO109" i="23"/>
  <c r="AP109" i="23"/>
  <c r="AQ109" i="23"/>
  <c r="AR109" i="23"/>
  <c r="AS109" i="23"/>
  <c r="AT109" i="23"/>
  <c r="AU109" i="23"/>
  <c r="AM110" i="23"/>
  <c r="AN110" i="23"/>
  <c r="AO110" i="23"/>
  <c r="AP110" i="23"/>
  <c r="AQ110" i="23"/>
  <c r="AR110" i="23"/>
  <c r="AS110" i="23"/>
  <c r="AT110" i="23"/>
  <c r="AU110" i="23"/>
  <c r="AM111" i="23"/>
  <c r="AN111" i="23"/>
  <c r="AO111" i="23"/>
  <c r="AP111" i="23"/>
  <c r="AQ111" i="23"/>
  <c r="AR111" i="23"/>
  <c r="AS111" i="23"/>
  <c r="AT111" i="23"/>
  <c r="AU111" i="23"/>
  <c r="AM112" i="23"/>
  <c r="AN112" i="23"/>
  <c r="AO112" i="23"/>
  <c r="AP112" i="23"/>
  <c r="AQ112" i="23"/>
  <c r="AR112" i="23"/>
  <c r="AS112" i="23"/>
  <c r="AT112" i="23"/>
  <c r="AU112" i="23"/>
  <c r="AM113" i="23"/>
  <c r="AN113" i="23"/>
  <c r="AR113" i="23"/>
  <c r="AT113" i="23"/>
  <c r="AU113" i="23"/>
  <c r="AN114" i="23"/>
  <c r="AR114" i="23"/>
  <c r="AS114" i="23"/>
  <c r="AT114" i="23"/>
  <c r="AU114" i="23"/>
  <c r="AN115" i="23"/>
  <c r="AR115" i="23"/>
  <c r="AS115" i="23"/>
  <c r="AT115" i="23"/>
  <c r="AU115" i="23"/>
  <c r="AM116" i="23"/>
  <c r="AN116" i="23"/>
  <c r="AO116" i="23"/>
  <c r="AP116" i="23"/>
  <c r="AQ116" i="23"/>
  <c r="AR116" i="23"/>
  <c r="AS116" i="23"/>
  <c r="AT116" i="23"/>
  <c r="AU116" i="23"/>
  <c r="AN117" i="23"/>
  <c r="AR117" i="23"/>
  <c r="AU117" i="23"/>
  <c r="AM118" i="23"/>
  <c r="AN118" i="23"/>
  <c r="AO118" i="23"/>
  <c r="AP118" i="23"/>
  <c r="AQ118" i="23"/>
  <c r="AR118" i="23"/>
  <c r="AS118" i="23"/>
  <c r="AT118" i="23"/>
  <c r="AU118" i="23"/>
  <c r="AT119" i="23"/>
  <c r="AR120" i="23"/>
  <c r="AT120" i="23"/>
  <c r="AU120" i="23"/>
  <c r="AM121" i="23"/>
  <c r="AN121" i="23"/>
  <c r="AO121" i="23"/>
  <c r="AP121" i="23"/>
  <c r="AQ121" i="23"/>
  <c r="AR121" i="23"/>
  <c r="AS121" i="23"/>
  <c r="AT121" i="23"/>
  <c r="AU121" i="23"/>
  <c r="AN122" i="23"/>
  <c r="AR122" i="23"/>
  <c r="AS122" i="23"/>
  <c r="AT122" i="23"/>
  <c r="AU122" i="23"/>
  <c r="AM123" i="23"/>
  <c r="AN123" i="23"/>
  <c r="AO123" i="23"/>
  <c r="AP123" i="23"/>
  <c r="AQ123" i="23"/>
  <c r="AR123" i="23"/>
  <c r="AS123" i="23"/>
  <c r="AT123" i="23"/>
  <c r="AU123" i="23"/>
  <c r="AM124" i="23"/>
  <c r="AN124" i="23"/>
  <c r="AO124" i="23"/>
  <c r="AP124" i="23"/>
  <c r="AQ124" i="23"/>
  <c r="AR124" i="23"/>
  <c r="AS124" i="23"/>
  <c r="AT124" i="23"/>
  <c r="AU124" i="23"/>
  <c r="AM125" i="23"/>
  <c r="AN125" i="23"/>
  <c r="AO125" i="23"/>
  <c r="AP125" i="23"/>
  <c r="AQ125" i="23"/>
  <c r="AR125" i="23"/>
  <c r="AS125" i="23"/>
  <c r="AT125" i="23"/>
  <c r="AU125" i="23"/>
  <c r="AN126" i="23"/>
  <c r="AT126" i="23"/>
  <c r="AM127" i="23"/>
  <c r="AN127" i="23"/>
  <c r="AO127" i="23"/>
  <c r="AP127" i="23"/>
  <c r="AQ127" i="23"/>
  <c r="AR127" i="23"/>
  <c r="AS127" i="23"/>
  <c r="AT127" i="23"/>
  <c r="AU127" i="23"/>
  <c r="AN128" i="23"/>
  <c r="AS128" i="23"/>
  <c r="AT128" i="23"/>
  <c r="AU128" i="23"/>
  <c r="AN129" i="23"/>
  <c r="AS129" i="23"/>
  <c r="AT129" i="23"/>
  <c r="AU129" i="23"/>
  <c r="AM130" i="23"/>
  <c r="AN130" i="23"/>
  <c r="AO130" i="23"/>
  <c r="AP130" i="23"/>
  <c r="AQ130" i="23"/>
  <c r="AR130" i="23"/>
  <c r="AS130" i="23"/>
  <c r="AT130" i="23"/>
  <c r="AU130" i="23"/>
  <c r="AM131" i="23"/>
  <c r="AN131" i="23"/>
  <c r="AO131" i="23"/>
  <c r="AP131" i="23"/>
  <c r="AQ131" i="23"/>
  <c r="AR131" i="23"/>
  <c r="AS131" i="23"/>
  <c r="AT131" i="23"/>
  <c r="AU131" i="23"/>
  <c r="AL98" i="23"/>
  <c r="AL100" i="23"/>
  <c r="AL101" i="23"/>
  <c r="AL103" i="23"/>
  <c r="AL105" i="23"/>
  <c r="AL108" i="23"/>
  <c r="AL109" i="23"/>
  <c r="AL110" i="23"/>
  <c r="AL111" i="23"/>
  <c r="AL112" i="23"/>
  <c r="AL116" i="23"/>
  <c r="AL118" i="23"/>
  <c r="AL121" i="23"/>
  <c r="AL123" i="23"/>
  <c r="AL124" i="23"/>
  <c r="AL125" i="23"/>
  <c r="AL127" i="23"/>
  <c r="AL130" i="23"/>
  <c r="AL131" i="23"/>
  <c r="AJ97" i="23"/>
  <c r="AC98" i="23"/>
  <c r="AD98" i="23"/>
  <c r="AE98" i="23"/>
  <c r="AF98" i="23"/>
  <c r="AG98" i="23"/>
  <c r="AH98" i="23"/>
  <c r="AI98" i="23"/>
  <c r="AJ98" i="23"/>
  <c r="AK98" i="23"/>
  <c r="AD99" i="23"/>
  <c r="AH99" i="23"/>
  <c r="AI99" i="23"/>
  <c r="AJ99" i="23"/>
  <c r="AK99" i="23"/>
  <c r="AC100" i="23"/>
  <c r="AD100" i="23"/>
  <c r="AE100" i="23"/>
  <c r="AF100" i="23"/>
  <c r="AG100" i="23"/>
  <c r="AH100" i="23"/>
  <c r="AI100" i="23"/>
  <c r="AJ100" i="23"/>
  <c r="AK100" i="23"/>
  <c r="AC101" i="23"/>
  <c r="AD101" i="23"/>
  <c r="AE101" i="23"/>
  <c r="AF101" i="23"/>
  <c r="AG101" i="23"/>
  <c r="AH101" i="23"/>
  <c r="AI101" i="23"/>
  <c r="AJ101" i="23"/>
  <c r="AK101" i="23"/>
  <c r="AG102" i="23"/>
  <c r="AI102" i="23"/>
  <c r="AJ102" i="23"/>
  <c r="AK102" i="23"/>
  <c r="AC103" i="23"/>
  <c r="AD103" i="23"/>
  <c r="AE103" i="23"/>
  <c r="AF103" i="23"/>
  <c r="AG103" i="23"/>
  <c r="AH103" i="23"/>
  <c r="AI103" i="23"/>
  <c r="AJ103" i="23"/>
  <c r="AK103" i="23"/>
  <c r="AD104" i="23"/>
  <c r="AH104" i="23"/>
  <c r="AI104" i="23"/>
  <c r="AJ104" i="23"/>
  <c r="AK104" i="23"/>
  <c r="AC105" i="23"/>
  <c r="AD105" i="23"/>
  <c r="AE105" i="23"/>
  <c r="AF105" i="23"/>
  <c r="AG105" i="23"/>
  <c r="AH105" i="23"/>
  <c r="AI105" i="23"/>
  <c r="AJ105" i="23"/>
  <c r="AK105" i="23"/>
  <c r="AH106" i="23"/>
  <c r="AJ106" i="23"/>
  <c r="AD107" i="23"/>
  <c r="AH107" i="23"/>
  <c r="AJ107" i="23"/>
  <c r="AK107" i="23"/>
  <c r="AC108" i="23"/>
  <c r="AD108" i="23"/>
  <c r="AE108" i="23"/>
  <c r="AF108" i="23"/>
  <c r="AG108" i="23"/>
  <c r="AH108" i="23"/>
  <c r="AI108" i="23"/>
  <c r="AJ108" i="23"/>
  <c r="AK108" i="23"/>
  <c r="AC109" i="23"/>
  <c r="AD109" i="23"/>
  <c r="AE109" i="23"/>
  <c r="AF109" i="23"/>
  <c r="AG109" i="23"/>
  <c r="AH109" i="23"/>
  <c r="AI109" i="23"/>
  <c r="AJ109" i="23"/>
  <c r="AK109" i="23"/>
  <c r="AC110" i="23"/>
  <c r="AD110" i="23"/>
  <c r="AE110" i="23"/>
  <c r="AF110" i="23"/>
  <c r="AG110" i="23"/>
  <c r="AH110" i="23"/>
  <c r="AI110" i="23"/>
  <c r="AJ110" i="23"/>
  <c r="AK110" i="23"/>
  <c r="AC111" i="23"/>
  <c r="AD111" i="23"/>
  <c r="AE111" i="23"/>
  <c r="AF111" i="23"/>
  <c r="AG111" i="23"/>
  <c r="AH111" i="23"/>
  <c r="AI111" i="23"/>
  <c r="AJ111" i="23"/>
  <c r="AK111" i="23"/>
  <c r="AC112" i="23"/>
  <c r="AD112" i="23"/>
  <c r="AE112" i="23"/>
  <c r="AF112" i="23"/>
  <c r="AG112" i="23"/>
  <c r="AH112" i="23"/>
  <c r="AI112" i="23"/>
  <c r="AJ112" i="23"/>
  <c r="AK112" i="23"/>
  <c r="AC113" i="23"/>
  <c r="AD113" i="23"/>
  <c r="AH113" i="23"/>
  <c r="AJ113" i="23"/>
  <c r="AK113" i="23"/>
  <c r="AD114" i="23"/>
  <c r="AH114" i="23"/>
  <c r="AI114" i="23"/>
  <c r="AJ114" i="23"/>
  <c r="AK114" i="23"/>
  <c r="AD115" i="23"/>
  <c r="AH115" i="23"/>
  <c r="AI115" i="23"/>
  <c r="AJ115" i="23"/>
  <c r="AK115" i="23"/>
  <c r="AC116" i="23"/>
  <c r="AD116" i="23"/>
  <c r="AE116" i="23"/>
  <c r="AF116" i="23"/>
  <c r="AG116" i="23"/>
  <c r="AH116" i="23"/>
  <c r="AI116" i="23"/>
  <c r="AJ116" i="23"/>
  <c r="AK116" i="23"/>
  <c r="AD117" i="23"/>
  <c r="AH117" i="23"/>
  <c r="AK117" i="23"/>
  <c r="AC118" i="23"/>
  <c r="AD118" i="23"/>
  <c r="AE118" i="23"/>
  <c r="AF118" i="23"/>
  <c r="AG118" i="23"/>
  <c r="AH118" i="23"/>
  <c r="AI118" i="23"/>
  <c r="AJ118" i="23"/>
  <c r="AK118" i="23"/>
  <c r="AJ119" i="23"/>
  <c r="AH120" i="23"/>
  <c r="AJ120" i="23"/>
  <c r="AK120" i="23"/>
  <c r="AC121" i="23"/>
  <c r="AD121" i="23"/>
  <c r="AE121" i="23"/>
  <c r="AF121" i="23"/>
  <c r="AG121" i="23"/>
  <c r="AH121" i="23"/>
  <c r="AI121" i="23"/>
  <c r="AJ121" i="23"/>
  <c r="AK121" i="23"/>
  <c r="AD122" i="23"/>
  <c r="AH122" i="23"/>
  <c r="AI122" i="23"/>
  <c r="AJ122" i="23"/>
  <c r="AK122" i="23"/>
  <c r="AC123" i="23"/>
  <c r="AD123" i="23"/>
  <c r="AE123" i="23"/>
  <c r="AF123" i="23"/>
  <c r="AG123" i="23"/>
  <c r="AH123" i="23"/>
  <c r="AI123" i="23"/>
  <c r="AJ123" i="23"/>
  <c r="AK123" i="23"/>
  <c r="AC124" i="23"/>
  <c r="AD124" i="23"/>
  <c r="AE124" i="23"/>
  <c r="AF124" i="23"/>
  <c r="AG124" i="23"/>
  <c r="AH124" i="23"/>
  <c r="AI124" i="23"/>
  <c r="AJ124" i="23"/>
  <c r="AK124" i="23"/>
  <c r="AC125" i="23"/>
  <c r="AD125" i="23"/>
  <c r="AE125" i="23"/>
  <c r="AF125" i="23"/>
  <c r="AG125" i="23"/>
  <c r="AH125" i="23"/>
  <c r="AI125" i="23"/>
  <c r="AJ125" i="23"/>
  <c r="AK125" i="23"/>
  <c r="AD126" i="23"/>
  <c r="AJ126" i="23"/>
  <c r="AC127" i="23"/>
  <c r="AD127" i="23"/>
  <c r="AE127" i="23"/>
  <c r="AF127" i="23"/>
  <c r="AG127" i="23"/>
  <c r="AH127" i="23"/>
  <c r="AI127" i="23"/>
  <c r="AJ127" i="23"/>
  <c r="AK127" i="23"/>
  <c r="AD128" i="23"/>
  <c r="AI128" i="23"/>
  <c r="AJ128" i="23"/>
  <c r="AK128" i="23"/>
  <c r="AD129" i="23"/>
  <c r="AI129" i="23"/>
  <c r="AJ129" i="23"/>
  <c r="AK129" i="23"/>
  <c r="AC130" i="23"/>
  <c r="AD130" i="23"/>
  <c r="AE130" i="23"/>
  <c r="AF130" i="23"/>
  <c r="AG130" i="23"/>
  <c r="AH130" i="23"/>
  <c r="AI130" i="23"/>
  <c r="AJ130" i="23"/>
  <c r="AK130" i="23"/>
  <c r="AC131" i="23"/>
  <c r="AD131" i="23"/>
  <c r="AE131" i="23"/>
  <c r="AF131" i="23"/>
  <c r="AG131" i="23"/>
  <c r="AH131" i="23"/>
  <c r="AI131" i="23"/>
  <c r="AJ131" i="23"/>
  <c r="AK131" i="23"/>
  <c r="AB98" i="23"/>
  <c r="AB100" i="23"/>
  <c r="AB101" i="23"/>
  <c r="AB103" i="23"/>
  <c r="AB105" i="23"/>
  <c r="AB108" i="23"/>
  <c r="AB109" i="23"/>
  <c r="AB110" i="23"/>
  <c r="AB111" i="23"/>
  <c r="AB112" i="23"/>
  <c r="AB116" i="23"/>
  <c r="AB118" i="23"/>
  <c r="AB121" i="23"/>
  <c r="AB123" i="23"/>
  <c r="AB124" i="23"/>
  <c r="AB125" i="23"/>
  <c r="AB127" i="23"/>
  <c r="AB130" i="23"/>
  <c r="AB131" i="23"/>
  <c r="BX134" i="23"/>
  <c r="CH141" i="23" s="1"/>
  <c r="BW134" i="23"/>
  <c r="CG141" i="23" s="1"/>
  <c r="BV134" i="23"/>
  <c r="BU134" i="23"/>
  <c r="BT134" i="23"/>
  <c r="BS134" i="23"/>
  <c r="BR134" i="23"/>
  <c r="BQ134" i="23"/>
  <c r="BP134" i="23"/>
  <c r="BO134" i="23"/>
  <c r="AA134" i="23"/>
  <c r="AK141" i="23" s="1"/>
  <c r="Z134" i="23"/>
  <c r="AJ147" i="23" s="1"/>
  <c r="Y134" i="23"/>
  <c r="X134" i="23"/>
  <c r="W134" i="23"/>
  <c r="V134" i="23"/>
  <c r="U134" i="23"/>
  <c r="T134" i="23"/>
  <c r="S134" i="23"/>
  <c r="R134" i="23"/>
  <c r="BX133" i="23"/>
  <c r="BW133" i="23"/>
  <c r="BV133" i="23"/>
  <c r="BU133" i="23"/>
  <c r="BT133" i="23"/>
  <c r="BS133" i="23"/>
  <c r="BR133" i="23"/>
  <c r="BQ133" i="23"/>
  <c r="BP133" i="23"/>
  <c r="BO133" i="23"/>
  <c r="BJ133" i="23"/>
  <c r="AA133" i="23"/>
  <c r="Z133" i="23"/>
  <c r="Y133" i="23"/>
  <c r="X133" i="23"/>
  <c r="W133" i="23"/>
  <c r="V133" i="23"/>
  <c r="U133" i="23"/>
  <c r="T133" i="23"/>
  <c r="S133" i="23"/>
  <c r="R133" i="23"/>
  <c r="M133" i="23"/>
  <c r="BN131" i="23"/>
  <c r="BM131" i="23"/>
  <c r="Q131" i="23"/>
  <c r="P131" i="23"/>
  <c r="BN130" i="23"/>
  <c r="BM130" i="23"/>
  <c r="Q130" i="23"/>
  <c r="P130" i="23"/>
  <c r="BN129" i="23"/>
  <c r="BM129" i="23"/>
  <c r="Q129" i="23"/>
  <c r="P129" i="23"/>
  <c r="BN128" i="23"/>
  <c r="BM128" i="23"/>
  <c r="Q128" i="23"/>
  <c r="P128" i="23"/>
  <c r="BN127" i="23"/>
  <c r="BM127" i="23"/>
  <c r="Q127" i="23"/>
  <c r="P127" i="23"/>
  <c r="BN126" i="23"/>
  <c r="BM126" i="23"/>
  <c r="Q126" i="23"/>
  <c r="P126" i="23"/>
  <c r="BN125" i="23"/>
  <c r="BM125" i="23"/>
  <c r="Q125" i="23"/>
  <c r="P125" i="23"/>
  <c r="BN124" i="23"/>
  <c r="BM124" i="23"/>
  <c r="Q124" i="23"/>
  <c r="P124" i="23"/>
  <c r="BN123" i="23"/>
  <c r="BM123" i="23"/>
  <c r="Q123" i="23"/>
  <c r="P123" i="23"/>
  <c r="BN122" i="23"/>
  <c r="BM122" i="23"/>
  <c r="Q122" i="23"/>
  <c r="P122" i="23"/>
  <c r="BN121" i="23"/>
  <c r="BM121" i="23"/>
  <c r="Q121" i="23"/>
  <c r="P121" i="23"/>
  <c r="BN120" i="23"/>
  <c r="BM120" i="23"/>
  <c r="Q120" i="23"/>
  <c r="P120" i="23"/>
  <c r="BN119" i="23"/>
  <c r="BM119" i="23"/>
  <c r="Q119" i="23"/>
  <c r="P119" i="23"/>
  <c r="BN118" i="23"/>
  <c r="BM118" i="23"/>
  <c r="Q118" i="23"/>
  <c r="P118" i="23"/>
  <c r="BN117" i="23"/>
  <c r="BM117" i="23"/>
  <c r="Q117" i="23"/>
  <c r="P117" i="23"/>
  <c r="BN116" i="23"/>
  <c r="BM116" i="23"/>
  <c r="Q116" i="23"/>
  <c r="P116" i="23"/>
  <c r="BN115" i="23"/>
  <c r="BM115" i="23"/>
  <c r="Q115" i="23"/>
  <c r="P115" i="23"/>
  <c r="BN114" i="23"/>
  <c r="BM114" i="23"/>
  <c r="Q114" i="23"/>
  <c r="P114" i="23"/>
  <c r="BN113" i="23"/>
  <c r="BM113" i="23"/>
  <c r="Q113" i="23"/>
  <c r="P113" i="23"/>
  <c r="BN112" i="23"/>
  <c r="BM112" i="23"/>
  <c r="Q112" i="23"/>
  <c r="P112" i="23"/>
  <c r="BN111" i="23"/>
  <c r="BM111" i="23"/>
  <c r="Q111" i="23"/>
  <c r="P111" i="23"/>
  <c r="BN110" i="23"/>
  <c r="BM110" i="23"/>
  <c r="Q110" i="23"/>
  <c r="P110" i="23"/>
  <c r="BN109" i="23"/>
  <c r="BM109" i="23"/>
  <c r="Q109" i="23"/>
  <c r="P109" i="23"/>
  <c r="BN108" i="23"/>
  <c r="BM108" i="23"/>
  <c r="Q108" i="23"/>
  <c r="P108" i="23"/>
  <c r="BN107" i="23"/>
  <c r="BM107" i="23"/>
  <c r="BY107" i="23" s="1"/>
  <c r="Q107" i="23"/>
  <c r="P107" i="23"/>
  <c r="BN106" i="23"/>
  <c r="BM106" i="23"/>
  <c r="Q106" i="23"/>
  <c r="P106" i="23"/>
  <c r="BN105" i="23"/>
  <c r="BM105" i="23"/>
  <c r="Q105" i="23"/>
  <c r="P105" i="23"/>
  <c r="BN104" i="23"/>
  <c r="BM104" i="23"/>
  <c r="Q104" i="23"/>
  <c r="P104" i="23"/>
  <c r="BN103" i="23"/>
  <c r="BM103" i="23"/>
  <c r="Q103" i="23"/>
  <c r="P103" i="23"/>
  <c r="BN102" i="23"/>
  <c r="BM102" i="23"/>
  <c r="Q102" i="23"/>
  <c r="P102" i="23"/>
  <c r="BN101" i="23"/>
  <c r="BM101" i="23"/>
  <c r="Q101" i="23"/>
  <c r="P101" i="23"/>
  <c r="BN100" i="23"/>
  <c r="BM100" i="23"/>
  <c r="Q100" i="23"/>
  <c r="P100" i="23"/>
  <c r="BN99" i="23"/>
  <c r="BM99" i="23"/>
  <c r="Q99" i="23"/>
  <c r="P99" i="23"/>
  <c r="BN98" i="23"/>
  <c r="BM98" i="23"/>
  <c r="Q98" i="23"/>
  <c r="P98" i="23"/>
  <c r="BN97" i="23"/>
  <c r="BM97" i="23"/>
  <c r="Q97" i="23"/>
  <c r="P97" i="23"/>
  <c r="CB104" i="23" l="1"/>
  <c r="AM99" i="23"/>
  <c r="AB113" i="23"/>
  <c r="CH106" i="23"/>
  <c r="AE104" i="23"/>
  <c r="AO114" i="23"/>
  <c r="AC107" i="23"/>
  <c r="AC120" i="23"/>
  <c r="BY113" i="23"/>
  <c r="CJ99" i="23"/>
  <c r="CB120" i="23"/>
  <c r="CC120" i="23"/>
  <c r="AU119" i="23"/>
  <c r="CB115" i="23"/>
  <c r="CD122" i="23"/>
  <c r="CD104" i="23"/>
  <c r="CD113" i="23"/>
  <c r="AM128" i="23"/>
  <c r="CC97" i="23"/>
  <c r="CC117" i="23"/>
  <c r="AN97" i="23"/>
  <c r="CD114" i="23"/>
  <c r="AP99" i="23"/>
  <c r="AG120" i="23"/>
  <c r="AR119" i="23"/>
  <c r="AI120" i="23"/>
  <c r="CC106" i="23"/>
  <c r="CB106" i="23"/>
  <c r="CJ106" i="23"/>
  <c r="CJ128" i="23"/>
  <c r="BZ129" i="23"/>
  <c r="CF113" i="23"/>
  <c r="BY120" i="23"/>
  <c r="AB97" i="23"/>
  <c r="CH126" i="23"/>
  <c r="AC122" i="23"/>
  <c r="CN107" i="23"/>
  <c r="AO128" i="23"/>
  <c r="AG104" i="23"/>
  <c r="CN104" i="23"/>
  <c r="AK106" i="23"/>
  <c r="AQ104" i="23"/>
  <c r="AH128" i="23"/>
  <c r="CI117" i="23"/>
  <c r="AG128" i="23"/>
  <c r="AI106" i="23"/>
  <c r="CD128" i="23"/>
  <c r="CD106" i="23"/>
  <c r="AG106" i="23"/>
  <c r="AF106" i="23"/>
  <c r="AF120" i="23"/>
  <c r="AG113" i="23"/>
  <c r="CI104" i="23"/>
  <c r="AF113" i="23"/>
  <c r="CL102" i="23"/>
  <c r="CL122" i="23"/>
  <c r="AI119" i="23"/>
  <c r="AL102" i="23"/>
  <c r="CI102" i="23"/>
  <c r="CK97" i="23"/>
  <c r="AG122" i="23"/>
  <c r="AQ114" i="23"/>
  <c r="AM97" i="23"/>
  <c r="BY106" i="23"/>
  <c r="CA120" i="23"/>
  <c r="CH97" i="23"/>
  <c r="CN114" i="23"/>
  <c r="CL128" i="23"/>
  <c r="AF122" i="23"/>
  <c r="AM117" i="23"/>
  <c r="BY97" i="23"/>
  <c r="CJ117" i="23"/>
  <c r="CL114" i="23"/>
  <c r="CJ97" i="23"/>
  <c r="CM99" i="23"/>
  <c r="AE122" i="23"/>
  <c r="CC122" i="23"/>
  <c r="CD120" i="23"/>
  <c r="AK126" i="23"/>
  <c r="CB122" i="23"/>
  <c r="AI113" i="23"/>
  <c r="CE102" i="23"/>
  <c r="AH102" i="23"/>
  <c r="BY129" i="23"/>
  <c r="BZ107" i="23"/>
  <c r="CF120" i="23"/>
  <c r="AI126" i="23"/>
  <c r="AG115" i="23"/>
  <c r="BY128" i="23"/>
  <c r="BZ122" i="23"/>
  <c r="CC102" i="23"/>
  <c r="CM113" i="23"/>
  <c r="CQ117" i="23"/>
  <c r="CQ133" i="23" s="1"/>
  <c r="AE129" i="23"/>
  <c r="AG126" i="23"/>
  <c r="AF115" i="23"/>
  <c r="AF102" i="23"/>
  <c r="AO119" i="23"/>
  <c r="CD126" i="23"/>
  <c r="CB102" i="23"/>
  <c r="CL119" i="23"/>
  <c r="AK97" i="23"/>
  <c r="AJ117" i="23"/>
  <c r="AL104" i="23"/>
  <c r="CR119" i="23"/>
  <c r="AF126" i="23"/>
  <c r="AE102" i="23"/>
  <c r="AN119" i="23"/>
  <c r="AO99" i="23"/>
  <c r="BY126" i="23"/>
  <c r="CB129" i="23"/>
  <c r="CC126" i="23"/>
  <c r="CC115" i="23"/>
  <c r="BZ102" i="23"/>
  <c r="CK119" i="23"/>
  <c r="AQ107" i="23"/>
  <c r="AT117" i="23"/>
  <c r="AT133" i="23" s="1"/>
  <c r="AM106" i="23"/>
  <c r="AC129" i="23"/>
  <c r="AC102" i="23"/>
  <c r="AL122" i="23"/>
  <c r="AM119" i="23"/>
  <c r="CB126" i="23"/>
  <c r="CI122" i="23"/>
  <c r="CJ119" i="23"/>
  <c r="CL99" i="23"/>
  <c r="CF126" i="23"/>
  <c r="BZ120" i="23"/>
  <c r="CG117" i="23"/>
  <c r="CG133" i="23" s="1"/>
  <c r="CG135" i="23" s="1"/>
  <c r="CC113" i="23"/>
  <c r="CF106" i="23"/>
  <c r="CI120" i="23"/>
  <c r="AB129" i="23"/>
  <c r="AH126" i="23"/>
  <c r="AK119" i="23"/>
  <c r="AI117" i="23"/>
  <c r="AE113" i="23"/>
  <c r="AF104" i="23"/>
  <c r="AD102" i="23"/>
  <c r="AI97" i="23"/>
  <c r="AL119" i="23"/>
  <c r="AL99" i="23"/>
  <c r="AP114" i="23"/>
  <c r="AS107" i="23"/>
  <c r="CE126" i="23"/>
  <c r="CH119" i="23"/>
  <c r="CF117" i="23"/>
  <c r="CD115" i="23"/>
  <c r="CB113" i="23"/>
  <c r="CC104" i="23"/>
  <c r="CA102" i="23"/>
  <c r="CF97" i="23"/>
  <c r="CI119" i="23"/>
  <c r="CI99" i="23"/>
  <c r="CM114" i="23"/>
  <c r="CP107" i="23"/>
  <c r="AE120" i="23"/>
  <c r="AB107" i="23"/>
  <c r="AG117" i="23"/>
  <c r="AE115" i="23"/>
  <c r="AG97" i="23"/>
  <c r="AL117" i="23"/>
  <c r="CE128" i="23"/>
  <c r="CF119" i="23"/>
  <c r="CD117" i="23"/>
  <c r="CD97" i="23"/>
  <c r="AD120" i="23"/>
  <c r="AB126" i="23"/>
  <c r="AB106" i="23"/>
  <c r="AE126" i="23"/>
  <c r="AH119" i="23"/>
  <c r="AF117" i="23"/>
  <c r="AE106" i="23"/>
  <c r="AC104" i="23"/>
  <c r="AF97" i="23"/>
  <c r="AR129" i="23"/>
  <c r="AS120" i="23"/>
  <c r="AM114" i="23"/>
  <c r="AP107" i="23"/>
  <c r="CE119" i="23"/>
  <c r="BZ104" i="23"/>
  <c r="CO129" i="23"/>
  <c r="CP120" i="23"/>
  <c r="CJ114" i="23"/>
  <c r="CM107" i="23"/>
  <c r="AF128" i="23"/>
  <c r="AG119" i="23"/>
  <c r="AE117" i="23"/>
  <c r="AC115" i="23"/>
  <c r="AD106" i="23"/>
  <c r="AG99" i="23"/>
  <c r="AE97" i="23"/>
  <c r="AL115" i="23"/>
  <c r="AQ129" i="23"/>
  <c r="AO107" i="23"/>
  <c r="CC128" i="23"/>
  <c r="CD119" i="23"/>
  <c r="CB117" i="23"/>
  <c r="BZ115" i="23"/>
  <c r="CA106" i="23"/>
  <c r="CD99" i="23"/>
  <c r="CB97" i="23"/>
  <c r="CI115" i="23"/>
  <c r="CN129" i="23"/>
  <c r="CL107" i="23"/>
  <c r="AB104" i="23"/>
  <c r="AE128" i="23"/>
  <c r="AC126" i="23"/>
  <c r="AF119" i="23"/>
  <c r="AC106" i="23"/>
  <c r="AF99" i="23"/>
  <c r="AD97" i="23"/>
  <c r="AL114" i="23"/>
  <c r="AP129" i="23"/>
  <c r="AQ120" i="23"/>
  <c r="BY104" i="23"/>
  <c r="CB128" i="23"/>
  <c r="BZ126" i="23"/>
  <c r="CC119" i="23"/>
  <c r="BZ106" i="23"/>
  <c r="CC99" i="23"/>
  <c r="CA97" i="23"/>
  <c r="CI114" i="23"/>
  <c r="CM129" i="23"/>
  <c r="CN120" i="23"/>
  <c r="AE119" i="23"/>
  <c r="AC117" i="23"/>
  <c r="AE99" i="23"/>
  <c r="AC97" i="23"/>
  <c r="AL113" i="23"/>
  <c r="AO129" i="23"/>
  <c r="AP120" i="23"/>
  <c r="AS113" i="23"/>
  <c r="AM107" i="23"/>
  <c r="AR102" i="23"/>
  <c r="CB119" i="23"/>
  <c r="BZ117" i="23"/>
  <c r="CB99" i="23"/>
  <c r="BZ97" i="23"/>
  <c r="CI113" i="23"/>
  <c r="CL129" i="23"/>
  <c r="CM120" i="23"/>
  <c r="CP113" i="23"/>
  <c r="CJ107" i="23"/>
  <c r="CO102" i="23"/>
  <c r="AB128" i="23"/>
  <c r="AH97" i="23"/>
  <c r="AB122" i="23"/>
  <c r="AB102" i="23"/>
  <c r="AC128" i="23"/>
  <c r="AD119" i="23"/>
  <c r="AL97" i="23"/>
  <c r="AU126" i="23"/>
  <c r="AQ122" i="23"/>
  <c r="AO120" i="23"/>
  <c r="AU106" i="23"/>
  <c r="BY122" i="23"/>
  <c r="BY102" i="23"/>
  <c r="BZ128" i="23"/>
  <c r="CA119" i="23"/>
  <c r="CI97" i="23"/>
  <c r="CR126" i="23"/>
  <c r="CN122" i="23"/>
  <c r="CL120" i="23"/>
  <c r="CR106" i="23"/>
  <c r="AC119" i="23"/>
  <c r="AC99" i="23"/>
  <c r="AM129" i="23"/>
  <c r="AP122" i="23"/>
  <c r="AN120" i="23"/>
  <c r="AQ113" i="23"/>
  <c r="AP102" i="23"/>
  <c r="AU97" i="23"/>
  <c r="BZ119" i="23"/>
  <c r="BZ99" i="23"/>
  <c r="CJ129" i="23"/>
  <c r="CM122" i="23"/>
  <c r="CK120" i="23"/>
  <c r="CN113" i="23"/>
  <c r="CM102" i="23"/>
  <c r="CR97" i="23"/>
  <c r="AK147" i="23"/>
  <c r="AB120" i="23"/>
  <c r="AG114" i="23"/>
  <c r="AS126" i="23"/>
  <c r="AO122" i="23"/>
  <c r="AM120" i="23"/>
  <c r="AP113" i="23"/>
  <c r="AS106" i="23"/>
  <c r="AO102" i="23"/>
  <c r="CP126" i="23"/>
  <c r="CJ120" i="23"/>
  <c r="CP106" i="23"/>
  <c r="AB119" i="23"/>
  <c r="AB99" i="23"/>
  <c r="AF114" i="23"/>
  <c r="AI107" i="23"/>
  <c r="AL129" i="23"/>
  <c r="AR126" i="23"/>
  <c r="AS117" i="23"/>
  <c r="AQ115" i="23"/>
  <c r="AO113" i="23"/>
  <c r="AP104" i="23"/>
  <c r="AN102" i="23"/>
  <c r="AS97" i="23"/>
  <c r="BY119" i="23"/>
  <c r="BY99" i="23"/>
  <c r="CC114" i="23"/>
  <c r="CF107" i="23"/>
  <c r="CI129" i="23"/>
  <c r="CO126" i="23"/>
  <c r="CP117" i="23"/>
  <c r="CN115" i="23"/>
  <c r="CL113" i="23"/>
  <c r="CM104" i="23"/>
  <c r="CK102" i="23"/>
  <c r="CP97" i="23"/>
  <c r="AC139" i="23"/>
  <c r="AE114" i="23"/>
  <c r="AL128" i="23"/>
  <c r="AQ126" i="23"/>
  <c r="AM122" i="23"/>
  <c r="AP115" i="23"/>
  <c r="AQ106" i="23"/>
  <c r="AO104" i="23"/>
  <c r="AM102" i="23"/>
  <c r="AR97" i="23"/>
  <c r="CB114" i="23"/>
  <c r="CI128" i="23"/>
  <c r="CN126" i="23"/>
  <c r="CJ122" i="23"/>
  <c r="CM115" i="23"/>
  <c r="CN106" i="23"/>
  <c r="CL104" i="23"/>
  <c r="CJ102" i="23"/>
  <c r="CO97" i="23"/>
  <c r="AG139" i="23"/>
  <c r="AB117" i="23"/>
  <c r="AG107" i="23"/>
  <c r="AL107" i="23"/>
  <c r="AR128" i="23"/>
  <c r="AP126" i="23"/>
  <c r="AS119" i="23"/>
  <c r="AQ117" i="23"/>
  <c r="AO115" i="23"/>
  <c r="AP106" i="23"/>
  <c r="AQ97" i="23"/>
  <c r="BY117" i="23"/>
  <c r="CD107" i="23"/>
  <c r="CI107" i="23"/>
  <c r="CO128" i="23"/>
  <c r="CM126" i="23"/>
  <c r="CP119" i="23"/>
  <c r="CN117" i="23"/>
  <c r="CL115" i="23"/>
  <c r="CM106" i="23"/>
  <c r="CN97" i="23"/>
  <c r="CE97" i="23"/>
  <c r="AH129" i="23"/>
  <c r="AC114" i="23"/>
  <c r="AF107" i="23"/>
  <c r="AL126" i="23"/>
  <c r="AL106" i="23"/>
  <c r="AQ128" i="23"/>
  <c r="AO126" i="23"/>
  <c r="AP117" i="23"/>
  <c r="AO106" i="23"/>
  <c r="AM104" i="23"/>
  <c r="AP97" i="23"/>
  <c r="CE129" i="23"/>
  <c r="BZ114" i="23"/>
  <c r="CC107" i="23"/>
  <c r="CI126" i="23"/>
  <c r="CI106" i="23"/>
  <c r="CN128" i="23"/>
  <c r="CL126" i="23"/>
  <c r="CO119" i="23"/>
  <c r="CM117" i="23"/>
  <c r="CL106" i="23"/>
  <c r="CJ104" i="23"/>
  <c r="CM97" i="23"/>
  <c r="CF139" i="23"/>
  <c r="AB115" i="23"/>
  <c r="AG129" i="23"/>
  <c r="AE107" i="23"/>
  <c r="AP128" i="23"/>
  <c r="AQ119" i="23"/>
  <c r="AO117" i="23"/>
  <c r="AM115" i="23"/>
  <c r="AN106" i="23"/>
  <c r="AQ99" i="23"/>
  <c r="AO97" i="23"/>
  <c r="BY115" i="23"/>
  <c r="CD129" i="23"/>
  <c r="CB107" i="23"/>
  <c r="CM128" i="23"/>
  <c r="CN119" i="23"/>
  <c r="CL117" i="23"/>
  <c r="CJ115" i="23"/>
  <c r="CK106" i="23"/>
  <c r="CN99" i="23"/>
  <c r="CL97" i="23"/>
  <c r="AL120" i="23"/>
  <c r="AB114" i="23"/>
  <c r="AF129" i="23"/>
  <c r="AM126" i="23"/>
  <c r="AP119" i="23"/>
  <c r="BY114" i="23"/>
  <c r="CC129" i="23"/>
  <c r="CJ126" i="23"/>
  <c r="CM119" i="23"/>
  <c r="CE139" i="23"/>
  <c r="AJ133" i="23"/>
  <c r="AJ135" i="23" s="1"/>
  <c r="AJ141" i="23"/>
  <c r="AK139" i="23"/>
  <c r="AK145" i="23"/>
  <c r="AD133" i="23" l="1"/>
  <c r="AD135" i="23" s="1"/>
  <c r="CE133" i="23"/>
  <c r="CE135" i="23" s="1"/>
  <c r="CH133" i="23"/>
  <c r="CH135" i="23" s="1"/>
  <c r="CR133" i="23"/>
  <c r="AH133" i="23"/>
  <c r="AH135" i="23" s="1"/>
  <c r="AH144" i="23" s="1"/>
  <c r="AH146" i="23" s="1"/>
  <c r="AH147" i="23" s="1"/>
  <c r="CF133" i="23"/>
  <c r="CF135" i="23" s="1"/>
  <c r="CP133" i="23"/>
  <c r="AI133" i="23"/>
  <c r="AI135" i="23" s="1"/>
  <c r="AF133" i="23"/>
  <c r="AF135" i="23" s="1"/>
  <c r="CI133" i="23"/>
  <c r="CK133" i="23"/>
  <c r="BZ133" i="23"/>
  <c r="BZ135" i="23" s="1"/>
  <c r="CA133" i="23"/>
  <c r="CA135" i="23" s="1"/>
  <c r="AD144" i="23" s="1"/>
  <c r="AD146" i="23" s="1"/>
  <c r="AD147" i="23" s="1"/>
  <c r="CR134" i="23"/>
  <c r="CR135" i="23" s="1"/>
  <c r="CH137" i="23" s="1"/>
  <c r="CH138" i="23" s="1"/>
  <c r="CH140" i="23" s="1"/>
  <c r="CD133" i="23"/>
  <c r="CD135" i="23" s="1"/>
  <c r="CO133" i="23"/>
  <c r="CO134" i="23" s="1"/>
  <c r="CO135" i="23" s="1"/>
  <c r="CE137" i="23" s="1"/>
  <c r="CE138" i="23" s="1"/>
  <c r="CE140" i="23" s="1"/>
  <c r="CE141" i="23" s="1"/>
  <c r="CM133" i="23"/>
  <c r="AB133" i="23"/>
  <c r="AB135" i="23" s="1"/>
  <c r="CJ133" i="23"/>
  <c r="AU133" i="23"/>
  <c r="CB133" i="23"/>
  <c r="CB135" i="23" s="1"/>
  <c r="AQ133" i="23"/>
  <c r="AT134" i="23"/>
  <c r="AT135" i="23" s="1"/>
  <c r="AJ137" i="23" s="1"/>
  <c r="AJ138" i="23" s="1"/>
  <c r="AJ140" i="23" s="1"/>
  <c r="CN133" i="23"/>
  <c r="AE133" i="23"/>
  <c r="AE135" i="23" s="1"/>
  <c r="AE144" i="23" s="1"/>
  <c r="AE146" i="23" s="1"/>
  <c r="AE147" i="23" s="1"/>
  <c r="BY133" i="23"/>
  <c r="BY135" i="23" s="1"/>
  <c r="CC133" i="23"/>
  <c r="CC135" i="23" s="1"/>
  <c r="AM133" i="23"/>
  <c r="CL133" i="23"/>
  <c r="AF145" i="23"/>
  <c r="AJ144" i="23"/>
  <c r="AJ146" i="23" s="1"/>
  <c r="AC145" i="23"/>
  <c r="AB145" i="23"/>
  <c r="AI145" i="23"/>
  <c r="AJ145" i="23"/>
  <c r="AG145" i="23"/>
  <c r="AE145" i="23"/>
  <c r="AH145" i="23"/>
  <c r="AD145" i="23"/>
  <c r="CQ134" i="23"/>
  <c r="CQ135" i="23" s="1"/>
  <c r="CD139" i="23"/>
  <c r="AC133" i="23"/>
  <c r="AC135" i="23" s="1"/>
  <c r="AS133" i="23"/>
  <c r="CB139" i="23"/>
  <c r="AN133" i="23"/>
  <c r="AN134" i="23" s="1"/>
  <c r="AN135" i="23" s="1"/>
  <c r="AD137" i="23" s="1"/>
  <c r="AD138" i="23" s="1"/>
  <c r="AD140" i="23" s="1"/>
  <c r="AD141" i="23" s="1"/>
  <c r="CA139" i="23"/>
  <c r="AD139" i="23"/>
  <c r="BZ139" i="23"/>
  <c r="AB139" i="23"/>
  <c r="AI139" i="23"/>
  <c r="BY139" i="23"/>
  <c r="AK133" i="23"/>
  <c r="AK135" i="23" s="1"/>
  <c r="AK144" i="23" s="1"/>
  <c r="AK146" i="23" s="1"/>
  <c r="AR133" i="23"/>
  <c r="CG139" i="23"/>
  <c r="AJ139" i="23"/>
  <c r="AP133" i="23"/>
  <c r="AF139" i="23"/>
  <c r="CC139" i="23"/>
  <c r="CH139" i="23"/>
  <c r="AE139" i="23"/>
  <c r="AH139" i="23"/>
  <c r="AG133" i="23"/>
  <c r="AG135" i="23" s="1"/>
  <c r="AO133" i="23"/>
  <c r="AL133" i="23"/>
  <c r="AJ143" i="23" l="1"/>
  <c r="AO134" i="23"/>
  <c r="AO135" i="23" s="1"/>
  <c r="AE137" i="23" s="1"/>
  <c r="AE138" i="23" s="1"/>
  <c r="AE140" i="23" s="1"/>
  <c r="AE141" i="23" s="1"/>
  <c r="CK134" i="23"/>
  <c r="CK135" i="23" s="1"/>
  <c r="CA137" i="23" s="1"/>
  <c r="CA138" i="23" s="1"/>
  <c r="CA140" i="23" s="1"/>
  <c r="CA141" i="23" s="1"/>
  <c r="CI134" i="23"/>
  <c r="CI135" i="23" s="1"/>
  <c r="BY137" i="23" s="1"/>
  <c r="BY138" i="23" s="1"/>
  <c r="BY140" i="23" s="1"/>
  <c r="BY141" i="23" s="1"/>
  <c r="AR134" i="23"/>
  <c r="AR135" i="23" s="1"/>
  <c r="AH137" i="23" s="1"/>
  <c r="AH138" i="23" s="1"/>
  <c r="AH140" i="23" s="1"/>
  <c r="AH141" i="23" s="1"/>
  <c r="CN134" i="23"/>
  <c r="CN135" i="23" s="1"/>
  <c r="CD137" i="23" s="1"/>
  <c r="CD138" i="23" s="1"/>
  <c r="CD140" i="23" s="1"/>
  <c r="CD141" i="23" s="1"/>
  <c r="AL134" i="23"/>
  <c r="AL135" i="23" s="1"/>
  <c r="AB137" i="23" s="1"/>
  <c r="AB138" i="23" s="1"/>
  <c r="AB140" i="23" s="1"/>
  <c r="AB141" i="23" s="1"/>
  <c r="AI144" i="23"/>
  <c r="AI146" i="23" s="1"/>
  <c r="AI147" i="23" s="1"/>
  <c r="CP134" i="23"/>
  <c r="CP135" i="23" s="1"/>
  <c r="CF137" i="23" s="1"/>
  <c r="CF138" i="23" s="1"/>
  <c r="CF140" i="23" s="1"/>
  <c r="CF141" i="23" s="1"/>
  <c r="CJ134" i="23"/>
  <c r="CJ135" i="23" s="1"/>
  <c r="BZ137" i="23" s="1"/>
  <c r="BZ138" i="23" s="1"/>
  <c r="BZ140" i="23" s="1"/>
  <c r="BZ141" i="23" s="1"/>
  <c r="CM134" i="23"/>
  <c r="CM135" i="23" s="1"/>
  <c r="CC137" i="23" s="1"/>
  <c r="CC138" i="23" s="1"/>
  <c r="CC140" i="23" s="1"/>
  <c r="CC141" i="23" s="1"/>
  <c r="AS134" i="23"/>
  <c r="AS135" i="23" s="1"/>
  <c r="AI137" i="23" s="1"/>
  <c r="AI138" i="23" s="1"/>
  <c r="AI140" i="23" s="1"/>
  <c r="AI141" i="23" s="1"/>
  <c r="AP134" i="23"/>
  <c r="AP135" i="23" s="1"/>
  <c r="AF137" i="23" s="1"/>
  <c r="AF138" i="23" s="1"/>
  <c r="AF140" i="23" s="1"/>
  <c r="AF141" i="23" s="1"/>
  <c r="AF144" i="23"/>
  <c r="AF146" i="23" s="1"/>
  <c r="AF147" i="23" s="1"/>
  <c r="AG144" i="23"/>
  <c r="AG146" i="23" s="1"/>
  <c r="AG147" i="23" s="1"/>
  <c r="AC144" i="23"/>
  <c r="AC146" i="23" s="1"/>
  <c r="AC147" i="23" s="1"/>
  <c r="CL134" i="23"/>
  <c r="CL135" i="23" s="1"/>
  <c r="CB137" i="23" s="1"/>
  <c r="CB138" i="23" s="1"/>
  <c r="CB140" i="23" s="1"/>
  <c r="CB141" i="23" s="1"/>
  <c r="AB144" i="23"/>
  <c r="AB146" i="23" s="1"/>
  <c r="AB147" i="23" s="1"/>
  <c r="CG137" i="23"/>
  <c r="CG138" i="23" s="1"/>
  <c r="CG140" i="23" s="1"/>
  <c r="AD143" i="23"/>
  <c r="AM134" i="23"/>
  <c r="AM135" i="23" s="1"/>
  <c r="AU134" i="23"/>
  <c r="AU135" i="23" s="1"/>
  <c r="AQ134" i="23"/>
  <c r="AQ135" i="23" s="1"/>
  <c r="AB143" i="23" l="1"/>
  <c r="AH143" i="23"/>
  <c r="AI143" i="23"/>
  <c r="AE143" i="23"/>
  <c r="AF143" i="23"/>
  <c r="AG137" i="23"/>
  <c r="AG138" i="23" s="1"/>
  <c r="AG140" i="23" s="1"/>
  <c r="AG141" i="23" s="1"/>
  <c r="AG143" i="23"/>
  <c r="AK137" i="23"/>
  <c r="AK138" i="23" s="1"/>
  <c r="AK140" i="23" s="1"/>
  <c r="AK143" i="23"/>
  <c r="AC137" i="23"/>
  <c r="AC138" i="23" s="1"/>
  <c r="AC140" i="23" s="1"/>
  <c r="AC141" i="23" s="1"/>
  <c r="AC143" i="23"/>
  <c r="CJ59" i="23"/>
  <c r="CK59" i="23"/>
  <c r="CL59" i="23"/>
  <c r="CM59" i="23"/>
  <c r="CN59" i="23"/>
  <c r="CO59" i="23"/>
  <c r="CP59" i="23"/>
  <c r="CQ59" i="23"/>
  <c r="CR59" i="23"/>
  <c r="CJ60" i="23"/>
  <c r="CK60" i="23"/>
  <c r="CL60" i="23"/>
  <c r="CM60" i="23"/>
  <c r="CN60" i="23"/>
  <c r="CO60" i="23"/>
  <c r="CP60" i="23"/>
  <c r="CQ60" i="23"/>
  <c r="CR60" i="23"/>
  <c r="CJ61" i="23"/>
  <c r="CK61" i="23"/>
  <c r="CL61" i="23"/>
  <c r="CM61" i="23"/>
  <c r="CN61" i="23"/>
  <c r="CO61" i="23"/>
  <c r="CP61" i="23"/>
  <c r="CQ61" i="23"/>
  <c r="CR61" i="23"/>
  <c r="CQ62" i="23"/>
  <c r="CK63" i="23"/>
  <c r="CP63" i="23"/>
  <c r="CQ63" i="23"/>
  <c r="CR63" i="23"/>
  <c r="CJ64" i="23"/>
  <c r="CK64" i="23"/>
  <c r="CL64" i="23"/>
  <c r="CM64" i="23"/>
  <c r="CN64" i="23"/>
  <c r="CO64" i="23"/>
  <c r="CP64" i="23"/>
  <c r="CQ64" i="23"/>
  <c r="CR64" i="23"/>
  <c r="CJ65" i="23"/>
  <c r="CO65" i="23"/>
  <c r="CP65" i="23"/>
  <c r="CQ65" i="23"/>
  <c r="CK66" i="23"/>
  <c r="CJ67" i="23"/>
  <c r="CK67" i="23"/>
  <c r="CL67" i="23"/>
  <c r="CM67" i="23"/>
  <c r="CN67" i="23"/>
  <c r="CO67" i="23"/>
  <c r="CP67" i="23"/>
  <c r="CQ67" i="23"/>
  <c r="CR67" i="23"/>
  <c r="CJ68" i="23"/>
  <c r="CK68" i="23"/>
  <c r="CL68" i="23"/>
  <c r="CM68" i="23"/>
  <c r="CN68" i="23"/>
  <c r="CO68" i="23"/>
  <c r="CP68" i="23"/>
  <c r="CQ68" i="23"/>
  <c r="CR68" i="23"/>
  <c r="CJ69" i="23"/>
  <c r="CK69" i="23"/>
  <c r="CL69" i="23"/>
  <c r="CM69" i="23"/>
  <c r="CN69" i="23"/>
  <c r="CO69" i="23"/>
  <c r="CP69" i="23"/>
  <c r="CQ69" i="23"/>
  <c r="CR69" i="23"/>
  <c r="CQ70" i="23"/>
  <c r="CJ71" i="23"/>
  <c r="CK71" i="23"/>
  <c r="CL71" i="23"/>
  <c r="CM71" i="23"/>
  <c r="CN71" i="23"/>
  <c r="CO71" i="23"/>
  <c r="CP71" i="23"/>
  <c r="CQ71" i="23"/>
  <c r="CR71" i="23"/>
  <c r="CP72" i="23"/>
  <c r="CQ72" i="23"/>
  <c r="CR72" i="23"/>
  <c r="CK73" i="23"/>
  <c r="CK74" i="23"/>
  <c r="CI60" i="23"/>
  <c r="CI61" i="23"/>
  <c r="CI64" i="23"/>
  <c r="CI67" i="23"/>
  <c r="CI68" i="23"/>
  <c r="CI69" i="23"/>
  <c r="CI71" i="23"/>
  <c r="CI59" i="23"/>
  <c r="BZ59" i="23"/>
  <c r="CA59" i="23"/>
  <c r="CB59" i="23"/>
  <c r="CC59" i="23"/>
  <c r="CD59" i="23"/>
  <c r="CE59" i="23"/>
  <c r="CF59" i="23"/>
  <c r="CG59" i="23"/>
  <c r="CH59" i="23"/>
  <c r="BZ60" i="23"/>
  <c r="CA60" i="23"/>
  <c r="CB60" i="23"/>
  <c r="CC60" i="23"/>
  <c r="CD60" i="23"/>
  <c r="CE60" i="23"/>
  <c r="CF60" i="23"/>
  <c r="CG60" i="23"/>
  <c r="CH60" i="23"/>
  <c r="BZ61" i="23"/>
  <c r="CA61" i="23"/>
  <c r="CB61" i="23"/>
  <c r="CC61" i="23"/>
  <c r="CD61" i="23"/>
  <c r="CE61" i="23"/>
  <c r="CF61" i="23"/>
  <c r="CG61" i="23"/>
  <c r="CH61" i="23"/>
  <c r="CG62" i="23"/>
  <c r="CA63" i="23"/>
  <c r="CF63" i="23"/>
  <c r="CG63" i="23"/>
  <c r="CH63" i="23"/>
  <c r="BZ64" i="23"/>
  <c r="CA64" i="23"/>
  <c r="CB64" i="23"/>
  <c r="CC64" i="23"/>
  <c r="CD64" i="23"/>
  <c r="CE64" i="23"/>
  <c r="CF64" i="23"/>
  <c r="CG64" i="23"/>
  <c r="CH64" i="23"/>
  <c r="BZ65" i="23"/>
  <c r="CE65" i="23"/>
  <c r="CF65" i="23"/>
  <c r="CG65" i="23"/>
  <c r="CA66" i="23"/>
  <c r="BZ67" i="23"/>
  <c r="CA67" i="23"/>
  <c r="CB67" i="23"/>
  <c r="CC67" i="23"/>
  <c r="CD67" i="23"/>
  <c r="CE67" i="23"/>
  <c r="CF67" i="23"/>
  <c r="CG67" i="23"/>
  <c r="CH67" i="23"/>
  <c r="BZ68" i="23"/>
  <c r="CA68" i="23"/>
  <c r="CB68" i="23"/>
  <c r="CC68" i="23"/>
  <c r="CD68" i="23"/>
  <c r="CE68" i="23"/>
  <c r="CF68" i="23"/>
  <c r="CG68" i="23"/>
  <c r="CH68" i="23"/>
  <c r="BZ69" i="23"/>
  <c r="CA69" i="23"/>
  <c r="CB69" i="23"/>
  <c r="CC69" i="23"/>
  <c r="CD69" i="23"/>
  <c r="CE69" i="23"/>
  <c r="CF69" i="23"/>
  <c r="CG69" i="23"/>
  <c r="CH69" i="23"/>
  <c r="CG70" i="23"/>
  <c r="BZ71" i="23"/>
  <c r="CA71" i="23"/>
  <c r="CB71" i="23"/>
  <c r="CC71" i="23"/>
  <c r="CD71" i="23"/>
  <c r="CE71" i="23"/>
  <c r="CF71" i="23"/>
  <c r="CG71" i="23"/>
  <c r="CH71" i="23"/>
  <c r="CF72" i="23"/>
  <c r="CG72" i="23"/>
  <c r="CH72" i="23"/>
  <c r="CA73" i="23"/>
  <c r="CA74" i="23"/>
  <c r="BY60" i="23"/>
  <c r="BY61" i="23"/>
  <c r="BY64" i="23"/>
  <c r="BY67" i="23"/>
  <c r="BY68" i="23"/>
  <c r="BY69" i="23"/>
  <c r="BY71" i="23"/>
  <c r="BY59" i="23"/>
  <c r="AM59" i="23"/>
  <c r="AN59" i="23"/>
  <c r="AO59" i="23"/>
  <c r="AP59" i="23"/>
  <c r="AQ59" i="23"/>
  <c r="AR59" i="23"/>
  <c r="AS59" i="23"/>
  <c r="AT59" i="23"/>
  <c r="AU59" i="23"/>
  <c r="AM60" i="23"/>
  <c r="AN60" i="23"/>
  <c r="AO60" i="23"/>
  <c r="AP60" i="23"/>
  <c r="AQ60" i="23"/>
  <c r="AR60" i="23"/>
  <c r="AS60" i="23"/>
  <c r="AT60" i="23"/>
  <c r="AU60" i="23"/>
  <c r="AM61" i="23"/>
  <c r="AN61" i="23"/>
  <c r="AO61" i="23"/>
  <c r="AP61" i="23"/>
  <c r="AQ61" i="23"/>
  <c r="AR61" i="23"/>
  <c r="AS61" i="23"/>
  <c r="AT61" i="23"/>
  <c r="AU61" i="23"/>
  <c r="AT62" i="23"/>
  <c r="AN63" i="23"/>
  <c r="AS63" i="23"/>
  <c r="AT63" i="23"/>
  <c r="AU63" i="23"/>
  <c r="AM64" i="23"/>
  <c r="AN64" i="23"/>
  <c r="AO64" i="23"/>
  <c r="AP64" i="23"/>
  <c r="AQ64" i="23"/>
  <c r="AR64" i="23"/>
  <c r="AS64" i="23"/>
  <c r="AT64" i="23"/>
  <c r="AU64" i="23"/>
  <c r="AM65" i="23"/>
  <c r="AR65" i="23"/>
  <c r="AS65" i="23"/>
  <c r="AT65" i="23"/>
  <c r="AN66" i="23"/>
  <c r="AM67" i="23"/>
  <c r="AN67" i="23"/>
  <c r="AO67" i="23"/>
  <c r="AP67" i="23"/>
  <c r="AQ67" i="23"/>
  <c r="AR67" i="23"/>
  <c r="AS67" i="23"/>
  <c r="AT67" i="23"/>
  <c r="AU67" i="23"/>
  <c r="AM68" i="23"/>
  <c r="AN68" i="23"/>
  <c r="AO68" i="23"/>
  <c r="AP68" i="23"/>
  <c r="AQ68" i="23"/>
  <c r="AR68" i="23"/>
  <c r="AS68" i="23"/>
  <c r="AT68" i="23"/>
  <c r="AU68" i="23"/>
  <c r="AM69" i="23"/>
  <c r="AN69" i="23"/>
  <c r="AO69" i="23"/>
  <c r="AP69" i="23"/>
  <c r="AQ69" i="23"/>
  <c r="AR69" i="23"/>
  <c r="AS69" i="23"/>
  <c r="AT69" i="23"/>
  <c r="AU69" i="23"/>
  <c r="AT70" i="23"/>
  <c r="AM71" i="23"/>
  <c r="AN71" i="23"/>
  <c r="AO71" i="23"/>
  <c r="AP71" i="23"/>
  <c r="AQ71" i="23"/>
  <c r="AR71" i="23"/>
  <c r="AS71" i="23"/>
  <c r="AT71" i="23"/>
  <c r="AU71" i="23"/>
  <c r="AS72" i="23"/>
  <c r="AT72" i="23"/>
  <c r="AU72" i="23"/>
  <c r="AN73" i="23"/>
  <c r="AN74" i="23"/>
  <c r="AL60" i="23"/>
  <c r="AL61" i="23"/>
  <c r="AL64" i="23"/>
  <c r="AL67" i="23"/>
  <c r="AL68" i="23"/>
  <c r="AL69" i="23"/>
  <c r="AL71" i="23"/>
  <c r="AL59" i="23"/>
  <c r="AC59" i="23"/>
  <c r="AD59" i="23"/>
  <c r="AE59" i="23"/>
  <c r="AF59" i="23"/>
  <c r="AG59" i="23"/>
  <c r="AH59" i="23"/>
  <c r="AI59" i="23"/>
  <c r="AJ59" i="23"/>
  <c r="AK59" i="23"/>
  <c r="AC60" i="23"/>
  <c r="AD60" i="23"/>
  <c r="AE60" i="23"/>
  <c r="AF60" i="23"/>
  <c r="AG60" i="23"/>
  <c r="AH60" i="23"/>
  <c r="AI60" i="23"/>
  <c r="AJ60" i="23"/>
  <c r="AK60" i="23"/>
  <c r="AC61" i="23"/>
  <c r="AD61" i="23"/>
  <c r="AE61" i="23"/>
  <c r="AF61" i="23"/>
  <c r="AG61" i="23"/>
  <c r="AH61" i="23"/>
  <c r="AI61" i="23"/>
  <c r="AJ61" i="23"/>
  <c r="AK61" i="23"/>
  <c r="AJ62" i="23"/>
  <c r="AD63" i="23"/>
  <c r="AI63" i="23"/>
  <c r="AJ63" i="23"/>
  <c r="AK63" i="23"/>
  <c r="AC64" i="23"/>
  <c r="AD64" i="23"/>
  <c r="AE64" i="23"/>
  <c r="AF64" i="23"/>
  <c r="AG64" i="23"/>
  <c r="AH64" i="23"/>
  <c r="AI64" i="23"/>
  <c r="AJ64" i="23"/>
  <c r="AK64" i="23"/>
  <c r="AC65" i="23"/>
  <c r="AH65" i="23"/>
  <c r="AI65" i="23"/>
  <c r="AJ65" i="23"/>
  <c r="AD66" i="23"/>
  <c r="AC67" i="23"/>
  <c r="AD67" i="23"/>
  <c r="AE67" i="23"/>
  <c r="AF67" i="23"/>
  <c r="AG67" i="23"/>
  <c r="AH67" i="23"/>
  <c r="AI67" i="23"/>
  <c r="AJ67" i="23"/>
  <c r="AK67" i="23"/>
  <c r="AC68" i="23"/>
  <c r="AD68" i="23"/>
  <c r="AE68" i="23"/>
  <c r="AF68" i="23"/>
  <c r="AG68" i="23"/>
  <c r="AH68" i="23"/>
  <c r="AI68" i="23"/>
  <c r="AJ68" i="23"/>
  <c r="AK68" i="23"/>
  <c r="AC69" i="23"/>
  <c r="AD69" i="23"/>
  <c r="AE69" i="23"/>
  <c r="AF69" i="23"/>
  <c r="AG69" i="23"/>
  <c r="AH69" i="23"/>
  <c r="AI69" i="23"/>
  <c r="AJ69" i="23"/>
  <c r="AK69" i="23"/>
  <c r="AJ70" i="23"/>
  <c r="AC71" i="23"/>
  <c r="AD71" i="23"/>
  <c r="AE71" i="23"/>
  <c r="AF71" i="23"/>
  <c r="AG71" i="23"/>
  <c r="AH71" i="23"/>
  <c r="AI71" i="23"/>
  <c r="AJ71" i="23"/>
  <c r="AK71" i="23"/>
  <c r="AI72" i="23"/>
  <c r="AJ72" i="23"/>
  <c r="AK72" i="23"/>
  <c r="AD73" i="23"/>
  <c r="AD74" i="23"/>
  <c r="AB60" i="23"/>
  <c r="AB61" i="23"/>
  <c r="AB64" i="23"/>
  <c r="AB67" i="23"/>
  <c r="AB68" i="23"/>
  <c r="AB69" i="23"/>
  <c r="AB71" i="23"/>
  <c r="AB59" i="23"/>
  <c r="BX77" i="23"/>
  <c r="BW77" i="23"/>
  <c r="CG84" i="23" s="1"/>
  <c r="BV77" i="23"/>
  <c r="BU77" i="23"/>
  <c r="BT77" i="23"/>
  <c r="BS77" i="23"/>
  <c r="BR77" i="23"/>
  <c r="BQ77" i="23"/>
  <c r="CA84" i="23" s="1"/>
  <c r="BP77" i="23"/>
  <c r="BO77" i="23"/>
  <c r="AA77" i="23"/>
  <c r="Z77" i="23"/>
  <c r="Y77" i="23"/>
  <c r="X77" i="23"/>
  <c r="W77" i="23"/>
  <c r="V77" i="23"/>
  <c r="U77" i="23"/>
  <c r="T77" i="23"/>
  <c r="AD90" i="23" s="1"/>
  <c r="S77" i="23"/>
  <c r="R77" i="23"/>
  <c r="BX76" i="23"/>
  <c r="BW76" i="23"/>
  <c r="BV76" i="23"/>
  <c r="BU76" i="23"/>
  <c r="BT76" i="23"/>
  <c r="BS76" i="23"/>
  <c r="BR76" i="23"/>
  <c r="BQ76" i="23"/>
  <c r="BP76" i="23"/>
  <c r="BO76" i="23"/>
  <c r="BJ76" i="23"/>
  <c r="AA76" i="23"/>
  <c r="Z76" i="23"/>
  <c r="Y76" i="23"/>
  <c r="X76" i="23"/>
  <c r="W76" i="23"/>
  <c r="V76" i="23"/>
  <c r="U76" i="23"/>
  <c r="T76" i="23"/>
  <c r="S76" i="23"/>
  <c r="R76" i="23"/>
  <c r="M76" i="23"/>
  <c r="BN74" i="23"/>
  <c r="BM74" i="23"/>
  <c r="Q74" i="23"/>
  <c r="P74" i="23"/>
  <c r="BN73" i="23"/>
  <c r="BM73" i="23"/>
  <c r="Q73" i="23"/>
  <c r="P73" i="23"/>
  <c r="BN72" i="23"/>
  <c r="BM72" i="23"/>
  <c r="Q72" i="23"/>
  <c r="P72" i="23"/>
  <c r="BN71" i="23"/>
  <c r="BM71" i="23"/>
  <c r="Q71" i="23"/>
  <c r="P71" i="23"/>
  <c r="BN70" i="23"/>
  <c r="BM70" i="23"/>
  <c r="Q70" i="23"/>
  <c r="P70" i="23"/>
  <c r="BN69" i="23"/>
  <c r="BM69" i="23"/>
  <c r="Q69" i="23"/>
  <c r="P69" i="23"/>
  <c r="BN68" i="23"/>
  <c r="BM68" i="23"/>
  <c r="Q68" i="23"/>
  <c r="P68" i="23"/>
  <c r="BN67" i="23"/>
  <c r="BM67" i="23"/>
  <c r="Q67" i="23"/>
  <c r="P67" i="23"/>
  <c r="BN66" i="23"/>
  <c r="BM66" i="23"/>
  <c r="Q66" i="23"/>
  <c r="P66" i="23"/>
  <c r="BN65" i="23"/>
  <c r="BM65" i="23"/>
  <c r="Q65" i="23"/>
  <c r="P65" i="23"/>
  <c r="BN64" i="23"/>
  <c r="BM64" i="23"/>
  <c r="Q64" i="23"/>
  <c r="P64" i="23"/>
  <c r="BN63" i="23"/>
  <c r="BM63" i="23"/>
  <c r="Q63" i="23"/>
  <c r="P63" i="23"/>
  <c r="BN62" i="23"/>
  <c r="BM62" i="23"/>
  <c r="Q62" i="23"/>
  <c r="P62" i="23"/>
  <c r="BN61" i="23"/>
  <c r="BM61" i="23"/>
  <c r="Q61" i="23"/>
  <c r="P61" i="23"/>
  <c r="BN60" i="23"/>
  <c r="BM60" i="23"/>
  <c r="Q60" i="23"/>
  <c r="P60" i="23"/>
  <c r="BN59" i="23"/>
  <c r="BM59" i="23"/>
  <c r="Q59" i="23"/>
  <c r="P59" i="23"/>
  <c r="AN72" i="23" l="1"/>
  <c r="AD72" i="23"/>
  <c r="AN65" i="23"/>
  <c r="AD65" i="23"/>
  <c r="AN62" i="23"/>
  <c r="AN70" i="23"/>
  <c r="AD62" i="23"/>
  <c r="AD70" i="23"/>
  <c r="AR63" i="23"/>
  <c r="AH63" i="23"/>
  <c r="AR72" i="23"/>
  <c r="AH72" i="23"/>
  <c r="AR73" i="23"/>
  <c r="AH73" i="23"/>
  <c r="AR62" i="23"/>
  <c r="AR66" i="23"/>
  <c r="AR70" i="23"/>
  <c r="AR74" i="23"/>
  <c r="AH62" i="23"/>
  <c r="AH66" i="23"/>
  <c r="AH70" i="23"/>
  <c r="AH74" i="23"/>
  <c r="CK72" i="23"/>
  <c r="CA72" i="23"/>
  <c r="CK65" i="23"/>
  <c r="CA65" i="23"/>
  <c r="CK62" i="23"/>
  <c r="CK70" i="23"/>
  <c r="CA62" i="23"/>
  <c r="CA70" i="23"/>
  <c r="CO63" i="23"/>
  <c r="CE63" i="23"/>
  <c r="CO72" i="23"/>
  <c r="CE72" i="23"/>
  <c r="CO73" i="23"/>
  <c r="CE73" i="23"/>
  <c r="CO62" i="23"/>
  <c r="CO66" i="23"/>
  <c r="CO70" i="23"/>
  <c r="CO74" i="23"/>
  <c r="CE62" i="23"/>
  <c r="CE66" i="23"/>
  <c r="CE70" i="23"/>
  <c r="CE74" i="23"/>
  <c r="AO62" i="23"/>
  <c r="AO66" i="23"/>
  <c r="AO70" i="23"/>
  <c r="AO74" i="23"/>
  <c r="AE62" i="23"/>
  <c r="AE66" i="23"/>
  <c r="AE70" i="23"/>
  <c r="AE74" i="23"/>
  <c r="AO63" i="23"/>
  <c r="AE63" i="23"/>
  <c r="AO72" i="23"/>
  <c r="AE72" i="23"/>
  <c r="AO65" i="23"/>
  <c r="AO73" i="23"/>
  <c r="AE65" i="23"/>
  <c r="AE73" i="23"/>
  <c r="AS62" i="23"/>
  <c r="AS66" i="23"/>
  <c r="AS70" i="23"/>
  <c r="AS74" i="23"/>
  <c r="AI62" i="23"/>
  <c r="AI66" i="23"/>
  <c r="AI70" i="23"/>
  <c r="AI74" i="23"/>
  <c r="AS73" i="23"/>
  <c r="AI73" i="23"/>
  <c r="CL62" i="23"/>
  <c r="CL66" i="23"/>
  <c r="CL70" i="23"/>
  <c r="CL74" i="23"/>
  <c r="CB62" i="23"/>
  <c r="CB66" i="23"/>
  <c r="CB70" i="23"/>
  <c r="CB74" i="23"/>
  <c r="CL63" i="23"/>
  <c r="CB63" i="23"/>
  <c r="CL72" i="23"/>
  <c r="CB72" i="23"/>
  <c r="CL65" i="23"/>
  <c r="CL73" i="23"/>
  <c r="CB65" i="23"/>
  <c r="CB73" i="23"/>
  <c r="CP62" i="23"/>
  <c r="CP66" i="23"/>
  <c r="CP70" i="23"/>
  <c r="CP74" i="23"/>
  <c r="CF62" i="23"/>
  <c r="CF66" i="23"/>
  <c r="CF70" i="23"/>
  <c r="CF74" i="23"/>
  <c r="CP73" i="23"/>
  <c r="CP76" i="23" s="1"/>
  <c r="CF73" i="23"/>
  <c r="AL65" i="23"/>
  <c r="AL73" i="23"/>
  <c r="AB65" i="23"/>
  <c r="AB73" i="23"/>
  <c r="AL62" i="23"/>
  <c r="AL66" i="23"/>
  <c r="AL70" i="23"/>
  <c r="AL74" i="23"/>
  <c r="AB62" i="23"/>
  <c r="AB66" i="23"/>
  <c r="AB70" i="23"/>
  <c r="AB74" i="23"/>
  <c r="AL63" i="23"/>
  <c r="AB63" i="23"/>
  <c r="AL72" i="23"/>
  <c r="AB72" i="23"/>
  <c r="AP65" i="23"/>
  <c r="AP73" i="23"/>
  <c r="AF65" i="23"/>
  <c r="AF73" i="23"/>
  <c r="AP62" i="23"/>
  <c r="AP66" i="23"/>
  <c r="AP70" i="23"/>
  <c r="AP74" i="23"/>
  <c r="AF62" i="23"/>
  <c r="AF66" i="23"/>
  <c r="AF70" i="23"/>
  <c r="AF74" i="23"/>
  <c r="AP63" i="23"/>
  <c r="AF63" i="23"/>
  <c r="AP72" i="23"/>
  <c r="AF72" i="23"/>
  <c r="AT73" i="23"/>
  <c r="AJ73" i="23"/>
  <c r="AT66" i="23"/>
  <c r="AT74" i="23"/>
  <c r="AJ66" i="23"/>
  <c r="AJ74" i="23"/>
  <c r="CI65" i="23"/>
  <c r="CI73" i="23"/>
  <c r="BY65" i="23"/>
  <c r="BY73" i="23"/>
  <c r="CI62" i="23"/>
  <c r="CI66" i="23"/>
  <c r="CI70" i="23"/>
  <c r="CI74" i="23"/>
  <c r="BY62" i="23"/>
  <c r="BY66" i="23"/>
  <c r="BY70" i="23"/>
  <c r="BY74" i="23"/>
  <c r="CI63" i="23"/>
  <c r="BY63" i="23"/>
  <c r="CI72" i="23"/>
  <c r="BY72" i="23"/>
  <c r="CM65" i="23"/>
  <c r="CM73" i="23"/>
  <c r="CC65" i="23"/>
  <c r="CC73" i="23"/>
  <c r="CM62" i="23"/>
  <c r="CM66" i="23"/>
  <c r="CM70" i="23"/>
  <c r="CM74" i="23"/>
  <c r="CC62" i="23"/>
  <c r="CC66" i="23"/>
  <c r="CC70" i="23"/>
  <c r="CC74" i="23"/>
  <c r="CM63" i="23"/>
  <c r="CC63" i="23"/>
  <c r="CM72" i="23"/>
  <c r="CC72" i="23"/>
  <c r="CQ73" i="23"/>
  <c r="CG73" i="23"/>
  <c r="CQ66" i="23"/>
  <c r="CQ74" i="23"/>
  <c r="CG66" i="23"/>
  <c r="CG74" i="23"/>
  <c r="AM72" i="23"/>
  <c r="AC72" i="23"/>
  <c r="AM73" i="23"/>
  <c r="AC73" i="23"/>
  <c r="AM62" i="23"/>
  <c r="AM66" i="23"/>
  <c r="AM70" i="23"/>
  <c r="AM74" i="23"/>
  <c r="AC62" i="23"/>
  <c r="AC66" i="23"/>
  <c r="AC70" i="23"/>
  <c r="AC74" i="23"/>
  <c r="AM63" i="23"/>
  <c r="AC63" i="23"/>
  <c r="AQ72" i="23"/>
  <c r="AG72" i="23"/>
  <c r="AQ65" i="23"/>
  <c r="AQ73" i="23"/>
  <c r="AG65" i="23"/>
  <c r="AG73" i="23"/>
  <c r="AQ62" i="23"/>
  <c r="AQ66" i="23"/>
  <c r="AQ70" i="23"/>
  <c r="AQ74" i="23"/>
  <c r="AG62" i="23"/>
  <c r="AG66" i="23"/>
  <c r="AG70" i="23"/>
  <c r="AG74" i="23"/>
  <c r="AQ63" i="23"/>
  <c r="AG63" i="23"/>
  <c r="AU65" i="23"/>
  <c r="AU73" i="23"/>
  <c r="AK65" i="23"/>
  <c r="AK73" i="23"/>
  <c r="AU62" i="23"/>
  <c r="AU66" i="23"/>
  <c r="AU70" i="23"/>
  <c r="AU74" i="23"/>
  <c r="AK62" i="23"/>
  <c r="AK66" i="23"/>
  <c r="AK70" i="23"/>
  <c r="AK74" i="23"/>
  <c r="CJ72" i="23"/>
  <c r="BZ72" i="23"/>
  <c r="CJ73" i="23"/>
  <c r="BZ73" i="23"/>
  <c r="CJ62" i="23"/>
  <c r="CJ66" i="23"/>
  <c r="CJ70" i="23"/>
  <c r="CJ74" i="23"/>
  <c r="BZ62" i="23"/>
  <c r="BZ66" i="23"/>
  <c r="BZ70" i="23"/>
  <c r="BZ74" i="23"/>
  <c r="CJ63" i="23"/>
  <c r="BZ63" i="23"/>
  <c r="CN72" i="23"/>
  <c r="CD72" i="23"/>
  <c r="CN65" i="23"/>
  <c r="CN73" i="23"/>
  <c r="CD65" i="23"/>
  <c r="CD73" i="23"/>
  <c r="CN62" i="23"/>
  <c r="CN66" i="23"/>
  <c r="CN70" i="23"/>
  <c r="CN74" i="23"/>
  <c r="CD62" i="23"/>
  <c r="CD66" i="23"/>
  <c r="CD70" i="23"/>
  <c r="CD74" i="23"/>
  <c r="CN63" i="23"/>
  <c r="CD63" i="23"/>
  <c r="CR65" i="23"/>
  <c r="CR73" i="23"/>
  <c r="CH65" i="23"/>
  <c r="CH73" i="23"/>
  <c r="CR62" i="23"/>
  <c r="CR66" i="23"/>
  <c r="CR70" i="23"/>
  <c r="CR74" i="23"/>
  <c r="CH62" i="23"/>
  <c r="CH66" i="23"/>
  <c r="CH70" i="23"/>
  <c r="CH74" i="23"/>
  <c r="AJ84" i="23"/>
  <c r="AJ90" i="23"/>
  <c r="AD84" i="23"/>
  <c r="AF82" i="23"/>
  <c r="CE82" i="23"/>
  <c r="AF88" i="23"/>
  <c r="CQ76" i="23" l="1"/>
  <c r="CG76" i="23"/>
  <c r="CG78" i="23" s="1"/>
  <c r="AT76" i="23"/>
  <c r="CJ76" i="23"/>
  <c r="CE76" i="23"/>
  <c r="CE78" i="23" s="1"/>
  <c r="AQ76" i="23"/>
  <c r="AM76" i="23"/>
  <c r="BY76" i="23"/>
  <c r="BY78" i="23" s="1"/>
  <c r="AR76" i="23"/>
  <c r="AI76" i="23"/>
  <c r="AI78" i="23" s="1"/>
  <c r="AU76" i="23"/>
  <c r="AG76" i="23"/>
  <c r="AG78" i="23" s="1"/>
  <c r="AF76" i="23"/>
  <c r="AF78" i="23" s="1"/>
  <c r="AL76" i="23"/>
  <c r="CK76" i="23"/>
  <c r="AD76" i="23"/>
  <c r="AD78" i="23" s="1"/>
  <c r="CR76" i="23"/>
  <c r="CC76" i="23"/>
  <c r="CC78" i="23" s="1"/>
  <c r="CM77" i="23" s="1"/>
  <c r="CM78" i="23" s="1"/>
  <c r="CC80" i="23" s="1"/>
  <c r="CC81" i="23" s="1"/>
  <c r="CC83" i="23" s="1"/>
  <c r="CC84" i="23" s="1"/>
  <c r="CI76" i="23"/>
  <c r="AN76" i="23"/>
  <c r="CF76" i="23"/>
  <c r="CF78" i="23" s="1"/>
  <c r="AO76" i="23"/>
  <c r="CD76" i="23"/>
  <c r="CD78" i="23" s="1"/>
  <c r="AP76" i="23"/>
  <c r="CN76" i="23"/>
  <c r="CM76" i="23"/>
  <c r="CL76" i="23"/>
  <c r="AS76" i="23"/>
  <c r="CO76" i="23"/>
  <c r="CO77" i="23" s="1"/>
  <c r="CO78" i="23" s="1"/>
  <c r="CE80" i="23" s="1"/>
  <c r="CE81" i="23" s="1"/>
  <c r="CE83" i="23" s="1"/>
  <c r="CE84" i="23" s="1"/>
  <c r="CB76" i="23"/>
  <c r="CB78" i="23" s="1"/>
  <c r="AH76" i="23"/>
  <c r="AH78" i="23" s="1"/>
  <c r="AH87" i="23" s="1"/>
  <c r="AH89" i="23" s="1"/>
  <c r="AH90" i="23" s="1"/>
  <c r="CA76" i="23"/>
  <c r="CA78" i="23" s="1"/>
  <c r="AJ76" i="23"/>
  <c r="AJ78" i="23" s="1"/>
  <c r="AT77" i="23" s="1"/>
  <c r="AT78" i="23" s="1"/>
  <c r="AC76" i="23"/>
  <c r="AC78" i="23" s="1"/>
  <c r="AM77" i="23" s="1"/>
  <c r="AM78" i="23" s="1"/>
  <c r="AC80" i="23" s="1"/>
  <c r="AC81" i="23" s="1"/>
  <c r="AC83" i="23" s="1"/>
  <c r="AC84" i="23" s="1"/>
  <c r="CH76" i="23"/>
  <c r="CH78" i="23" s="1"/>
  <c r="AE88" i="23"/>
  <c r="AG88" i="23"/>
  <c r="AI88" i="23"/>
  <c r="AH88" i="23"/>
  <c r="AB88" i="23"/>
  <c r="AC88" i="23"/>
  <c r="AJ88" i="23"/>
  <c r="AD88" i="23"/>
  <c r="AK88" i="23"/>
  <c r="BZ76" i="23"/>
  <c r="BZ78" i="23" s="1"/>
  <c r="CJ77" i="23" s="1"/>
  <c r="CJ78" i="23" s="1"/>
  <c r="AK76" i="23"/>
  <c r="AK78" i="23" s="1"/>
  <c r="AB76" i="23"/>
  <c r="AB78" i="23" s="1"/>
  <c r="AE76" i="23"/>
  <c r="AE78" i="23" s="1"/>
  <c r="CQ77" i="23"/>
  <c r="CQ78" i="23" s="1"/>
  <c r="CG80" i="23" s="1"/>
  <c r="CG81" i="23" s="1"/>
  <c r="CG83" i="23" s="1"/>
  <c r="CD82" i="23"/>
  <c r="AJ82" i="23"/>
  <c r="CF82" i="23"/>
  <c r="AE82" i="23"/>
  <c r="AD82" i="23"/>
  <c r="AK82" i="23"/>
  <c r="BZ82" i="23"/>
  <c r="CC82" i="23"/>
  <c r="AI82" i="23"/>
  <c r="AH82" i="23"/>
  <c r="CH82" i="23"/>
  <c r="CG82" i="23"/>
  <c r="AG82" i="23"/>
  <c r="BY82" i="23"/>
  <c r="AB82" i="23"/>
  <c r="AC82" i="23"/>
  <c r="CA82" i="23"/>
  <c r="CB82" i="23"/>
  <c r="AE87" i="23" l="1"/>
  <c r="AE89" i="23" s="1"/>
  <c r="AE90" i="23" s="1"/>
  <c r="AB87" i="23"/>
  <c r="AB89" i="23" s="1"/>
  <c r="AB90" i="23" s="1"/>
  <c r="AQ77" i="23"/>
  <c r="AQ78" i="23" s="1"/>
  <c r="AG80" i="23" s="1"/>
  <c r="AG81" i="23" s="1"/>
  <c r="AG83" i="23" s="1"/>
  <c r="AG84" i="23" s="1"/>
  <c r="AS77" i="23"/>
  <c r="AS78" i="23" s="1"/>
  <c r="AI80" i="23" s="1"/>
  <c r="AI81" i="23" s="1"/>
  <c r="AI83" i="23" s="1"/>
  <c r="AI84" i="23" s="1"/>
  <c r="AF87" i="23"/>
  <c r="AF89" i="23" s="1"/>
  <c r="AF90" i="23" s="1"/>
  <c r="CK77" i="23"/>
  <c r="CK78" i="23" s="1"/>
  <c r="CA80" i="23" s="1"/>
  <c r="CA81" i="23" s="1"/>
  <c r="CA83" i="23" s="1"/>
  <c r="AI87" i="23"/>
  <c r="AI89" i="23" s="1"/>
  <c r="AI90" i="23" s="1"/>
  <c r="AN77" i="23"/>
  <c r="AN78" i="23" s="1"/>
  <c r="AD80" i="23" s="1"/>
  <c r="AD81" i="23" s="1"/>
  <c r="AD83" i="23" s="1"/>
  <c r="CL77" i="23"/>
  <c r="CL78" i="23" s="1"/>
  <c r="CB80" i="23" s="1"/>
  <c r="CB81" i="23" s="1"/>
  <c r="CB83" i="23" s="1"/>
  <c r="CB84" i="23" s="1"/>
  <c r="CI77" i="23"/>
  <c r="CI78" i="23" s="1"/>
  <c r="BY80" i="23" s="1"/>
  <c r="BY81" i="23" s="1"/>
  <c r="BY83" i="23" s="1"/>
  <c r="BY84" i="23" s="1"/>
  <c r="AP77" i="23"/>
  <c r="AP78" i="23" s="1"/>
  <c r="AF80" i="23" s="1"/>
  <c r="AF81" i="23" s="1"/>
  <c r="AF83" i="23" s="1"/>
  <c r="AF84" i="23" s="1"/>
  <c r="CR77" i="23"/>
  <c r="CR78" i="23" s="1"/>
  <c r="CH80" i="23" s="1"/>
  <c r="CH81" i="23" s="1"/>
  <c r="CH83" i="23" s="1"/>
  <c r="CH84" i="23" s="1"/>
  <c r="CN77" i="23"/>
  <c r="CN78" i="23" s="1"/>
  <c r="CD80" i="23" s="1"/>
  <c r="CD81" i="23" s="1"/>
  <c r="CD83" i="23" s="1"/>
  <c r="CD84" i="23" s="1"/>
  <c r="AR77" i="23"/>
  <c r="AR78" i="23" s="1"/>
  <c r="AG87" i="23"/>
  <c r="AG89" i="23" s="1"/>
  <c r="AG90" i="23" s="1"/>
  <c r="CP77" i="23"/>
  <c r="CP78" i="23" s="1"/>
  <c r="AK87" i="23"/>
  <c r="AK89" i="23" s="1"/>
  <c r="AK90" i="23" s="1"/>
  <c r="AJ87" i="23"/>
  <c r="AJ89" i="23" s="1"/>
  <c r="AJ80" i="23"/>
  <c r="AJ81" i="23" s="1"/>
  <c r="AJ83" i="23" s="1"/>
  <c r="AJ86" i="23"/>
  <c r="AD87" i="23"/>
  <c r="AD89" i="23" s="1"/>
  <c r="AC86" i="23"/>
  <c r="BZ80" i="23"/>
  <c r="BZ81" i="23" s="1"/>
  <c r="BZ83" i="23" s="1"/>
  <c r="BZ84" i="23" s="1"/>
  <c r="AC87" i="23"/>
  <c r="AC89" i="23" s="1"/>
  <c r="AC90" i="23" s="1"/>
  <c r="AU77" i="23"/>
  <c r="AU78" i="23" s="1"/>
  <c r="AO77" i="23"/>
  <c r="AO78" i="23" s="1"/>
  <c r="AL77" i="23"/>
  <c r="AL78" i="23" s="1"/>
  <c r="AD86" i="23" l="1"/>
  <c r="AF86" i="23"/>
  <c r="AG86" i="23"/>
  <c r="AI86" i="23"/>
  <c r="CF80" i="23"/>
  <c r="CF81" i="23" s="1"/>
  <c r="CF83" i="23" s="1"/>
  <c r="CF84" i="23" s="1"/>
  <c r="AH80" i="23"/>
  <c r="AH81" i="23" s="1"/>
  <c r="AH83" i="23" s="1"/>
  <c r="AH84" i="23" s="1"/>
  <c r="AH86" i="23"/>
  <c r="AB80" i="23"/>
  <c r="AB81" i="23" s="1"/>
  <c r="AB83" i="23" s="1"/>
  <c r="AB84" i="23" s="1"/>
  <c r="AB86" i="23"/>
  <c r="AK86" i="23"/>
  <c r="AK80" i="23"/>
  <c r="AK81" i="23" s="1"/>
  <c r="AK83" i="23" s="1"/>
  <c r="AK84" i="23" s="1"/>
  <c r="AE86" i="23"/>
  <c r="AE80" i="23"/>
  <c r="AE81" i="23" s="1"/>
  <c r="AE83" i="23" s="1"/>
  <c r="AE84" i="23" s="1"/>
  <c r="AL22" i="23" l="1"/>
  <c r="AG22" i="23"/>
  <c r="AG24" i="23" s="1"/>
  <c r="AI22" i="23"/>
  <c r="AI24" i="23" s="1"/>
  <c r="AS22" i="23"/>
  <c r="AQ22" i="23"/>
  <c r="AO22" i="23"/>
  <c r="AE22" i="23"/>
  <c r="AE24" i="23" s="1"/>
  <c r="AU22" i="23"/>
  <c r="AN22" i="23"/>
  <c r="AB22" i="23"/>
  <c r="AB24" i="23" s="1"/>
  <c r="AF22" i="23"/>
  <c r="AF24" i="23" s="1"/>
  <c r="AR22" i="23"/>
  <c r="AP22" i="23"/>
  <c r="AK22" i="23"/>
  <c r="AK24" i="23" s="1"/>
  <c r="AH22" i="23"/>
  <c r="AH24" i="23" s="1"/>
  <c r="AD22" i="23"/>
  <c r="AD24" i="23" s="1"/>
  <c r="AC22" i="23"/>
  <c r="AC24" i="23" s="1"/>
  <c r="AT22" i="23"/>
  <c r="AM22" i="23"/>
  <c r="AJ22" i="23"/>
  <c r="AJ24" i="23" s="1"/>
  <c r="AM23" i="23" l="1"/>
  <c r="AM24" i="23" s="1"/>
  <c r="AC26" i="23"/>
  <c r="AC27" i="23" s="1"/>
  <c r="AC29" i="23" s="1"/>
  <c r="AC30" i="23" s="1"/>
  <c r="AL23" i="23"/>
  <c r="AL24" i="23" s="1"/>
  <c r="AP23" i="23"/>
  <c r="AP24" i="23" s="1"/>
  <c r="AS23" i="23"/>
  <c r="AS24" i="23" s="1"/>
  <c r="AQ23" i="23"/>
  <c r="AQ24" i="23" s="1"/>
  <c r="AR23" i="23"/>
  <c r="AR24" i="23" s="1"/>
  <c r="AO23" i="23"/>
  <c r="AO24" i="23" s="1"/>
  <c r="AU23" i="23"/>
  <c r="AU24" i="23" s="1"/>
  <c r="AT23" i="23"/>
  <c r="AT24" i="23" s="1"/>
  <c r="AN23" i="23"/>
  <c r="AN24" i="23" s="1"/>
  <c r="AH26" i="23" l="1"/>
  <c r="AH27" i="23" s="1"/>
  <c r="AH29" i="23" s="1"/>
  <c r="AH30" i="23" s="1"/>
  <c r="AG26" i="23"/>
  <c r="AG27" i="23" s="1"/>
  <c r="AG29" i="23" s="1"/>
  <c r="AG30" i="23" s="1"/>
  <c r="AI26" i="23"/>
  <c r="AI27" i="23" s="1"/>
  <c r="AI29" i="23" s="1"/>
  <c r="AI30" i="23" s="1"/>
  <c r="AE26" i="23"/>
  <c r="AE27" i="23" s="1"/>
  <c r="AE29" i="23" s="1"/>
  <c r="AE30" i="23" s="1"/>
  <c r="AJ26" i="23"/>
  <c r="AJ27" i="23" s="1"/>
  <c r="AJ29" i="23" s="1"/>
  <c r="AJ30" i="23" s="1"/>
  <c r="AK26" i="23"/>
  <c r="AK27" i="23" s="1"/>
  <c r="AK29" i="23" s="1"/>
  <c r="AK30" i="23" s="1"/>
  <c r="AD26" i="23"/>
  <c r="AD27" i="23" s="1"/>
  <c r="AD29" i="23" s="1"/>
  <c r="AD30" i="23" s="1"/>
  <c r="AF26" i="23"/>
  <c r="AF27" i="23" s="1"/>
  <c r="AF29" i="23" s="1"/>
  <c r="AF30" i="23" s="1"/>
  <c r="AB26" i="23"/>
  <c r="AB27" i="23" s="1"/>
  <c r="AB29" i="23" s="1"/>
  <c r="AB30" i="23" s="1"/>
  <c r="AI26" i="22" l="1"/>
  <c r="AI28" i="22" s="1"/>
  <c r="AM26" i="22"/>
  <c r="AO26" i="22" l="1"/>
  <c r="AE26" i="22"/>
  <c r="AE28" i="22" s="1"/>
  <c r="AS26" i="22"/>
  <c r="AS27" i="22" s="1"/>
  <c r="AK26" i="22"/>
  <c r="AK28" i="22" s="1"/>
  <c r="AJ26" i="22"/>
  <c r="AJ28" i="22" s="1"/>
  <c r="AC26" i="22"/>
  <c r="AC28" i="22" s="1"/>
  <c r="AM27" i="22" s="1"/>
  <c r="AU26" i="22"/>
  <c r="AU27" i="22" s="1"/>
  <c r="AO27" i="22" l="1"/>
  <c r="AH26" i="22"/>
  <c r="AH28" i="22" s="1"/>
  <c r="AF26" i="22"/>
  <c r="AF28" i="22" s="1"/>
  <c r="AR26" i="22"/>
  <c r="AS28" i="22"/>
  <c r="AP26" i="22"/>
  <c r="AP27" i="22" s="1"/>
  <c r="AL26" i="22"/>
  <c r="AN26" i="22"/>
  <c r="AG26" i="22"/>
  <c r="AG28" i="22" s="1"/>
  <c r="AT26" i="22"/>
  <c r="AB26" i="22"/>
  <c r="AB28" i="22" s="1"/>
  <c r="AQ26" i="22"/>
  <c r="AQ27" i="22" s="1"/>
  <c r="AD26" i="22"/>
  <c r="AD28" i="22" s="1"/>
  <c r="AT27" i="22" l="1"/>
  <c r="AT28" i="22" s="1"/>
  <c r="AJ30" i="22" s="1"/>
  <c r="AJ31" i="22" s="1"/>
  <c r="AJ33" i="22" s="1"/>
  <c r="AJ34" i="22" s="1"/>
  <c r="AN28" i="22"/>
  <c r="AN27" i="22"/>
  <c r="AL27" i="22"/>
  <c r="AL28" i="22" s="1"/>
  <c r="AB30" i="22" s="1"/>
  <c r="AB31" i="22" s="1"/>
  <c r="AB33" i="22" s="1"/>
  <c r="AB34" i="22" s="1"/>
  <c r="AR27" i="22"/>
  <c r="AR28" i="22" s="1"/>
  <c r="AH30" i="22" s="1"/>
  <c r="AH31" i="22" s="1"/>
  <c r="AH33" i="22" s="1"/>
  <c r="AH34" i="22" s="1"/>
  <c r="AI30" i="22"/>
  <c r="AI31" i="22" s="1"/>
  <c r="AI33" i="22" s="1"/>
  <c r="AI34" i="22" s="1"/>
  <c r="AD30" i="22"/>
  <c r="AD31" i="22" s="1"/>
  <c r="AD33" i="22" s="1"/>
  <c r="AD34" i="22" s="1"/>
  <c r="AO28" i="22"/>
  <c r="AP28" i="22"/>
  <c r="AQ28" i="22"/>
  <c r="AU28" i="22"/>
  <c r="AM28" i="22"/>
  <c r="AE30" i="22" l="1"/>
  <c r="AE31" i="22" s="1"/>
  <c r="AE33" i="22" s="1"/>
  <c r="AE34" i="22" s="1"/>
  <c r="AK30" i="22"/>
  <c r="AK31" i="22" s="1"/>
  <c r="AK33" i="22" s="1"/>
  <c r="AK34" i="22" s="1"/>
  <c r="AG30" i="22"/>
  <c r="AG31" i="22" s="1"/>
  <c r="AG33" i="22" s="1"/>
  <c r="AG34" i="22" s="1"/>
  <c r="AC30" i="22"/>
  <c r="AC31" i="22" s="1"/>
  <c r="AC33" i="22" s="1"/>
  <c r="AC34" i="22" s="1"/>
  <c r="AF30" i="22"/>
  <c r="AF31" i="22" s="1"/>
  <c r="AF33" i="22" s="1"/>
  <c r="AF34" i="22" s="1"/>
</calcChain>
</file>

<file path=xl/sharedStrings.xml><?xml version="1.0" encoding="utf-8"?>
<sst xmlns="http://schemas.openxmlformats.org/spreadsheetml/2006/main" count="7044" uniqueCount="528">
  <si>
    <r>
      <t>IV</t>
    </r>
    <r>
      <rPr>
        <vertAlign val="subscript"/>
        <sz val="11"/>
        <color theme="1"/>
        <rFont val="Calibri"/>
        <family val="2"/>
        <scheme val="minor"/>
      </rPr>
      <t>i</t>
    </r>
    <r>
      <rPr>
        <sz val="11"/>
        <color theme="1"/>
        <rFont val="Calibri"/>
        <family val="2"/>
        <scheme val="minor"/>
      </rPr>
      <t xml:space="preserve"> (Indication Value for individual indicator species for each of the specific evaluations)</t>
    </r>
  </si>
  <si>
    <r>
      <t>R</t>
    </r>
    <r>
      <rPr>
        <b/>
        <vertAlign val="subscript"/>
        <sz val="14"/>
        <color theme="1"/>
        <rFont val="Calibri"/>
        <family val="2"/>
        <scheme val="minor"/>
      </rPr>
      <t>i</t>
    </r>
  </si>
  <si>
    <t>±stdev</t>
  </si>
  <si>
    <t>Pressure indicator</t>
  </si>
  <si>
    <t>Recovery indicator</t>
  </si>
  <si>
    <t>Importance at national level</t>
  </si>
  <si>
    <t>Ecological functioning indicator</t>
  </si>
  <si>
    <t>Indicator species</t>
  </si>
  <si>
    <t>Boxcore (0,078 m2)</t>
  </si>
  <si>
    <t>Dredge (20m2)</t>
  </si>
  <si>
    <t>Stdev</t>
  </si>
  <si>
    <t>Methodology of derivation</t>
  </si>
  <si>
    <t>Assuming the use of standard boxcorer (0,078 m2) and dredge (20 m2)</t>
  </si>
  <si>
    <t>General quality</t>
  </si>
  <si>
    <t xml:space="preserve"> A</t>
  </si>
  <si>
    <t>B</t>
  </si>
  <si>
    <t>C</t>
  </si>
  <si>
    <t>D</t>
  </si>
  <si>
    <t>E</t>
  </si>
  <si>
    <t>F</t>
  </si>
  <si>
    <t>G</t>
  </si>
  <si>
    <t>H</t>
  </si>
  <si>
    <t>I</t>
  </si>
  <si>
    <t>Acanthocardia echinata</t>
  </si>
  <si>
    <t>Amphiura filiformis</t>
  </si>
  <si>
    <t>Arctica islandica</t>
  </si>
  <si>
    <t>Brissopsis lyrifera</t>
  </si>
  <si>
    <t>Callianassa subterranea</t>
  </si>
  <si>
    <t>Chamelea striatula</t>
  </si>
  <si>
    <t>Corbula gibba</t>
  </si>
  <si>
    <t>Cylichna cylindracea</t>
  </si>
  <si>
    <t>Dosinia lupinus</t>
  </si>
  <si>
    <t>Echinocardium cordatum</t>
  </si>
  <si>
    <t>Echinocardium flavescens</t>
  </si>
  <si>
    <t>Nephtys incisa</t>
  </si>
  <si>
    <t>Nucula nitidosa</t>
  </si>
  <si>
    <t>Sthenelais limicola</t>
  </si>
  <si>
    <t>Turritella communis</t>
  </si>
  <si>
    <t>Upogebia deltaura</t>
  </si>
  <si>
    <t>Upogebia stellata</t>
  </si>
  <si>
    <t>Average IV:</t>
  </si>
  <si>
    <t>Number of species (S)</t>
  </si>
  <si>
    <t>2-sided independent t-test (with reference)</t>
  </si>
  <si>
    <t>Pooled Std Dev</t>
  </si>
  <si>
    <t>Computed t Statistic</t>
  </si>
  <si>
    <t>Critcal Value of t</t>
  </si>
  <si>
    <t>Probability of Computed t</t>
  </si>
  <si>
    <t>Significance</t>
  </si>
  <si>
    <r>
      <t xml:space="preserve">Nucula turgida </t>
    </r>
    <r>
      <rPr>
        <sz val="11"/>
        <color theme="1"/>
        <rFont val="Calibri"/>
        <family val="2"/>
        <scheme val="minor"/>
      </rPr>
      <t>=</t>
    </r>
    <r>
      <rPr>
        <i/>
        <sz val="11"/>
        <color theme="1"/>
        <rFont val="Calibri"/>
        <family val="2"/>
        <scheme val="minor"/>
      </rPr>
      <t xml:space="preserve"> Nucula nitidosa</t>
    </r>
  </si>
  <si>
    <t>A</t>
  </si>
  <si>
    <t>Seafloor disturbance</t>
  </si>
  <si>
    <r>
      <t xml:space="preserve">Chamelea gallina </t>
    </r>
    <r>
      <rPr>
        <sz val="11"/>
        <color theme="1"/>
        <rFont val="Calibri"/>
        <family val="2"/>
        <scheme val="minor"/>
      </rPr>
      <t>=</t>
    </r>
    <r>
      <rPr>
        <i/>
        <sz val="11"/>
        <color theme="1"/>
        <rFont val="Calibri"/>
        <family val="2"/>
        <scheme val="minor"/>
      </rPr>
      <t xml:space="preserve"> Chamelea striatula</t>
    </r>
  </si>
  <si>
    <t>Ecological disturbance (e.g. oil components, toxic substances, hypoxic conditions, temperature increase)</t>
  </si>
  <si>
    <t>Intensity of seafloor disturbing fisheries (on basis of size)</t>
  </si>
  <si>
    <t>Frequency of seafloor disturbing fisheries (on basis of age)</t>
  </si>
  <si>
    <t>Recovery (on basis of frequent recruits)</t>
  </si>
  <si>
    <t>Characteristic species</t>
  </si>
  <si>
    <t>Foodweb (importance for higher trophic levels)</t>
  </si>
  <si>
    <t>Habitat diversity (creating permanent structures)</t>
  </si>
  <si>
    <t>Biological activation of seafloor toplayer (seafloorprocesses as bioturbation and bioirrigation)</t>
  </si>
  <si>
    <t>Chaetopterus variopedatus</t>
  </si>
  <si>
    <t>Evaluation on basis of boxcore + dredge data</t>
  </si>
  <si>
    <t>Evaluation</t>
  </si>
  <si>
    <t>Ecological disturbance</t>
  </si>
  <si>
    <t>Recovery</t>
  </si>
  <si>
    <t>Foodweb</t>
  </si>
  <si>
    <t>Habitat diversity</t>
  </si>
  <si>
    <t>Intensity of fisheries</t>
  </si>
  <si>
    <t>Frequency of fisheries</t>
  </si>
  <si>
    <t>Biological activation</t>
  </si>
  <si>
    <r>
      <t xml:space="preserve">Ophiodromus flexuosus </t>
    </r>
    <r>
      <rPr>
        <sz val="11"/>
        <color indexed="8"/>
        <rFont val="Calibri"/>
        <family val="2"/>
      </rPr>
      <t>=</t>
    </r>
    <r>
      <rPr>
        <i/>
        <sz val="11"/>
        <color indexed="8"/>
        <rFont val="Calibri"/>
        <family val="2"/>
      </rPr>
      <t xml:space="preserve"> Oxydromus flexuosus</t>
    </r>
  </si>
  <si>
    <r>
      <t xml:space="preserve">Polydora guillei </t>
    </r>
    <r>
      <rPr>
        <sz val="11"/>
        <color theme="1"/>
        <rFont val="Calibri"/>
        <family val="2"/>
        <scheme val="minor"/>
      </rPr>
      <t>=</t>
    </r>
    <r>
      <rPr>
        <i/>
        <sz val="11"/>
        <color theme="1"/>
        <rFont val="Calibri"/>
        <family val="2"/>
        <scheme val="minor"/>
      </rPr>
      <t xml:space="preserve"> Atherospio guillei</t>
    </r>
  </si>
  <si>
    <t>Thracia convexa</t>
  </si>
  <si>
    <r>
      <t xml:space="preserve">Podarkeopsis helgolandica </t>
    </r>
    <r>
      <rPr>
        <sz val="11"/>
        <color theme="1"/>
        <rFont val="Calibri"/>
        <family val="2"/>
        <scheme val="minor"/>
      </rPr>
      <t>/</t>
    </r>
    <r>
      <rPr>
        <i/>
        <sz val="11"/>
        <color theme="1"/>
        <rFont val="Calibri"/>
        <family val="2"/>
        <scheme val="minor"/>
      </rPr>
      <t xml:space="preserve"> P. capensis</t>
    </r>
  </si>
  <si>
    <t>Ophiura albida</t>
  </si>
  <si>
    <t>Oxydromus flexuosus</t>
  </si>
  <si>
    <t>Leptosynapta inhaerens</t>
  </si>
  <si>
    <t>Goneplax rhomboides</t>
  </si>
  <si>
    <t>Corystus cassivelaunus</t>
  </si>
  <si>
    <t>Atherospio guillei</t>
  </si>
  <si>
    <t>Indicator soorten</t>
  </si>
  <si>
    <t>Habitat Directive</t>
  </si>
  <si>
    <t>J</t>
  </si>
  <si>
    <t>Acrocnida brachiata</t>
  </si>
  <si>
    <t>Alcyonium digitatum</t>
  </si>
  <si>
    <t>Angulus fabula</t>
  </si>
  <si>
    <t>Aphrodita aculeata</t>
  </si>
  <si>
    <t>Astropecten irregularis</t>
  </si>
  <si>
    <t>Bathyporeia elegans</t>
  </si>
  <si>
    <t>Bathyporeia guilliamsoniana</t>
  </si>
  <si>
    <t>Buccinum undatum</t>
  </si>
  <si>
    <t>Corystes cassivelaunus</t>
  </si>
  <si>
    <t>Echinocyamus pusillus</t>
  </si>
  <si>
    <t>Ensis ensis</t>
  </si>
  <si>
    <t>Ensis siliqua</t>
  </si>
  <si>
    <t>Gari fervensis</t>
  </si>
  <si>
    <t>Goniada maculata</t>
  </si>
  <si>
    <t>Iphinoe trispinosa</t>
  </si>
  <si>
    <t>Kurtiella bidentata</t>
  </si>
  <si>
    <t>Lanice conchilega</t>
  </si>
  <si>
    <t>Liocarcinus holsatus</t>
  </si>
  <si>
    <t>Luidia sarsii</t>
  </si>
  <si>
    <r>
      <t xml:space="preserve">Magelona johnstoni </t>
    </r>
    <r>
      <rPr>
        <sz val="11"/>
        <color theme="1"/>
        <rFont val="Calibri"/>
        <family val="2"/>
        <scheme val="minor"/>
      </rPr>
      <t>+</t>
    </r>
    <r>
      <rPr>
        <i/>
        <sz val="11"/>
        <color theme="1"/>
        <rFont val="Calibri"/>
        <family val="2"/>
        <scheme val="minor"/>
      </rPr>
      <t xml:space="preserve"> M. filiformis</t>
    </r>
  </si>
  <si>
    <t>Nephtys assimilis</t>
  </si>
  <si>
    <t>Nephtys cirrosa</t>
  </si>
  <si>
    <t>Nephtys hombergii</t>
  </si>
  <si>
    <t>Neptunea antiqua</t>
  </si>
  <si>
    <t>Ophiothrix fragilis</t>
  </si>
  <si>
    <t>Ophiura ophiura</t>
  </si>
  <si>
    <t>Owenia fusiformis</t>
  </si>
  <si>
    <t>Pagurus bernhardus</t>
  </si>
  <si>
    <t>Psammechinus miliaris</t>
  </si>
  <si>
    <t>Sigalion mathildae</t>
  </si>
  <si>
    <t>Spiophanes bombyx</t>
  </si>
  <si>
    <t>Urothoe poseidonis</t>
  </si>
  <si>
    <r>
      <t xml:space="preserve">Ophiura texturata </t>
    </r>
    <r>
      <rPr>
        <sz val="11"/>
        <color theme="1"/>
        <rFont val="Calibri"/>
        <family val="2"/>
        <scheme val="minor"/>
      </rPr>
      <t>=</t>
    </r>
    <r>
      <rPr>
        <i/>
        <sz val="11"/>
        <color theme="1"/>
        <rFont val="Calibri"/>
        <family val="2"/>
        <scheme val="minor"/>
      </rPr>
      <t xml:space="preserve"> Ophiura ophiura</t>
    </r>
  </si>
  <si>
    <r>
      <t xml:space="preserve">Amphiura brachiata </t>
    </r>
    <r>
      <rPr>
        <sz val="11"/>
        <color theme="1"/>
        <rFont val="Calibri"/>
        <family val="2"/>
        <scheme val="minor"/>
      </rPr>
      <t>=</t>
    </r>
    <r>
      <rPr>
        <i/>
        <sz val="11"/>
        <color theme="1"/>
        <rFont val="Calibri"/>
        <family val="2"/>
        <scheme val="minor"/>
      </rPr>
      <t xml:space="preserve"> Acrocnida brachiata</t>
    </r>
  </si>
  <si>
    <r>
      <t xml:space="preserve">Mysella bidentata </t>
    </r>
    <r>
      <rPr>
        <sz val="11"/>
        <color theme="1"/>
        <rFont val="Calibri"/>
        <family val="2"/>
        <scheme val="minor"/>
      </rPr>
      <t>=</t>
    </r>
    <r>
      <rPr>
        <i/>
        <sz val="11"/>
        <color theme="1"/>
        <rFont val="Calibri"/>
        <family val="2"/>
        <scheme val="minor"/>
      </rPr>
      <t xml:space="preserve"> Kurtiella bidentata</t>
    </r>
  </si>
  <si>
    <t>HD typical species</t>
  </si>
  <si>
    <r>
      <t xml:space="preserve">Magelona papillicornis </t>
    </r>
    <r>
      <rPr>
        <sz val="11"/>
        <color theme="1"/>
        <rFont val="Calibri"/>
        <family val="2"/>
        <scheme val="minor"/>
      </rPr>
      <t xml:space="preserve">= </t>
    </r>
    <r>
      <rPr>
        <i/>
        <sz val="11"/>
        <color theme="1"/>
        <rFont val="Calibri"/>
        <family val="2"/>
        <scheme val="minor"/>
      </rPr>
      <t xml:space="preserve">M. johnstoni </t>
    </r>
    <r>
      <rPr>
        <sz val="11"/>
        <color theme="1"/>
        <rFont val="Calibri"/>
        <family val="2"/>
        <scheme val="minor"/>
      </rPr>
      <t xml:space="preserve">+ </t>
    </r>
    <r>
      <rPr>
        <i/>
        <sz val="11"/>
        <color theme="1"/>
        <rFont val="Calibri"/>
        <family val="2"/>
        <scheme val="minor"/>
      </rPr>
      <t>M. filiformis</t>
    </r>
  </si>
  <si>
    <t>Dredge (15 m2)</t>
  </si>
  <si>
    <t>Abra alba</t>
  </si>
  <si>
    <t>Donax vittatus</t>
  </si>
  <si>
    <t>Lutraria lutraria</t>
  </si>
  <si>
    <t>Mactra stultorum</t>
  </si>
  <si>
    <t>Pontocrates altamarinus</t>
  </si>
  <si>
    <t>Spisula subtruncata</t>
  </si>
  <si>
    <t>Thia scutellata</t>
  </si>
  <si>
    <t>Mytilus edulis</t>
  </si>
  <si>
    <t>Hamon grab (0,09 m2)</t>
  </si>
  <si>
    <t>Video tracks (20 m2)</t>
  </si>
  <si>
    <t>Arcopagia crassa</t>
  </si>
  <si>
    <t>Aequipecten opercularis</t>
  </si>
  <si>
    <t>Aonides paucibranchiata</t>
  </si>
  <si>
    <t>Aporrhais pespelecani</t>
  </si>
  <si>
    <t>Cerianthus lloydii</t>
  </si>
  <si>
    <t>Chone duneri</t>
  </si>
  <si>
    <t>Dosinia exoleta</t>
  </si>
  <si>
    <t>Goniadella bobrezkii</t>
  </si>
  <si>
    <t>Paguridae</t>
  </si>
  <si>
    <t>Polititapes rhomboides</t>
  </si>
  <si>
    <r>
      <t xml:space="preserve">Porifera </t>
    </r>
    <r>
      <rPr>
        <sz val="11"/>
        <color theme="1"/>
        <rFont val="Calibri"/>
        <family val="2"/>
        <scheme val="minor"/>
      </rPr>
      <t>(large structure-forming species)</t>
    </r>
  </si>
  <si>
    <t>Protodorvillea kefersteini</t>
  </si>
  <si>
    <t>Sabellaria spinulosa</t>
  </si>
  <si>
    <t>Simnia patula</t>
  </si>
  <si>
    <t>Spiophanes kroyeri</t>
  </si>
  <si>
    <t>Spirobranchus triqueter</t>
  </si>
  <si>
    <t>Timoclea ovata</t>
  </si>
  <si>
    <t>Urothoe marina</t>
  </si>
  <si>
    <t>Evaluation on basis of video + grab data</t>
  </si>
  <si>
    <t>Spisula elliptica</t>
  </si>
  <si>
    <t>Critical Value of t</t>
  </si>
  <si>
    <r>
      <t xml:space="preserve">Magelona johnstoni </t>
    </r>
    <r>
      <rPr>
        <sz val="11"/>
        <color theme="1"/>
        <rFont val="Calibri"/>
        <family val="2"/>
        <scheme val="minor"/>
      </rPr>
      <t xml:space="preserve">+ </t>
    </r>
    <r>
      <rPr>
        <i/>
        <sz val="11"/>
        <color theme="1"/>
        <rFont val="Calibri"/>
        <family val="2"/>
        <scheme val="minor"/>
      </rPr>
      <t>M. filiformis</t>
    </r>
  </si>
  <si>
    <r>
      <t xml:space="preserve">Magelona papillicornis </t>
    </r>
    <r>
      <rPr>
        <sz val="11"/>
        <color theme="1"/>
        <rFont val="Calibri"/>
        <family val="2"/>
        <scheme val="minor"/>
      </rPr>
      <t>=</t>
    </r>
    <r>
      <rPr>
        <i/>
        <sz val="11"/>
        <color theme="1"/>
        <rFont val="Calibri"/>
        <family val="2"/>
        <scheme val="minor"/>
      </rPr>
      <t xml:space="preserve"> M. johnstoni </t>
    </r>
    <r>
      <rPr>
        <sz val="11"/>
        <color theme="1"/>
        <rFont val="Calibri"/>
        <family val="2"/>
        <scheme val="minor"/>
      </rPr>
      <t>+</t>
    </r>
    <r>
      <rPr>
        <i/>
        <sz val="11"/>
        <color theme="1"/>
        <rFont val="Calibri"/>
        <family val="2"/>
        <scheme val="minor"/>
      </rPr>
      <t xml:space="preserve"> M. filiformis</t>
    </r>
  </si>
  <si>
    <r>
      <t xml:space="preserve">Mactra corallina </t>
    </r>
    <r>
      <rPr>
        <sz val="11"/>
        <color theme="1"/>
        <rFont val="Calibri"/>
        <family val="2"/>
        <scheme val="minor"/>
      </rPr>
      <t>=</t>
    </r>
    <r>
      <rPr>
        <i/>
        <sz val="11"/>
        <color theme="1"/>
        <rFont val="Calibri"/>
        <family val="2"/>
        <scheme val="minor"/>
      </rPr>
      <t xml:space="preserve"> M. stultorum</t>
    </r>
  </si>
  <si>
    <r>
      <t>iv</t>
    </r>
    <r>
      <rPr>
        <vertAlign val="subscript"/>
        <sz val="11"/>
        <color theme="1"/>
        <rFont val="Calibri"/>
        <family val="2"/>
        <scheme val="minor"/>
      </rPr>
      <t>i</t>
    </r>
    <r>
      <rPr>
        <sz val="11"/>
        <color theme="1"/>
        <rFont val="Calibri"/>
        <family val="2"/>
        <scheme val="minor"/>
      </rPr>
      <t xml:space="preserve"> (Indication Value for individual indicator species for each of the specific evaluations)</t>
    </r>
  </si>
  <si>
    <r>
      <t>IIS</t>
    </r>
    <r>
      <rPr>
        <vertAlign val="subscript"/>
        <sz val="11"/>
        <color theme="1"/>
        <rFont val="Calibri"/>
        <family val="2"/>
        <scheme val="minor"/>
      </rPr>
      <t>i</t>
    </r>
    <r>
      <rPr>
        <sz val="11"/>
        <color theme="1"/>
        <rFont val="Calibri"/>
        <family val="2"/>
        <scheme val="minor"/>
      </rPr>
      <t>=IV</t>
    </r>
    <r>
      <rPr>
        <vertAlign val="subscript"/>
        <sz val="11"/>
        <color theme="1"/>
        <rFont val="Calibri"/>
        <family val="2"/>
        <scheme val="minor"/>
      </rPr>
      <t>i</t>
    </r>
    <r>
      <rPr>
        <sz val="11"/>
        <color theme="1"/>
        <rFont val="Calibri"/>
        <family val="2"/>
        <scheme val="minor"/>
      </rPr>
      <t>*ln(O</t>
    </r>
    <r>
      <rPr>
        <vertAlign val="subscript"/>
        <sz val="11"/>
        <color theme="1"/>
        <rFont val="Calibri"/>
        <family val="2"/>
        <scheme val="minor"/>
      </rPr>
      <t>i</t>
    </r>
    <r>
      <rPr>
        <sz val="11"/>
        <color theme="1"/>
        <rFont val="Calibri"/>
        <family val="2"/>
        <scheme val="minor"/>
      </rPr>
      <t>/R</t>
    </r>
    <r>
      <rPr>
        <vertAlign val="subscript"/>
        <sz val="11"/>
        <color theme="1"/>
        <rFont val="Calibri"/>
        <family val="2"/>
        <scheme val="minor"/>
      </rPr>
      <t>i</t>
    </r>
    <r>
      <rPr>
        <sz val="11"/>
        <color theme="1"/>
        <rFont val="Calibri"/>
        <family val="2"/>
        <scheme val="minor"/>
      </rPr>
      <t>)</t>
    </r>
  </si>
  <si>
    <r>
      <t>Variance</t>
    </r>
    <r>
      <rPr>
        <vertAlign val="subscript"/>
        <sz val="11"/>
        <color theme="1"/>
        <rFont val="Calibri"/>
        <family val="2"/>
        <scheme val="minor"/>
      </rPr>
      <t>IIS</t>
    </r>
    <r>
      <rPr>
        <sz val="11"/>
        <color theme="1"/>
        <rFont val="Calibri"/>
        <family val="2"/>
        <scheme val="minor"/>
      </rPr>
      <t xml:space="preserve"> = IV</t>
    </r>
    <r>
      <rPr>
        <vertAlign val="subscript"/>
        <sz val="11"/>
        <color theme="1"/>
        <rFont val="Calibri"/>
        <family val="2"/>
        <scheme val="minor"/>
      </rPr>
      <t>i</t>
    </r>
    <r>
      <rPr>
        <vertAlign val="superscript"/>
        <sz val="11"/>
        <color theme="1"/>
        <rFont val="Calibri"/>
        <family val="2"/>
        <scheme val="minor"/>
      </rPr>
      <t>2</t>
    </r>
    <r>
      <rPr>
        <sz val="11"/>
        <color theme="1"/>
        <rFont val="Calibri"/>
        <family val="2"/>
        <scheme val="minor"/>
      </rPr>
      <t>*Stdev</t>
    </r>
    <r>
      <rPr>
        <vertAlign val="superscript"/>
        <sz val="11"/>
        <color theme="1"/>
        <rFont val="Calibri"/>
        <family val="2"/>
        <scheme val="minor"/>
      </rPr>
      <t>2</t>
    </r>
    <r>
      <rPr>
        <sz val="11"/>
        <color theme="1"/>
        <rFont val="Calibri"/>
        <family val="2"/>
        <scheme val="minor"/>
      </rPr>
      <t>/(O</t>
    </r>
    <r>
      <rPr>
        <vertAlign val="subscript"/>
        <sz val="11"/>
        <color theme="1"/>
        <rFont val="Calibri"/>
        <family val="2"/>
        <scheme val="minor"/>
      </rPr>
      <t>i</t>
    </r>
    <r>
      <rPr>
        <sz val="11"/>
        <color theme="1"/>
        <rFont val="Calibri"/>
        <family val="2"/>
        <scheme val="minor"/>
      </rPr>
      <t>/R</t>
    </r>
    <r>
      <rPr>
        <vertAlign val="subscript"/>
        <sz val="11"/>
        <color theme="1"/>
        <rFont val="Calibri"/>
        <family val="2"/>
        <scheme val="minor"/>
      </rPr>
      <t>i</t>
    </r>
    <r>
      <rPr>
        <sz val="11"/>
        <color theme="1"/>
        <rFont val="Calibri"/>
        <family val="2"/>
        <scheme val="minor"/>
      </rPr>
      <t>)</t>
    </r>
    <r>
      <rPr>
        <vertAlign val="superscript"/>
        <sz val="11"/>
        <color theme="1"/>
        <rFont val="Calibri"/>
        <family val="2"/>
        <scheme val="minor"/>
      </rPr>
      <t>2</t>
    </r>
  </si>
  <si>
    <t>Sampling technique</t>
  </si>
  <si>
    <t>Type of benthos data</t>
  </si>
  <si>
    <t>Power individual species (min number of samples)</t>
  </si>
  <si>
    <t>Expected representative samples</t>
  </si>
  <si>
    <r>
      <t>(n/m</t>
    </r>
    <r>
      <rPr>
        <vertAlign val="superscript"/>
        <sz val="11"/>
        <color theme="1"/>
        <rFont val="Calibri"/>
        <family val="2"/>
        <scheme val="minor"/>
      </rPr>
      <t>2</t>
    </r>
    <r>
      <rPr>
        <sz val="11"/>
        <color theme="1"/>
        <rFont val="Calibri"/>
        <family val="2"/>
        <scheme val="minor"/>
      </rPr>
      <t>)</t>
    </r>
  </si>
  <si>
    <t>Weighted number of samples</t>
  </si>
  <si>
    <t>Intensity of seafloor disturbing fisheries</t>
  </si>
  <si>
    <t>Frequency of seafloor disturbing fisheries</t>
  </si>
  <si>
    <t>Characteristic</t>
  </si>
  <si>
    <t>Biological activation of seafloor toplayer</t>
  </si>
  <si>
    <t>n</t>
  </si>
  <si>
    <t>Ecotopes (EUNIS 3-4)*</t>
  </si>
  <si>
    <t>Circalittoral coarse sediment</t>
  </si>
  <si>
    <t>Offshore circalittoral coarse sediment</t>
  </si>
  <si>
    <t>Circalittoral sand</t>
  </si>
  <si>
    <t>Offshore circalittoral sand</t>
  </si>
  <si>
    <t>Circalittoral mud</t>
  </si>
  <si>
    <t>Offshore circalittoral mud</t>
  </si>
  <si>
    <t>(addition of A5.13 and A5.44)</t>
  </si>
  <si>
    <t>(addition of A5.45)</t>
  </si>
  <si>
    <t>(addition of A5.23/A.5.24)</t>
  </si>
  <si>
    <t>(addition of A5.36)</t>
  </si>
  <si>
    <t>A5.14</t>
  </si>
  <si>
    <t>A5.15</t>
  </si>
  <si>
    <t>A5.25/A5.26</t>
  </si>
  <si>
    <t>A5.27</t>
  </si>
  <si>
    <t>A5.35</t>
  </si>
  <si>
    <t>A5.37</t>
  </si>
  <si>
    <t>Densities (n/m2)</t>
  </si>
  <si>
    <t>Assuming the use of standard Dredge (20m2) or Boxcore (0,078 m2)</t>
  </si>
  <si>
    <r>
      <t>BISI = exp((1/S)*∑(IV</t>
    </r>
    <r>
      <rPr>
        <vertAlign val="subscript"/>
        <sz val="16"/>
        <color rgb="FF000000"/>
        <rFont val="Calibri"/>
        <family val="2"/>
        <scheme val="minor"/>
      </rPr>
      <t>i</t>
    </r>
    <r>
      <rPr>
        <sz val="16"/>
        <color rgb="FF000000"/>
        <rFont val="Calibri"/>
        <family val="2"/>
        <scheme val="minor"/>
      </rPr>
      <t>*ln(O</t>
    </r>
    <r>
      <rPr>
        <vertAlign val="subscript"/>
        <sz val="16"/>
        <color rgb="FF000000"/>
        <rFont val="Calibri"/>
        <family val="2"/>
        <scheme val="minor"/>
      </rPr>
      <t>i</t>
    </r>
    <r>
      <rPr>
        <sz val="16"/>
        <color rgb="FF000000"/>
        <rFont val="Calibri"/>
        <family val="2"/>
        <scheme val="minor"/>
      </rPr>
      <t>/R</t>
    </r>
    <r>
      <rPr>
        <vertAlign val="subscript"/>
        <sz val="16"/>
        <color rgb="FF000000"/>
        <rFont val="Calibri"/>
        <family val="2"/>
        <scheme val="minor"/>
      </rPr>
      <t>i</t>
    </r>
    <r>
      <rPr>
        <sz val="16"/>
        <color rgb="FF000000"/>
        <rFont val="Calibri"/>
        <family val="2"/>
        <scheme val="minor"/>
      </rPr>
      <t>)))</t>
    </r>
  </si>
  <si>
    <r>
      <t>(met IV</t>
    </r>
    <r>
      <rPr>
        <vertAlign val="subscript"/>
        <sz val="11"/>
        <color rgb="FF000000"/>
        <rFont val="Calibri"/>
        <family val="2"/>
        <scheme val="minor"/>
      </rPr>
      <t xml:space="preserve">i </t>
    </r>
    <r>
      <rPr>
        <sz val="11"/>
        <color rgb="FF000000"/>
        <rFont val="Calibri"/>
        <family val="2"/>
        <scheme val="minor"/>
      </rPr>
      <t>= iv</t>
    </r>
    <r>
      <rPr>
        <vertAlign val="subscript"/>
        <sz val="11"/>
        <color rgb="FF000000"/>
        <rFont val="Calibri"/>
        <family val="2"/>
        <scheme val="minor"/>
      </rPr>
      <t>i</t>
    </r>
    <r>
      <rPr>
        <sz val="11"/>
        <color rgb="FF000000"/>
        <rFont val="Calibri"/>
        <family val="2"/>
        <scheme val="minor"/>
      </rPr>
      <t>/iv</t>
    </r>
    <r>
      <rPr>
        <vertAlign val="subscript"/>
        <sz val="11"/>
        <color rgb="FF000000"/>
        <rFont val="Calibri"/>
        <family val="2"/>
        <scheme val="minor"/>
      </rPr>
      <t>avg</t>
    </r>
    <r>
      <rPr>
        <sz val="11"/>
        <color rgb="FF000000"/>
        <rFont val="Calibri"/>
        <family val="2"/>
        <scheme val="minor"/>
      </rPr>
      <t>)</t>
    </r>
  </si>
  <si>
    <t>Euspira poliana = Euspira nitida</t>
  </si>
  <si>
    <t>Lunatia poliana = Euspira nitida</t>
  </si>
  <si>
    <t>Fabulina fabula</t>
  </si>
  <si>
    <t>Euspira nitida</t>
  </si>
  <si>
    <t>Evaluation on basis of dredge data (open areas)</t>
  </si>
  <si>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(COE 2019)</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</si>
  <si>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(COE 2019)</t>
    </r>
  </si>
  <si>
    <t>2019 EM dredge samples (closed areas)</t>
  </si>
  <si>
    <t>Evaluation on basis of dredge data (closed areas)</t>
  </si>
  <si>
    <t>1-sided independent t-test (with reference)</t>
  </si>
  <si>
    <t>2-sided independent t-test (open vs closed)</t>
  </si>
  <si>
    <t>Open</t>
  </si>
  <si>
    <t>Closed</t>
  </si>
  <si>
    <t>Centrale Oestergronden - 2019</t>
  </si>
  <si>
    <t>Evaluation on basis of dredge data (FF600 open areas)</t>
  </si>
  <si>
    <t>Evaluation on basis of dredge data (FF600 closed areas)</t>
  </si>
  <si>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(T2019)</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</si>
  <si>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(T2019)</t>
    </r>
  </si>
  <si>
    <t>Friese Front - FF600 - 2019</t>
  </si>
  <si>
    <t>Magelona johnstoni + M. filiformis</t>
  </si>
  <si>
    <t>Alternative evaluation on basis of dredge data (FF400 open areas)</t>
  </si>
  <si>
    <t>Alternative evaluation on basis of dredge data (FF400 closed areas)</t>
  </si>
  <si>
    <t>2019</t>
  </si>
  <si>
    <t>Typical Species</t>
  </si>
  <si>
    <t>Evaluation on basis of dredge data DB-Noord open</t>
  </si>
  <si>
    <t>Evaluation on basis of dredge data DB-Noord closed</t>
  </si>
  <si>
    <t>Doggersbank - DB-Noord - 2019</t>
  </si>
  <si>
    <t>Evaluation on basis of dredge data DB-Zuid open</t>
  </si>
  <si>
    <t>Evaluation on basis of dredge data DB-Zuid closed</t>
  </si>
  <si>
    <t>Doggersbank - DB-Zuid - 2019</t>
  </si>
  <si>
    <t>Limecola balthica</t>
  </si>
  <si>
    <r>
      <t xml:space="preserve">Urticina </t>
    </r>
    <r>
      <rPr>
        <sz val="11"/>
        <color theme="1"/>
        <rFont val="Calibri"/>
        <family val="2"/>
        <scheme val="minor"/>
      </rPr>
      <t>spp.</t>
    </r>
  </si>
  <si>
    <r>
      <t xml:space="preserve">Liocarcinus </t>
    </r>
    <r>
      <rPr>
        <sz val="11"/>
        <rFont val="Calibri"/>
        <family val="2"/>
        <scheme val="minor"/>
      </rPr>
      <t>spp.</t>
    </r>
  </si>
  <si>
    <t>Corallinaceae</t>
  </si>
  <si>
    <r>
      <t xml:space="preserve">Galathea </t>
    </r>
    <r>
      <rPr>
        <sz val="11"/>
        <color rgb="FF00B050"/>
        <rFont val="Calibri"/>
        <family val="2"/>
        <scheme val="minor"/>
      </rPr>
      <t>spp.</t>
    </r>
  </si>
  <si>
    <r>
      <t xml:space="preserve">Pododesmus </t>
    </r>
    <r>
      <rPr>
        <sz val="11"/>
        <color theme="1"/>
        <rFont val="Calibri"/>
        <family val="2"/>
        <scheme val="minor"/>
      </rPr>
      <t>spp.</t>
    </r>
  </si>
  <si>
    <r>
      <t xml:space="preserve">Sabellaria </t>
    </r>
    <r>
      <rPr>
        <sz val="11"/>
        <color theme="1"/>
        <rFont val="Calibri"/>
        <family val="2"/>
        <scheme val="minor"/>
      </rPr>
      <t>spp.</t>
    </r>
  </si>
  <si>
    <r>
      <t xml:space="preserve">Terebellides </t>
    </r>
    <r>
      <rPr>
        <sz val="11"/>
        <color theme="1"/>
        <rFont val="Calibri"/>
        <family val="2"/>
        <scheme val="minor"/>
      </rPr>
      <t>spp.</t>
    </r>
  </si>
  <si>
    <t>Assuming the use of standard Hamon grabs (0,09 m2) or Video footage (&gt;240 m2)</t>
  </si>
  <si>
    <t>Boxcore/Hamon (0,078-0,09 m2)</t>
  </si>
  <si>
    <t>Galathea spp.</t>
  </si>
  <si>
    <t>Terebellides spp.</t>
  </si>
  <si>
    <t>Euspira nitida = Euspira nitida</t>
  </si>
  <si>
    <t>Pododesmus spp.</t>
  </si>
  <si>
    <t>Urticina spp.</t>
  </si>
  <si>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(COE 2021)</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</si>
  <si>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(COE 2021)</t>
    </r>
  </si>
  <si>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(T2021)</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</si>
  <si>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(T2021)</t>
    </r>
  </si>
  <si>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(VD 2021)</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</si>
  <si>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(VD 2021)</t>
    </r>
  </si>
  <si>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(NZKZ 2021)</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</si>
  <si>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(NZKZ 2021)</t>
    </r>
  </si>
  <si>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(VvdR 2021)</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</si>
  <si>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(VvdR 2021)</t>
    </r>
  </si>
  <si>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(BB 2021)</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</si>
  <si>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(BB 2021)</t>
    </r>
  </si>
  <si>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(KB 2021)</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</si>
  <si>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(KB 2021)</t>
    </r>
  </si>
  <si>
    <t>2021 EM dredge samples (closed areas)</t>
  </si>
  <si>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(OCSa 2021)</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</si>
  <si>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(OCSa 2021)</t>
    </r>
  </si>
  <si>
    <t>Offshore circalittoral sand (Diep zandig habitat)</t>
  </si>
  <si>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(OCMu 2021)</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</si>
  <si>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(OCMu 2021)</t>
    </r>
  </si>
  <si>
    <t>Evaluation on basis of video and Hamon data</t>
  </si>
  <si>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(OCcs 2021)</t>
    </r>
  </si>
  <si>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(OCcs 2021)</t>
    </r>
  </si>
  <si>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(CSa 2021)</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</si>
  <si>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(CSa 2021)</t>
    </r>
  </si>
  <si>
    <t>Evaluation on basis of boxcore and dredge data</t>
  </si>
  <si>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(Ccs 2021)</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</si>
  <si>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(Ccs 2021)</t>
    </r>
  </si>
  <si>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(H1110b 2018)</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</si>
  <si>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(H1110b 2018)</t>
    </r>
  </si>
  <si>
    <t>Upogebia deltaura*</t>
  </si>
  <si>
    <t>Upogebia stellata**</t>
  </si>
  <si>
    <r>
      <t xml:space="preserve">* Unfortunately only the presence of </t>
    </r>
    <r>
      <rPr>
        <i/>
        <sz val="11"/>
        <color rgb="FF00B050"/>
        <rFont val="Calibri"/>
        <family val="2"/>
        <scheme val="minor"/>
      </rPr>
      <t>Upogebia</t>
    </r>
    <r>
      <rPr>
        <sz val="11"/>
        <color rgb="FF00B050"/>
        <rFont val="Calibri"/>
        <family val="2"/>
        <scheme val="minor"/>
      </rPr>
      <t xml:space="preserve"> species in dredge samples was recorded in 2021: Densities of </t>
    </r>
    <r>
      <rPr>
        <i/>
        <sz val="11"/>
        <color rgb="FF00B050"/>
        <rFont val="Calibri"/>
        <family val="2"/>
        <scheme val="minor"/>
      </rPr>
      <t>U. deltaura</t>
    </r>
    <r>
      <rPr>
        <sz val="11"/>
        <color rgb="FF00B050"/>
        <rFont val="Calibri"/>
        <family val="2"/>
        <scheme val="minor"/>
      </rPr>
      <t xml:space="preserve"> extracted from boxcore sampling in 2021 for once!</t>
    </r>
  </si>
  <si>
    <r>
      <t xml:space="preserve">** Unfortunately only the presence of </t>
    </r>
    <r>
      <rPr>
        <i/>
        <sz val="11"/>
        <color rgb="FFFF0000"/>
        <rFont val="Calibri"/>
        <family val="2"/>
        <scheme val="minor"/>
      </rPr>
      <t>Upogebia</t>
    </r>
    <r>
      <rPr>
        <sz val="11"/>
        <color rgb="FFFF0000"/>
        <rFont val="Calibri"/>
        <family val="2"/>
        <scheme val="minor"/>
      </rPr>
      <t xml:space="preserve"> species in dredge samples was recorded in 2021: </t>
    </r>
    <r>
      <rPr>
        <i/>
        <sz val="11"/>
        <color rgb="FFFF0000"/>
        <rFont val="Calibri"/>
        <family val="2"/>
        <scheme val="minor"/>
      </rPr>
      <t xml:space="preserve">U. stellata </t>
    </r>
    <r>
      <rPr>
        <sz val="11"/>
        <color rgb="FFFF0000"/>
        <rFont val="Calibri"/>
        <family val="2"/>
        <scheme val="minor"/>
      </rPr>
      <t>should be excluded from the assessment of 2021 for once as no density recordings were available!</t>
    </r>
  </si>
  <si>
    <t>Taxonomic aspects (with regards to old data sets) to take into account:</t>
  </si>
  <si>
    <r>
      <t xml:space="preserve">Euspira poliana </t>
    </r>
    <r>
      <rPr>
        <sz val="11"/>
        <color theme="1"/>
        <rFont val="Calibri"/>
        <family val="2"/>
        <scheme val="minor"/>
      </rPr>
      <t>=</t>
    </r>
    <r>
      <rPr>
        <i/>
        <sz val="11"/>
        <color theme="1"/>
        <rFont val="Calibri"/>
        <family val="2"/>
        <scheme val="minor"/>
      </rPr>
      <t xml:space="preserve"> Euspira pulchella</t>
    </r>
  </si>
  <si>
    <r>
      <t xml:space="preserve">Lunatia poliana </t>
    </r>
    <r>
      <rPr>
        <sz val="11"/>
        <color theme="1"/>
        <rFont val="Calibri"/>
        <family val="2"/>
        <scheme val="minor"/>
      </rPr>
      <t>=</t>
    </r>
    <r>
      <rPr>
        <i/>
        <sz val="11"/>
        <color theme="1"/>
        <rFont val="Calibri"/>
        <family val="2"/>
        <scheme val="minor"/>
      </rPr>
      <t xml:space="preserve"> Euspira pulchella</t>
    </r>
  </si>
  <si>
    <r>
      <t xml:space="preserve">Euspira nitida </t>
    </r>
    <r>
      <rPr>
        <sz val="11"/>
        <color theme="1"/>
        <rFont val="Calibri"/>
        <family val="2"/>
        <scheme val="minor"/>
      </rPr>
      <t>=</t>
    </r>
    <r>
      <rPr>
        <i/>
        <sz val="11"/>
        <color theme="1"/>
        <rFont val="Calibri"/>
        <family val="2"/>
        <scheme val="minor"/>
      </rPr>
      <t xml:space="preserve"> Euspira pulchella</t>
    </r>
  </si>
  <si>
    <t>Assessment of effectivity of measures (closure of area for seafloor disturbing fisheries):</t>
  </si>
  <si>
    <r>
      <t xml:space="preserve">Tellina fabula </t>
    </r>
    <r>
      <rPr>
        <sz val="11"/>
        <color theme="1"/>
        <rFont val="Calibri"/>
        <family val="2"/>
        <scheme val="minor"/>
      </rPr>
      <t>=</t>
    </r>
    <r>
      <rPr>
        <i/>
        <sz val="11"/>
        <color theme="1"/>
        <rFont val="Calibri"/>
        <family val="2"/>
        <scheme val="minor"/>
      </rPr>
      <t xml:space="preserve"> Angulus fabula</t>
    </r>
  </si>
  <si>
    <r>
      <t xml:space="preserve">Eupagurus bernhardus </t>
    </r>
    <r>
      <rPr>
        <sz val="11"/>
        <color theme="1"/>
        <rFont val="Calibri"/>
        <family val="2"/>
        <scheme val="minor"/>
      </rPr>
      <t>=</t>
    </r>
    <r>
      <rPr>
        <i/>
        <sz val="11"/>
        <color theme="1"/>
        <rFont val="Calibri"/>
        <family val="2"/>
        <scheme val="minor"/>
      </rPr>
      <t xml:space="preserve"> Pagurus bernhardus</t>
    </r>
  </si>
  <si>
    <r>
      <rPr>
        <i/>
        <sz val="11"/>
        <color theme="1"/>
        <rFont val="Calibri"/>
        <family val="2"/>
        <scheme val="minor"/>
      </rPr>
      <t>Magelona papillicornis</t>
    </r>
    <r>
      <rPr>
        <sz val="11"/>
        <color theme="1"/>
        <rFont val="Calibri"/>
        <family val="2"/>
        <scheme val="minor"/>
      </rPr>
      <t xml:space="preserve"> is not present in the North Sea!</t>
    </r>
  </si>
  <si>
    <r>
      <t xml:space="preserve">Euspira poliana </t>
    </r>
    <r>
      <rPr>
        <sz val="11"/>
        <color theme="1"/>
        <rFont val="Calibri"/>
        <family val="2"/>
        <scheme val="minor"/>
      </rPr>
      <t xml:space="preserve">= </t>
    </r>
    <r>
      <rPr>
        <i/>
        <sz val="11"/>
        <color theme="1"/>
        <rFont val="Calibri"/>
        <family val="2"/>
        <scheme val="minor"/>
      </rPr>
      <t>Euspira pulchella</t>
    </r>
  </si>
  <si>
    <r>
      <t xml:space="preserve">Fabulina fabula </t>
    </r>
    <r>
      <rPr>
        <sz val="11"/>
        <color theme="1"/>
        <rFont val="Calibri"/>
        <family val="2"/>
        <scheme val="minor"/>
      </rPr>
      <t>=</t>
    </r>
    <r>
      <rPr>
        <i/>
        <sz val="11"/>
        <color theme="1"/>
        <rFont val="Calibri"/>
        <family val="2"/>
        <scheme val="minor"/>
      </rPr>
      <t xml:space="preserve"> Angulus fabula</t>
    </r>
  </si>
  <si>
    <r>
      <t xml:space="preserve">Lunatia poliana </t>
    </r>
    <r>
      <rPr>
        <sz val="11"/>
        <color theme="1"/>
        <rFont val="Calibri"/>
        <family val="2"/>
        <scheme val="minor"/>
      </rPr>
      <t xml:space="preserve">= </t>
    </r>
    <r>
      <rPr>
        <i/>
        <sz val="11"/>
        <color theme="1"/>
        <rFont val="Calibri"/>
        <family val="2"/>
        <scheme val="minor"/>
      </rPr>
      <t>Euspira pulchella</t>
    </r>
  </si>
  <si>
    <r>
      <t xml:space="preserve">Euspira nitida </t>
    </r>
    <r>
      <rPr>
        <sz val="11"/>
        <color theme="1"/>
        <rFont val="Calibri"/>
        <family val="2"/>
        <scheme val="minor"/>
      </rPr>
      <t xml:space="preserve">= </t>
    </r>
    <r>
      <rPr>
        <i/>
        <sz val="11"/>
        <color theme="1"/>
        <rFont val="Calibri"/>
        <family val="2"/>
        <scheme val="minor"/>
      </rPr>
      <t>Euspira pulchella</t>
    </r>
  </si>
  <si>
    <r>
      <t xml:space="preserve">Chamelea gallina </t>
    </r>
    <r>
      <rPr>
        <sz val="11"/>
        <color theme="1"/>
        <rFont val="Calibri"/>
        <family val="2"/>
        <scheme val="minor"/>
      </rPr>
      <t>is a southern European species, and is incorrect used for</t>
    </r>
    <r>
      <rPr>
        <i/>
        <sz val="11"/>
        <color theme="1"/>
        <rFont val="Calibri"/>
        <family val="2"/>
        <scheme val="minor"/>
      </rPr>
      <t xml:space="preserve"> Chamelea striatula </t>
    </r>
    <r>
      <rPr>
        <sz val="11"/>
        <color theme="1"/>
        <rFont val="Calibri"/>
        <family val="2"/>
        <scheme val="minor"/>
      </rPr>
      <t>(in the historic data)</t>
    </r>
  </si>
  <si>
    <r>
      <t xml:space="preserve">Mactra corallina </t>
    </r>
    <r>
      <rPr>
        <sz val="11"/>
        <color theme="1"/>
        <rFont val="Calibri"/>
        <family val="2"/>
        <scheme val="minor"/>
      </rPr>
      <t>=</t>
    </r>
    <r>
      <rPr>
        <i/>
        <sz val="11"/>
        <color theme="1"/>
        <rFont val="Calibri"/>
        <family val="2"/>
        <scheme val="minor"/>
      </rPr>
      <t xml:space="preserve"> Mactra stultorum</t>
    </r>
  </si>
  <si>
    <r>
      <rPr>
        <i/>
        <sz val="11"/>
        <color theme="1"/>
        <rFont val="Calibri"/>
        <family val="2"/>
        <scheme val="minor"/>
      </rPr>
      <t>Magelona papillicornis</t>
    </r>
    <r>
      <rPr>
        <sz val="11"/>
        <color theme="1"/>
        <rFont val="Calibri"/>
        <family val="2"/>
        <scheme val="minor"/>
      </rPr>
      <t xml:space="preserve"> is not present in the North Sea!</t>
    </r>
  </si>
  <si>
    <r>
      <rPr>
        <i/>
        <sz val="11"/>
        <color theme="1"/>
        <rFont val="Calibri"/>
        <family val="2"/>
        <scheme val="minor"/>
      </rPr>
      <t>Xandarovula patula</t>
    </r>
    <r>
      <rPr>
        <sz val="11"/>
        <color theme="1"/>
        <rFont val="Calibri"/>
        <family val="2"/>
        <scheme val="minor"/>
      </rPr>
      <t xml:space="preserve"> = </t>
    </r>
    <r>
      <rPr>
        <i/>
        <sz val="11"/>
        <color theme="1"/>
        <rFont val="Calibri"/>
        <family val="2"/>
        <scheme val="minor"/>
      </rPr>
      <t>Simnia patula</t>
    </r>
  </si>
  <si>
    <r>
      <rPr>
        <i/>
        <sz val="11"/>
        <color theme="1"/>
        <rFont val="Calibri"/>
        <family val="2"/>
        <scheme val="minor"/>
      </rPr>
      <t>Polititapes virgineus</t>
    </r>
    <r>
      <rPr>
        <sz val="11"/>
        <color theme="1"/>
        <rFont val="Calibri"/>
        <family val="2"/>
        <scheme val="minor"/>
      </rPr>
      <t xml:space="preserve"> = </t>
    </r>
    <r>
      <rPr>
        <i/>
        <sz val="11"/>
        <color theme="1"/>
        <rFont val="Calibri"/>
        <family val="2"/>
        <scheme val="minor"/>
      </rPr>
      <t>Polititapes rhomboides</t>
    </r>
  </si>
  <si>
    <r>
      <rPr>
        <i/>
        <sz val="11"/>
        <color theme="1"/>
        <rFont val="Calibri"/>
        <family val="2"/>
        <scheme val="minor"/>
      </rPr>
      <t>Tapes rhomboides</t>
    </r>
    <r>
      <rPr>
        <sz val="11"/>
        <color theme="1"/>
        <rFont val="Calibri"/>
        <family val="2"/>
        <scheme val="minor"/>
      </rPr>
      <t xml:space="preserve"> = </t>
    </r>
    <r>
      <rPr>
        <i/>
        <sz val="11"/>
        <color theme="1"/>
        <rFont val="Calibri"/>
        <family val="2"/>
        <scheme val="minor"/>
      </rPr>
      <t>Poltitapes rhomboides</t>
    </r>
  </si>
  <si>
    <r>
      <rPr>
        <i/>
        <sz val="11"/>
        <color theme="1"/>
        <rFont val="Calibri"/>
        <family val="2"/>
        <scheme val="minor"/>
      </rPr>
      <t>Venerupis rhomboides</t>
    </r>
    <r>
      <rPr>
        <sz val="11"/>
        <color theme="1"/>
        <rFont val="Calibri"/>
        <family val="2"/>
        <scheme val="minor"/>
      </rPr>
      <t xml:space="preserve"> = </t>
    </r>
    <r>
      <rPr>
        <i/>
        <sz val="11"/>
        <color theme="1"/>
        <rFont val="Calibri"/>
        <family val="2"/>
        <scheme val="minor"/>
      </rPr>
      <t>Polititapes rhomboides</t>
    </r>
  </si>
  <si>
    <r>
      <rPr>
        <i/>
        <sz val="11"/>
        <color theme="1"/>
        <rFont val="Calibri"/>
        <family val="2"/>
        <scheme val="minor"/>
      </rPr>
      <t>Pomatoceros triqueter</t>
    </r>
    <r>
      <rPr>
        <sz val="11"/>
        <color theme="1"/>
        <rFont val="Calibri"/>
        <family val="2"/>
        <scheme val="minor"/>
      </rPr>
      <t xml:space="preserve"> = </t>
    </r>
    <r>
      <rPr>
        <i/>
        <sz val="11"/>
        <color theme="1"/>
        <rFont val="Calibri"/>
        <family val="2"/>
        <scheme val="minor"/>
      </rPr>
      <t>Spirobranchus triqueter</t>
    </r>
  </si>
  <si>
    <r>
      <t xml:space="preserve">Ceriantharia = </t>
    </r>
    <r>
      <rPr>
        <i/>
        <sz val="11"/>
        <color theme="1"/>
        <rFont val="Calibri"/>
        <family val="2"/>
        <scheme val="minor"/>
      </rPr>
      <t>Cerianthus loydii</t>
    </r>
    <r>
      <rPr>
        <sz val="11"/>
        <color theme="1"/>
        <rFont val="Calibri"/>
        <family val="2"/>
        <scheme val="minor"/>
      </rPr>
      <t xml:space="preserve"> ?</t>
    </r>
  </si>
  <si>
    <r>
      <t xml:space="preserve">Sabellidae = </t>
    </r>
    <r>
      <rPr>
        <i/>
        <sz val="11"/>
        <color theme="1"/>
        <rFont val="Calibri"/>
        <family val="2"/>
        <scheme val="minor"/>
      </rPr>
      <t xml:space="preserve">Chone duneri </t>
    </r>
    <r>
      <rPr>
        <sz val="11"/>
        <color theme="1"/>
        <rFont val="Calibri"/>
        <family val="2"/>
        <scheme val="minor"/>
      </rPr>
      <t>?</t>
    </r>
  </si>
  <si>
    <r>
      <t xml:space="preserve">Corallinaceae = </t>
    </r>
    <r>
      <rPr>
        <i/>
        <sz val="11"/>
        <color theme="1"/>
        <rFont val="Calibri"/>
        <family val="2"/>
        <scheme val="minor"/>
      </rPr>
      <t>Lithothamnion sonderi</t>
    </r>
    <r>
      <rPr>
        <sz val="11"/>
        <color theme="1"/>
        <rFont val="Calibri"/>
        <family val="2"/>
        <scheme val="minor"/>
      </rPr>
      <t xml:space="preserve"> &amp; </t>
    </r>
    <r>
      <rPr>
        <i/>
        <sz val="11"/>
        <color theme="1"/>
        <rFont val="Calibri"/>
        <family val="2"/>
        <scheme val="minor"/>
      </rPr>
      <t>Phymatolithon</t>
    </r>
    <r>
      <rPr>
        <sz val="11"/>
        <color theme="1"/>
        <rFont val="Calibri"/>
        <family val="2"/>
        <scheme val="minor"/>
      </rPr>
      <t xml:space="preserve"> (encrusting calcareous red algae)</t>
    </r>
  </si>
  <si>
    <r>
      <t xml:space="preserve">Paguridae = </t>
    </r>
    <r>
      <rPr>
        <i/>
        <sz val="11"/>
        <color theme="1"/>
        <rFont val="Calibri"/>
        <family val="2"/>
        <scheme val="minor"/>
      </rPr>
      <t>Pagurus bernhardus</t>
    </r>
    <r>
      <rPr>
        <sz val="11"/>
        <color theme="1"/>
        <rFont val="Calibri"/>
        <family val="2"/>
        <scheme val="minor"/>
      </rPr>
      <t xml:space="preserve"> + </t>
    </r>
    <r>
      <rPr>
        <i/>
        <sz val="11"/>
        <color theme="1"/>
        <rFont val="Calibri"/>
        <family val="2"/>
        <scheme val="minor"/>
      </rPr>
      <t>P. cuanensis</t>
    </r>
  </si>
  <si>
    <r>
      <rPr>
        <b/>
        <sz val="14"/>
        <color theme="1"/>
        <rFont val="Calibri"/>
        <family val="2"/>
        <scheme val="minor"/>
      </rPr>
      <t>O</t>
    </r>
    <r>
      <rPr>
        <b/>
        <vertAlign val="subscript"/>
        <sz val="14"/>
        <color theme="1"/>
        <rFont val="Calibri"/>
        <family val="2"/>
        <scheme val="minor"/>
      </rPr>
      <t>i</t>
    </r>
    <r>
      <rPr>
        <sz val="11"/>
        <color theme="1"/>
        <rFont val="Calibri"/>
        <family val="2"/>
        <scheme val="minor"/>
      </rPr>
      <t xml:space="preserve"> (KB 2024)</t>
    </r>
  </si>
  <si>
    <r>
      <rPr>
        <b/>
        <sz val="14"/>
        <color theme="1"/>
        <rFont val="Calibri"/>
        <family val="2"/>
        <scheme val="minor"/>
      </rPr>
      <t>O</t>
    </r>
    <r>
      <rPr>
        <b/>
        <vertAlign val="subscript"/>
        <sz val="14"/>
        <color theme="1"/>
        <rFont val="Calibri"/>
        <family val="2"/>
        <scheme val="minor"/>
      </rPr>
      <t>i</t>
    </r>
    <r>
      <rPr>
        <b/>
        <sz val="14"/>
        <color theme="1"/>
        <rFont val="Calibri"/>
        <family val="2"/>
        <scheme val="minor"/>
      </rPr>
      <t>/R</t>
    </r>
    <r>
      <rPr>
        <b/>
        <vertAlign val="subscript"/>
        <sz val="14"/>
        <color theme="1"/>
        <rFont val="Calibri"/>
        <family val="2"/>
        <scheme val="minor"/>
      </rPr>
      <t>i</t>
    </r>
    <r>
      <rPr>
        <b/>
        <sz val="14"/>
        <color theme="1"/>
        <rFont val="Calibri"/>
        <family val="2"/>
        <scheme val="minor"/>
      </rPr>
      <t xml:space="preserve"> </t>
    </r>
    <r>
      <rPr>
        <sz val="11"/>
        <color theme="1"/>
        <rFont val="Calibri"/>
        <family val="2"/>
        <scheme val="minor"/>
      </rPr>
      <t>(KB 2024)</t>
    </r>
  </si>
  <si>
    <t>Evaluation on basis of video + grab data (open areas)</t>
  </si>
  <si>
    <t>Evaluation on basis of video + grab data (closed areas)</t>
  </si>
  <si>
    <r>
      <t>Euspira nitida</t>
    </r>
    <r>
      <rPr>
        <sz val="11"/>
        <color theme="1"/>
        <rFont val="Calibri"/>
        <family val="2"/>
        <scheme val="minor"/>
      </rPr>
      <t xml:space="preserve"> =</t>
    </r>
    <r>
      <rPr>
        <i/>
        <sz val="11"/>
        <color theme="1"/>
        <rFont val="Calibri"/>
        <family val="2"/>
        <scheme val="minor"/>
      </rPr>
      <t xml:space="preserve"> Euspira pulchella</t>
    </r>
  </si>
  <si>
    <t>Evaluation on basis of boxcore &amp; Hamon + dredge &amp; video data</t>
  </si>
  <si>
    <t>* Results boxcores and Hamon grabs are combined in the evaluation.</t>
  </si>
  <si>
    <t>** Results dredges and video are combined in the evaluation.</t>
  </si>
  <si>
    <t>Dredge locations are only situated inside HR-/KRM-areas!</t>
  </si>
  <si>
    <t>Bruine Bank (KRM-area)</t>
  </si>
  <si>
    <t>Vlakte van de Raan (HR-area)</t>
  </si>
  <si>
    <t>Noordzeekustzone (HR-area)</t>
  </si>
  <si>
    <t>Voordelta (HR-area)</t>
  </si>
  <si>
    <t>Doggerbank (HR-area)</t>
  </si>
  <si>
    <t>Noordzeekustzone (open areas)</t>
  </si>
  <si>
    <t>Noordzeekustzone (closed areas)</t>
  </si>
  <si>
    <t>Vlakte van de Raan (open areas)</t>
  </si>
  <si>
    <t>Vlakte van de Raan (closed areas)</t>
  </si>
  <si>
    <t>Klaverbank (open areas)</t>
  </si>
  <si>
    <t>Klaverbank (closed areas)</t>
  </si>
  <si>
    <t>Doggerbank (open area 'DB-Noord')</t>
  </si>
  <si>
    <t>Doggerbank (closed area 'DB-Noord')</t>
  </si>
  <si>
    <t>Doggerbank (open area 'DB-Zuid')</t>
  </si>
  <si>
    <t>Doggerbank (closed area 'DB-Zuid')</t>
  </si>
  <si>
    <t>Friese Front (HR-area)</t>
  </si>
  <si>
    <t>Friese Front (open area 'FF600')</t>
  </si>
  <si>
    <t>Friese Front (closed area 'FF600')</t>
  </si>
  <si>
    <t>Friese Front (closed area 'FF400')</t>
  </si>
  <si>
    <t>Friese Front (open area 'FF400')</t>
  </si>
  <si>
    <t>Friese Front - FF400 - 2019 (Alternative assessment)</t>
  </si>
  <si>
    <t>Centrale Oestergronden (KRM-area)</t>
  </si>
  <si>
    <t>Centrale Oestergronden (open area)</t>
  </si>
  <si>
    <t>Centrale Oestergronden (closed area)</t>
  </si>
  <si>
    <t>Offshore circalittoral mud (Diep slibrijk)</t>
  </si>
  <si>
    <t>Offshore circalittoral coarse sediment (Diep grof sediment)</t>
  </si>
  <si>
    <r>
      <t xml:space="preserve">Ceriantharia = </t>
    </r>
    <r>
      <rPr>
        <i/>
        <sz val="11"/>
        <color theme="1"/>
        <rFont val="Calibri"/>
        <family val="2"/>
        <scheme val="minor"/>
      </rPr>
      <t>Cerianthus lloydii</t>
    </r>
    <r>
      <rPr>
        <sz val="11"/>
        <color theme="1"/>
        <rFont val="Calibri"/>
        <family val="2"/>
        <scheme val="minor"/>
      </rPr>
      <t xml:space="preserve"> ?</t>
    </r>
  </si>
  <si>
    <r>
      <t xml:space="preserve">Sabellidae = </t>
    </r>
    <r>
      <rPr>
        <i/>
        <sz val="11"/>
        <color theme="1"/>
        <rFont val="Calibri"/>
        <family val="2"/>
        <scheme val="minor"/>
      </rPr>
      <t>Chone duneri</t>
    </r>
    <r>
      <rPr>
        <sz val="11"/>
        <color theme="1"/>
        <rFont val="Calibri"/>
        <family val="2"/>
        <scheme val="minor"/>
      </rPr>
      <t xml:space="preserve"> ?</t>
    </r>
  </si>
  <si>
    <r>
      <t xml:space="preserve">Corallinaceae = </t>
    </r>
    <r>
      <rPr>
        <i/>
        <sz val="11"/>
        <color theme="1"/>
        <rFont val="Calibri"/>
        <family val="2"/>
        <scheme val="minor"/>
      </rPr>
      <t xml:space="preserve">Lithothamnion sonderi </t>
    </r>
    <r>
      <rPr>
        <sz val="11"/>
        <color theme="1"/>
        <rFont val="Calibri"/>
        <family val="2"/>
        <scheme val="minor"/>
      </rPr>
      <t xml:space="preserve">&amp; </t>
    </r>
    <r>
      <rPr>
        <i/>
        <sz val="11"/>
        <color theme="1"/>
        <rFont val="Calibri"/>
        <family val="2"/>
        <scheme val="minor"/>
      </rPr>
      <t>Phymatolithon</t>
    </r>
    <r>
      <rPr>
        <sz val="11"/>
        <color theme="1"/>
        <rFont val="Calibri"/>
        <family val="2"/>
        <scheme val="minor"/>
      </rPr>
      <t xml:space="preserve"> (encrusting calcareous red algae)</t>
    </r>
  </si>
  <si>
    <t>Circalittoral sand (Ondiep zandig)</t>
  </si>
  <si>
    <t>Circalittoral mud (Ondiep slibrijk)</t>
  </si>
  <si>
    <t>Circalittoral coarse sediment (Ondiep grof sediment)</t>
  </si>
  <si>
    <t>Assuming the use of standard Dredge (15 m2) or Boxcore (0,078 m2)</t>
  </si>
  <si>
    <t>Assuming the use of standard Dredge (20 m2) or Boxcore (0,078 m2)</t>
  </si>
  <si>
    <t>Assuming the use of standard Hamon grabs (0,09 m2) or video footage (&gt;240 m2)</t>
  </si>
  <si>
    <t>Assuming the use of standard Dredge (20 m2) and video footage (&gt;240 m2) or boxcore (0,078 m2) and Hamon grabs (0,09 m2) data</t>
  </si>
  <si>
    <t>Dredge/Video (20 or 240 m2)</t>
  </si>
  <si>
    <t>Video tracks (&gt;240 m2)</t>
  </si>
  <si>
    <t>Dredge (15-20 m2)</t>
  </si>
  <si>
    <t>Assuming the use of standard Dredge (15 or 20 m2) or Boxcore (0,078 m2)</t>
  </si>
  <si>
    <t>Klaverbank (HR-area) = H1170</t>
  </si>
  <si>
    <t>HR-habitat type H1110b (Permanent overstroomde zandbanken kustzone)</t>
  </si>
  <si>
    <t>HR-habitat type H1110c (Permanent overstroomde zandbanken offshore)</t>
  </si>
  <si>
    <r>
      <rPr>
        <i/>
        <sz val="11"/>
        <color theme="1"/>
        <rFont val="Calibri"/>
        <family val="2"/>
        <scheme val="minor"/>
      </rPr>
      <t>Magelona papillicornis</t>
    </r>
    <r>
      <rPr>
        <sz val="11"/>
        <color theme="1"/>
        <rFont val="Calibri"/>
        <family val="2"/>
        <scheme val="minor"/>
      </rPr>
      <t xml:space="preserve"> is not present in the North Sea!</t>
    </r>
  </si>
  <si>
    <r>
      <t>H1110b is calculated surface area based considdering the (intermediate) occurences (</t>
    </r>
    <r>
      <rPr>
        <b/>
        <sz val="11"/>
        <color theme="1"/>
        <rFont val="Calibri"/>
        <family val="2"/>
      </rPr>
      <t>± standard deviations)</t>
    </r>
    <r>
      <rPr>
        <b/>
        <sz val="11"/>
        <color theme="1"/>
        <rFont val="Calibri"/>
        <family val="2"/>
        <scheme val="minor"/>
      </rPr>
      <t xml:space="preserve"> per individual indicator species for the relevant HR-areas and the area outside HR-areas!</t>
    </r>
  </si>
  <si>
    <r>
      <t>H1110b occurences individual indicator species (O</t>
    </r>
    <r>
      <rPr>
        <b/>
        <i/>
        <vertAlign val="subscript"/>
        <sz val="11"/>
        <color rgb="FFFF0000"/>
        <rFont val="Calibri"/>
        <family val="2"/>
        <scheme val="minor"/>
      </rPr>
      <t>i</t>
    </r>
    <r>
      <rPr>
        <b/>
        <i/>
        <sz val="11"/>
        <color rgb="FFFF0000"/>
        <rFont val="Calibri"/>
        <family val="2"/>
        <scheme val="minor"/>
      </rPr>
      <t>'s) calculated as:</t>
    </r>
  </si>
  <si>
    <r>
      <t>O</t>
    </r>
    <r>
      <rPr>
        <b/>
        <i/>
        <vertAlign val="subscript"/>
        <sz val="11"/>
        <color rgb="FFFF0000"/>
        <rFont val="Calibri"/>
        <family val="2"/>
        <scheme val="minor"/>
      </rPr>
      <t>H1110b</t>
    </r>
    <r>
      <rPr>
        <b/>
        <i/>
        <sz val="11"/>
        <color rgb="FFFF0000"/>
        <rFont val="Calibri"/>
        <family val="2"/>
        <scheme val="minor"/>
      </rPr>
      <t xml:space="preserve"> = 0,736*(O</t>
    </r>
    <r>
      <rPr>
        <b/>
        <i/>
        <vertAlign val="subscript"/>
        <sz val="11"/>
        <color rgb="FFFF0000"/>
        <rFont val="Calibri"/>
        <family val="2"/>
        <scheme val="minor"/>
      </rPr>
      <t>H1110b ov</t>
    </r>
    <r>
      <rPr>
        <b/>
        <i/>
        <sz val="11"/>
        <color rgb="FFFF0000"/>
        <rFont val="Calibri"/>
        <family val="2"/>
        <scheme val="minor"/>
      </rPr>
      <t>) + 0,156*(O</t>
    </r>
    <r>
      <rPr>
        <b/>
        <i/>
        <vertAlign val="subscript"/>
        <sz val="11"/>
        <color rgb="FFFF0000"/>
        <rFont val="Calibri"/>
        <family val="2"/>
        <scheme val="minor"/>
      </rPr>
      <t>NZKZ</t>
    </r>
    <r>
      <rPr>
        <b/>
        <i/>
        <sz val="11"/>
        <color rgb="FFFF0000"/>
        <rFont val="Calibri"/>
        <family val="2"/>
        <scheme val="minor"/>
      </rPr>
      <t>) + 0,089*(O</t>
    </r>
    <r>
      <rPr>
        <b/>
        <i/>
        <vertAlign val="subscript"/>
        <sz val="11"/>
        <color rgb="FFFF0000"/>
        <rFont val="Calibri"/>
        <family val="2"/>
        <scheme val="minor"/>
      </rPr>
      <t>VD</t>
    </r>
    <r>
      <rPr>
        <b/>
        <i/>
        <sz val="11"/>
        <color rgb="FFFF0000"/>
        <rFont val="Calibri"/>
        <family val="2"/>
        <scheme val="minor"/>
      </rPr>
      <t>) + 0,019*(O</t>
    </r>
    <r>
      <rPr>
        <b/>
        <i/>
        <vertAlign val="subscript"/>
        <sz val="11"/>
        <color rgb="FFFF0000"/>
        <rFont val="Calibri"/>
        <family val="2"/>
        <scheme val="minor"/>
      </rPr>
      <t>VvdR</t>
    </r>
    <r>
      <rPr>
        <b/>
        <i/>
        <sz val="11"/>
        <color rgb="FFFF0000"/>
        <rFont val="Calibri"/>
        <family val="2"/>
        <scheme val="minor"/>
      </rPr>
      <t>)</t>
    </r>
  </si>
  <si>
    <r>
      <rPr>
        <i/>
        <sz val="11"/>
        <color theme="1"/>
        <rFont val="Calibri"/>
        <family val="2"/>
        <scheme val="minor"/>
      </rPr>
      <t>Magelona papillicornis</t>
    </r>
    <r>
      <rPr>
        <sz val="11"/>
        <color theme="1"/>
        <rFont val="Calibri"/>
        <family val="2"/>
        <scheme val="minor"/>
      </rPr>
      <t xml:space="preserve"> is not present in the North Sea!</t>
    </r>
  </si>
  <si>
    <t>Eupaguridae = Paguridae</t>
  </si>
  <si>
    <t>*Current monitoring efforts probably not sufficient for quality assessment of this BHT with suffient power.</t>
  </si>
  <si>
    <t>*Current monitoring efforts not sufficient for quality assessment of this BHT with suffient power.</t>
  </si>
  <si>
    <t>*Current monitoring efforts possibly not sufficient for quality assessment of this BHT with suffient power.</t>
  </si>
  <si>
    <t>Weighted average of 4 areas!</t>
  </si>
  <si>
    <t>Dredge (20 m2)</t>
  </si>
  <si>
    <t>Assuming the use of standard boxcorer (0,078 m2) and dredge (15 m2)</t>
  </si>
  <si>
    <r>
      <t>Assessment tool 'Benthic Indicator Species Index (BISI)'</t>
    </r>
    <r>
      <rPr>
        <b/>
        <sz val="14"/>
        <color theme="1"/>
        <rFont val="Calibri"/>
        <family val="2"/>
      </rPr>
      <t>:</t>
    </r>
  </si>
  <si>
    <t>Applicable in combination with:</t>
  </si>
  <si>
    <t>Sander Wijnhoven</t>
  </si>
  <si>
    <r>
      <t xml:space="preserve">Ecoauthor </t>
    </r>
    <r>
      <rPr>
        <i/>
        <sz val="11"/>
        <color theme="1"/>
        <rFont val="Calibri"/>
        <family val="2"/>
        <scheme val="minor"/>
      </rPr>
      <t>- Scientific Writing &amp; Ecological Expertise</t>
    </r>
  </si>
  <si>
    <t>KvK (CoC) number 65611330</t>
  </si>
  <si>
    <t>info@ecoauthor.net</t>
  </si>
  <si>
    <t>www.ecoauthor.net</t>
  </si>
  <si>
    <t>Warning: Be sure to keep the original unchanged. For application make a copy with another name in which observation data can be filled in.</t>
  </si>
  <si>
    <t>It might be necessary to copy matrices within the worksheets for future tests. Be careful and check if formulas still refer to the correct data.</t>
  </si>
  <si>
    <t>Assessment tool 'Benthic Indicator Species Index (BISI)':</t>
  </si>
  <si>
    <t>Index:</t>
  </si>
  <si>
    <t>- Manual</t>
  </si>
  <si>
    <t>Glossary:</t>
  </si>
  <si>
    <t>avg = average value/occurrence</t>
  </si>
  <si>
    <t>BB = Bruine Bank (or Brown Bank)</t>
  </si>
  <si>
    <r>
      <t>iv</t>
    </r>
    <r>
      <rPr>
        <vertAlign val="subscript"/>
        <sz val="11"/>
        <color theme="1"/>
        <rFont val="Calibri"/>
        <family val="2"/>
        <scheme val="minor"/>
      </rPr>
      <t>i</t>
    </r>
    <r>
      <rPr>
        <sz val="11"/>
        <color theme="1"/>
        <rFont val="Calibri"/>
        <family val="2"/>
        <scheme val="minor"/>
      </rPr>
      <t xml:space="preserve"> = Indicator value of indicator species i; each indicator species has specific indicator value for different specific evaluation (identifying the importance of pressures and effects)</t>
    </r>
  </si>
  <si>
    <r>
      <t>IV</t>
    </r>
    <r>
      <rPr>
        <vertAlign val="subscript"/>
        <sz val="11"/>
        <color theme="1"/>
        <rFont val="Calibri"/>
        <family val="2"/>
        <scheme val="minor"/>
      </rPr>
      <t>i</t>
    </r>
    <r>
      <rPr>
        <sz val="11"/>
        <color theme="1"/>
        <rFont val="Calibri"/>
        <family val="2"/>
        <scheme val="minor"/>
      </rPr>
      <t xml:space="preserve"> = Indicator value of indicator species i divided by the average indicator value of all indicator species included in the (specific) evaluation.</t>
    </r>
  </si>
  <si>
    <t>ln = natural logarithm</t>
  </si>
  <si>
    <t>max = maximum observed value/occurrence</t>
  </si>
  <si>
    <t>KRM = Kaderrichtlijn Mariene Strategie (or MSFD)</t>
  </si>
  <si>
    <t>MSFD = Marine Strategy Framework Directive</t>
  </si>
  <si>
    <t>n = number of samples</t>
  </si>
  <si>
    <t>na = Not applicable (the species has no indicator value towards the specific evaluation, or the number of indicator species is too low for a reliable result)</t>
  </si>
  <si>
    <t>NCP = Dutch continental zone of the North Sea (Nederlands Continentaal Plat)</t>
  </si>
  <si>
    <r>
      <t>O</t>
    </r>
    <r>
      <rPr>
        <vertAlign val="subscript"/>
        <sz val="11"/>
        <color theme="1"/>
        <rFont val="Calibri"/>
        <family val="2"/>
        <scheme val="minor"/>
      </rPr>
      <t>i</t>
    </r>
    <r>
      <rPr>
        <sz val="11"/>
        <color theme="1"/>
        <rFont val="Calibri"/>
        <family val="2"/>
        <scheme val="minor"/>
      </rPr>
      <t xml:space="preserve"> = The observation for indicator species i, specific for the area of evaluation, the used observation methodology and data type as indicated</t>
    </r>
  </si>
  <si>
    <r>
      <t>O</t>
    </r>
    <r>
      <rPr>
        <vertAlign val="subscript"/>
        <sz val="11"/>
        <color theme="1"/>
        <rFont val="Calibri"/>
        <family val="2"/>
        <scheme val="minor"/>
      </rPr>
      <t>i</t>
    </r>
    <r>
      <rPr>
        <sz val="11"/>
        <color theme="1"/>
        <rFont val="Calibri"/>
        <family val="2"/>
        <scheme val="minor"/>
      </rPr>
      <t>/R</t>
    </r>
    <r>
      <rPr>
        <vertAlign val="subscript"/>
        <sz val="11"/>
        <color theme="1"/>
        <rFont val="Calibri"/>
        <family val="2"/>
        <scheme val="minor"/>
      </rPr>
      <t>i</t>
    </r>
    <r>
      <rPr>
        <sz val="11"/>
        <color theme="1"/>
        <rFont val="Calibri"/>
        <family val="2"/>
        <scheme val="minor"/>
      </rPr>
      <t xml:space="preserve"> = observation to reference ratio for species i, specific for the area of evaluation, the used observation methodology and data type as indicated</t>
    </r>
  </si>
  <si>
    <t>Pres/Abs = Presence - absence recording of species in samples indicated with a '1' in case of presence (and '0' in case of absence of a species).</t>
  </si>
  <si>
    <r>
      <t>R</t>
    </r>
    <r>
      <rPr>
        <vertAlign val="subscript"/>
        <sz val="11"/>
        <color theme="1"/>
        <rFont val="Calibri"/>
        <family val="2"/>
        <scheme val="minor"/>
      </rPr>
      <t>i</t>
    </r>
    <r>
      <rPr>
        <sz val="11"/>
        <color theme="1"/>
        <rFont val="Calibri"/>
        <family val="2"/>
        <scheme val="minor"/>
      </rPr>
      <t xml:space="preserve"> = The reference value for indicator species i, specific for the area of evaluation, the used observation methodology and data type as indicated</t>
    </r>
  </si>
  <si>
    <t>S = number of species</t>
  </si>
  <si>
    <t>stdev = standard deviation</t>
  </si>
  <si>
    <t>Manual:</t>
  </si>
  <si>
    <t>Explanation of the column contents and/or what should be completed/replaced for application.</t>
  </si>
  <si>
    <t xml:space="preserve">At the bottom an indication of the type of testing for the comparison of BISI values is given; </t>
  </si>
  <si>
    <t>Synonymes present in used datasets and optional used aggregations for evaluations of individual indicator species or groups (IIS) are indicated;</t>
  </si>
  <si>
    <t>Colours refer to the different monitoring techniques used for the different indicator species.</t>
  </si>
  <si>
    <t>Different columns represent different evaluations for which indicator species might have indicator value;</t>
  </si>
  <si>
    <t>Specific evaluations (to identify the importance of pressures and effects):</t>
  </si>
  <si>
    <t>- Pressure indicators (indicator species have a pressure specific indicator value):</t>
  </si>
  <si>
    <t>- Recovery indicator (indicator species have a specific indicator value for recovery):</t>
  </si>
  <si>
    <t>- Effect indicators (indicator species show the specific importance of observed quality changes on ecological functioning aspects):</t>
  </si>
  <si>
    <t>- Habitat Directive (designated typical species):</t>
  </si>
  <si>
    <t>The rows at the bottom present:</t>
  </si>
  <si>
    <t>The BISI-values are the actual results of the indicator (changes in BISI values should be tested and compared);</t>
  </si>
  <si>
    <t>- 'Critical Value of t', dependent of type of testing (i.e. confidence level and degrees of freedom)</t>
  </si>
  <si>
    <t>- 'Probability of Computed t', the actual test results based on the computed t statistic the degrees of freedom and whether it is a 1- or 2-sided test</t>
  </si>
  <si>
    <t>Application of BISI v3 in the Dutch North Sea with consolidation of earlier identified references.</t>
  </si>
  <si>
    <t>- Wijnhoven, S. (2023). Protocol Benthic Indicator Species Index (BISI): Protocol BISI for generic application (BISI v3). Ecoauthor Report Series 2023 - 01, Heinkenszand, the Netherlands. (In prep.).</t>
  </si>
  <si>
    <t>BISI v3 has been applied in benthic habitat quality assessment for the Marine Strategy part 1 'MS1'; the reporting of the quality status of the marine benthic habitats for the EU MSFD. See related background report:</t>
  </si>
  <si>
    <r>
      <t xml:space="preserve">Background information and application of earlier versions </t>
    </r>
    <r>
      <rPr>
        <sz val="11"/>
        <color theme="1"/>
        <rFont val="Calibri"/>
        <family val="2"/>
      </rPr>
      <t>(</t>
    </r>
    <r>
      <rPr>
        <sz val="11"/>
        <color theme="1"/>
        <rFont val="Calibri"/>
        <family val="2"/>
        <scheme val="minor"/>
      </rPr>
      <t>BISI v1 &amp; v2</t>
    </r>
    <r>
      <rPr>
        <sz val="11"/>
        <color theme="1"/>
        <rFont val="Calibri"/>
        <family val="2"/>
      </rPr>
      <t>) available from:</t>
    </r>
  </si>
  <si>
    <t>http://ecoauthor.net/bisi/</t>
  </si>
  <si>
    <r>
      <t xml:space="preserve">© Copyright, 2023. </t>
    </r>
    <r>
      <rPr>
        <b/>
        <sz val="10"/>
        <color theme="1"/>
        <rFont val="Arial"/>
        <family val="2"/>
      </rPr>
      <t xml:space="preserve">Ecoauthor </t>
    </r>
    <r>
      <rPr>
        <sz val="10"/>
        <color theme="1"/>
        <rFont val="Arial"/>
        <family val="2"/>
      </rPr>
      <t xml:space="preserve">– </t>
    </r>
    <r>
      <rPr>
        <i/>
        <sz val="10"/>
        <color theme="1"/>
        <rFont val="Arial"/>
        <family val="2"/>
      </rPr>
      <t>Scientific Writing &amp; Ecological Expertise</t>
    </r>
    <r>
      <rPr>
        <sz val="10"/>
        <color theme="1"/>
        <rFont val="Arial"/>
        <family val="2"/>
      </rPr>
      <t>, Heinkenszand, the Netherlands.</t>
    </r>
  </si>
  <si>
    <t>- Glossary + Refs: Glossary and references</t>
  </si>
  <si>
    <t>- VD v3: Voordelta - HD-area of 'Front Delta'.</t>
  </si>
  <si>
    <t>- BB v3: Bruine Bank - KRM-area of 'Brown Bank'.</t>
  </si>
  <si>
    <t>- OCSa v3: Diep zandig habitat - MSFD BHT 'Offshore circalittoral sand' (MD5).</t>
  </si>
  <si>
    <t>- OCMu v3: Diep slibrijk habitat - MSFD BHT 'Offshore circalittoral mud' (MD6).</t>
  </si>
  <si>
    <t>- OCcs v3: Diep grof sediment habitat - MSFD BHT 'Offshore circalittoral coarse sediment' (MD3).</t>
  </si>
  <si>
    <t>- CSa v3: Ondiep zandig habitat - Combined MSFD BHTs 'Circalittoral sand' (MC5) and 'Infralittoral sand' (MB5).</t>
  </si>
  <si>
    <t>- CMu v3: Ondiep slibrijk habitat - Combined MSFD BHTs 'Circalittoral mud' (MC6) and 'Infralittoral mud'(MB6).</t>
  </si>
  <si>
    <t>- Ccs v3: Ondiep grof sediment habitat - Combined MSFD BHTs 'Circalittoral coarse sediment' (MC3) and 'Infralittoral coarse sediment' (MB3).</t>
  </si>
  <si>
    <t>- H1110b v3: Permanent overstroomde zandbanken van de kustzone - HD habitat subtype H1110b 'Permanent submerged sand banks near the coast'</t>
  </si>
  <si>
    <t>- H1110c v3: Permanent overstroomde zandbanken van de offshore - HD habitat subtype H1110c 'Permanent submerged sand banks in the offshore'</t>
  </si>
  <si>
    <r>
      <t>BISI = Benthic Indicator Species Index calculated as 'BISI = exp((1/S)*∑(IV</t>
    </r>
    <r>
      <rPr>
        <vertAlign val="subscript"/>
        <sz val="11"/>
        <color theme="1"/>
        <rFont val="Calibri"/>
        <family val="2"/>
        <scheme val="minor"/>
      </rPr>
      <t>i</t>
    </r>
    <r>
      <rPr>
        <sz val="11"/>
        <color theme="1"/>
        <rFont val="Calibri"/>
        <family val="2"/>
        <scheme val="minor"/>
      </rPr>
      <t>*ln(O</t>
    </r>
    <r>
      <rPr>
        <vertAlign val="subscript"/>
        <sz val="11"/>
        <color theme="1"/>
        <rFont val="Calibri"/>
        <family val="2"/>
        <scheme val="minor"/>
      </rPr>
      <t>i</t>
    </r>
    <r>
      <rPr>
        <sz val="11"/>
        <color theme="1"/>
        <rFont val="Calibri"/>
        <family val="2"/>
        <scheme val="minor"/>
      </rPr>
      <t>/R</t>
    </r>
    <r>
      <rPr>
        <vertAlign val="subscript"/>
        <sz val="11"/>
        <color theme="1"/>
        <rFont val="Calibri"/>
        <family val="2"/>
        <scheme val="minor"/>
      </rPr>
      <t>i</t>
    </r>
    <r>
      <rPr>
        <sz val="11"/>
        <color theme="1"/>
        <rFont val="Calibri"/>
        <family val="2"/>
        <scheme val="minor"/>
      </rPr>
      <t>)))'</t>
    </r>
  </si>
  <si>
    <r>
      <t>Computed t Statistic = t-statistic; the ratio of the deviation of the estimated value of a parameter from its hypothesized value, calculated as: '(BISI</t>
    </r>
    <r>
      <rPr>
        <vertAlign val="subscript"/>
        <sz val="11"/>
        <color theme="1"/>
        <rFont val="Calibri"/>
        <family val="2"/>
        <scheme val="minor"/>
      </rPr>
      <t>1</t>
    </r>
    <r>
      <rPr>
        <sz val="11"/>
        <color theme="1"/>
        <rFont val="Calibri"/>
        <family val="2"/>
        <scheme val="minor"/>
      </rPr>
      <t>-BISI</t>
    </r>
    <r>
      <rPr>
        <vertAlign val="subscript"/>
        <sz val="11"/>
        <color theme="1"/>
        <rFont val="Calibri"/>
        <family val="2"/>
        <scheme val="minor"/>
      </rPr>
      <t>2</t>
    </r>
    <r>
      <rPr>
        <sz val="11"/>
        <color theme="1"/>
        <rFont val="Calibri"/>
        <family val="2"/>
        <scheme val="minor"/>
      </rPr>
      <t>)/(square-root((BISI</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/n</t>
    </r>
    <r>
      <rPr>
        <vertAlign val="subscript"/>
        <sz val="11"/>
        <color theme="1"/>
        <rFont val="Calibri"/>
        <family val="2"/>
        <scheme val="minor"/>
      </rPr>
      <t>1</t>
    </r>
    <r>
      <rPr>
        <sz val="11"/>
        <color theme="1"/>
        <rFont val="Calibri"/>
        <family val="2"/>
        <scheme val="minor"/>
      </rPr>
      <t>)+(BISI</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/n</t>
    </r>
    <r>
      <rPr>
        <vertAlign val="subscript"/>
        <sz val="11"/>
        <color theme="1"/>
        <rFont val="Calibri"/>
        <family val="2"/>
        <scheme val="minor"/>
      </rPr>
      <t>2</t>
    </r>
    <r>
      <rPr>
        <sz val="11"/>
        <color theme="1"/>
        <rFont val="Calibri"/>
        <family val="2"/>
        <scheme val="minor"/>
      </rPr>
      <t>)))' ; in case of a comparison with the internal reference, one of the BISIs can be replaced by a value of 1, and the value under the square-root equals '2*BISI</t>
    </r>
    <r>
      <rPr>
        <vertAlign val="superscript"/>
        <sz val="11"/>
        <color theme="1"/>
        <rFont val="Calibri"/>
        <family val="2"/>
        <scheme val="minor"/>
      </rPr>
      <t>2</t>
    </r>
    <r>
      <rPr>
        <sz val="11"/>
        <color theme="1"/>
        <rFont val="Calibri"/>
        <family val="2"/>
        <scheme val="minor"/>
      </rPr>
      <t>/n'.</t>
    </r>
  </si>
  <si>
    <t>Critical Value of t: Can be calculated taking the inverse of the two-tailed Student's t distribution (TINV) giving in the significance level and the degrees of freedom.</t>
  </si>
  <si>
    <t>DB = HD-area Doggersbank (or Dogger Bank)</t>
  </si>
  <si>
    <t>DBov = Part of MSFD zone Dogger Bank outside the HD-area.</t>
  </si>
  <si>
    <t>OCcs = Deep coarse sediment habitat - MSFD BHT 'Offshore circalittoral coarse sediment' (MD3).</t>
  </si>
  <si>
    <t>OCMu = Deep muddy habitat - MSFD BHT 'Offshore circalittoral mud' (MD6).</t>
  </si>
  <si>
    <t>Doggersbank = HD-area 'Dogger Bank'</t>
  </si>
  <si>
    <t>OCSa v3: Diep zandig habitat - MSFD BHT 'Offshore circalittoral sand' (MD5).</t>
  </si>
  <si>
    <t>H1110b = Habitat Directive habitat 'Permanently submersed sand banks - subtype Coastal'</t>
  </si>
  <si>
    <t>H1110c = Habitat Directive habitat 'Permanently submersed sand banks - subtype Offshore'</t>
  </si>
  <si>
    <t>KB = HD-area Klaverbank (or Cleaver Bank)</t>
  </si>
  <si>
    <t>Klaverbank = HD-area 'Cleaver Bank'</t>
  </si>
  <si>
    <t>MSFD-zones = Deviation of the Dutch part of the North Sea in 4 zones (Dogger Bank, Oystergrounds, Offshore, Coastal zone).</t>
  </si>
  <si>
    <t>Noordzeekustzone = HD-area 'North Sea Coastal Zone'</t>
  </si>
  <si>
    <t>NZKZ = HD-area Noordzeekustzone (or North Sea Coastal Zone)</t>
  </si>
  <si>
    <r>
      <t>Pooled Std Dev = Pooled standard deviation for significance testing of the BISI; in case of the comparison of two BISIs calculated as the square-root of '(((n</t>
    </r>
    <r>
      <rPr>
        <vertAlign val="subscript"/>
        <sz val="11"/>
        <color theme="1"/>
        <rFont val="Calibri"/>
        <family val="2"/>
        <scheme val="minor"/>
      </rPr>
      <t>1</t>
    </r>
    <r>
      <rPr>
        <sz val="11"/>
        <color theme="1"/>
        <rFont val="Calibri"/>
        <family val="2"/>
        <scheme val="minor"/>
      </rPr>
      <t>-1)*stdev</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)+((n</t>
    </r>
    <r>
      <rPr>
        <vertAlign val="subscript"/>
        <sz val="11"/>
        <color theme="1"/>
        <rFont val="Calibri"/>
        <family val="2"/>
        <scheme val="minor"/>
      </rPr>
      <t>2</t>
    </r>
    <r>
      <rPr>
        <sz val="11"/>
        <color theme="1"/>
        <rFont val="Calibri"/>
        <family val="2"/>
        <scheme val="minor"/>
      </rPr>
      <t>-1)*stdev</t>
    </r>
    <r>
      <rPr>
        <vertAlign val="subscript"/>
        <sz val="11"/>
        <color theme="1"/>
        <rFont val="Calibri"/>
        <family val="2"/>
        <scheme val="minor"/>
      </rPr>
      <t>2</t>
    </r>
    <r>
      <rPr>
        <vertAlign val="superscript"/>
        <sz val="11"/>
        <color theme="1"/>
        <rFont val="Calibri"/>
        <family val="2"/>
        <scheme val="minor"/>
      </rPr>
      <t>2</t>
    </r>
    <r>
      <rPr>
        <sz val="11"/>
        <color theme="1"/>
        <rFont val="Calibri"/>
        <family val="2"/>
        <scheme val="minor"/>
      </rPr>
      <t>)))/((n</t>
    </r>
    <r>
      <rPr>
        <vertAlign val="subscript"/>
        <sz val="11"/>
        <color theme="1"/>
        <rFont val="Calibri"/>
        <family val="2"/>
        <scheme val="minor"/>
      </rPr>
      <t>1</t>
    </r>
    <r>
      <rPr>
        <sz val="11"/>
        <color theme="1"/>
        <rFont val="Calibri"/>
        <family val="2"/>
        <scheme val="minor"/>
      </rPr>
      <t>-1)+(n</t>
    </r>
    <r>
      <rPr>
        <vertAlign val="subscript"/>
        <sz val="11"/>
        <color theme="1"/>
        <rFont val="Calibri"/>
        <family val="2"/>
        <scheme val="minor"/>
      </rPr>
      <t>2</t>
    </r>
    <r>
      <rPr>
        <sz val="11"/>
        <color theme="1"/>
        <rFont val="Calibri"/>
        <family val="2"/>
        <scheme val="minor"/>
      </rPr>
      <t>-1))'.</t>
    </r>
  </si>
  <si>
    <t>Probability of Computed t: Can be calculated taking the t-distribution (TDIST) of the absolute value of the computed t statistic, considering the degrees of freedom and whether the test is one- or two-sided.</t>
  </si>
  <si>
    <t>Ccs = Shallow coarse sediment habitat - Combined MSFD BHTs 'Circalittoral coarse sediment' (MC3) and 'Infralittoral coarse sediment' (MB3).</t>
  </si>
  <si>
    <t>CMu = Shallow muddy habitat - Combined MSFD BHTs 'Circalittoral mud' (MC6) and 'Infralittoral mud'(MB6).</t>
  </si>
  <si>
    <t>CSa = Shallow sandy habitat - Combined MSFD BHTs 'Circalittoral sand' (MC5) and 'Infralittoral sand' (MB5).</t>
  </si>
  <si>
    <r>
      <t>Variance</t>
    </r>
    <r>
      <rPr>
        <vertAlign val="subscript"/>
        <sz val="11"/>
        <color theme="1"/>
        <rFont val="Calibri"/>
        <family val="2"/>
        <scheme val="minor"/>
      </rPr>
      <t>IIS</t>
    </r>
    <r>
      <rPr>
        <sz val="11"/>
        <color theme="1"/>
        <rFont val="Calibri"/>
        <family val="2"/>
        <scheme val="minor"/>
      </rPr>
      <t xml:space="preserve"> = Variance belonging to the Individual Indicator Species score</t>
    </r>
  </si>
  <si>
    <r>
      <t>IIS</t>
    </r>
    <r>
      <rPr>
        <vertAlign val="subscript"/>
        <sz val="11"/>
        <color theme="1"/>
        <rFont val="Calibri"/>
        <family val="2"/>
        <scheme val="minor"/>
      </rPr>
      <t>i</t>
    </r>
    <r>
      <rPr>
        <sz val="11"/>
        <color theme="1"/>
        <rFont val="Calibri"/>
        <family val="2"/>
        <scheme val="minor"/>
      </rPr>
      <t xml:space="preserve"> = Individual Indicator Species score (a set of IISs) makes up the area/evaluation specific indicator species list (IIS-values indicate the relative changes for individual indicator species)</t>
    </r>
  </si>
  <si>
    <t>VD = HD-area Voordelta (or Front Delta)</t>
  </si>
  <si>
    <t>Vlakte vd Raan = HD-area 'Plain of the Raan'</t>
  </si>
  <si>
    <t>Voordelta = HD-area 'Front Delta'</t>
  </si>
  <si>
    <t>VvdR = HD-area Vlakte van de Raan (or Plain of the Raan)</t>
  </si>
  <si>
    <t>EM samples = Those samples specifically meant for evaluation of the efficiency of management measures ('Effectiviteit Meting') in this case the closing of area for seafloor disturbing fisheries. Here the monitoring design is according to the  BACI approach around specific or combined 'closed areas'.</t>
  </si>
  <si>
    <t>BACI = Before-After-Control-Impact; a type of monitoring design used for ecvaluation of specific management area.</t>
  </si>
  <si>
    <t>- Type of monitoring data (indication of sampling technique) used for the assessment, specific for each indicator species.</t>
  </si>
  <si>
    <t>- Type of observation (generally density observations are used, but potentially this could be presence-absence recordings or biomass observations as well) used for the assessment. Specific for each indicator species.</t>
  </si>
  <si>
    <t>- Columns for identification of those indicator species specific/typical for certain habitat types (BHTs) that potentially allows to distinguish developments of specific compiled habitat areas in the direction of a certain BHT (not filled in the current tool as this is typically of use in more small scale studies around activities or measures).</t>
  </si>
  <si>
    <t>- Weighted number of samples; often this is the total number of samples for the given monitoring technique used to record occurrence of the specific indicator species; in case of a compiled habitat area, the value could be the weighted average number of samples taking into account the surface area distribution of habitats (to come to representative occurrence values) when there are differences in monitoring efforts between those habitats.</t>
  </si>
  <si>
    <t>- The average indicator value (Average IV) for the set of indicator species with a certain indicator value for each of the (specific) evaluations</t>
  </si>
  <si>
    <r>
      <t>- Individual Indicator Species (IIS)-values are calculated for each of the indicator species (rows) and each of the specific evaluations (columns: same headings as before) via IIS</t>
    </r>
    <r>
      <rPr>
        <vertAlign val="subscript"/>
        <sz val="11"/>
        <color theme="1"/>
        <rFont val="Calibri"/>
        <family val="2"/>
        <scheme val="minor"/>
      </rPr>
      <t>i</t>
    </r>
    <r>
      <rPr>
        <sz val="11"/>
        <color theme="1"/>
        <rFont val="Calibri"/>
        <family val="2"/>
        <scheme val="minor"/>
      </rPr>
      <t>=IV</t>
    </r>
    <r>
      <rPr>
        <vertAlign val="subscript"/>
        <sz val="11"/>
        <color theme="1"/>
        <rFont val="Calibri"/>
        <family val="2"/>
        <scheme val="minor"/>
      </rPr>
      <t>i</t>
    </r>
    <r>
      <rPr>
        <sz val="11"/>
        <color theme="1"/>
        <rFont val="Calibri"/>
        <family val="2"/>
        <scheme val="minor"/>
      </rPr>
      <t>*ln(O</t>
    </r>
    <r>
      <rPr>
        <vertAlign val="subscript"/>
        <sz val="11"/>
        <color theme="1"/>
        <rFont val="Calibri"/>
        <family val="2"/>
        <scheme val="minor"/>
      </rPr>
      <t>i</t>
    </r>
    <r>
      <rPr>
        <sz val="11"/>
        <color theme="1"/>
        <rFont val="Calibri"/>
        <family val="2"/>
        <scheme val="minor"/>
      </rPr>
      <t>/R</t>
    </r>
    <r>
      <rPr>
        <vertAlign val="subscript"/>
        <sz val="11"/>
        <color theme="1"/>
        <rFont val="Calibri"/>
        <family val="2"/>
        <scheme val="minor"/>
      </rPr>
      <t>i</t>
    </r>
    <r>
      <rPr>
        <sz val="11"/>
        <color theme="1"/>
        <rFont val="Calibri"/>
        <family val="2"/>
        <scheme val="minor"/>
      </rPr>
      <t>);</t>
    </r>
  </si>
  <si>
    <t>Individual Indicator Species values are averaged at the bottom taking the number of indicator species in the assessment into account.</t>
  </si>
  <si>
    <r>
      <t>A Benthic Indicator Species Index (BISI-value) is calculated for each of the (specific) evaluations as the inverse natural logarithm of the average IIS</t>
    </r>
    <r>
      <rPr>
        <vertAlign val="subscript"/>
        <sz val="11"/>
        <color theme="1"/>
        <rFont val="Calibri"/>
        <family val="2"/>
        <scheme val="minor"/>
      </rPr>
      <t>i</t>
    </r>
    <r>
      <rPr>
        <sz val="11"/>
        <color theme="1"/>
        <rFont val="Calibri"/>
        <family val="2"/>
        <scheme val="minor"/>
      </rPr>
      <t xml:space="preserve"> values </t>
    </r>
    <r>
      <rPr>
        <b/>
        <sz val="11"/>
        <color theme="1"/>
        <rFont val="Calibri"/>
        <family val="2"/>
        <scheme val="minor"/>
      </rPr>
      <t>BISI = exp((1/S)*∑(IV</t>
    </r>
    <r>
      <rPr>
        <b/>
        <vertAlign val="subscript"/>
        <sz val="11"/>
        <color theme="1"/>
        <rFont val="Calibri"/>
        <family val="2"/>
        <scheme val="minor"/>
      </rPr>
      <t>i</t>
    </r>
    <r>
      <rPr>
        <b/>
        <sz val="11"/>
        <color theme="1"/>
        <rFont val="Calibri"/>
        <family val="2"/>
        <scheme val="minor"/>
      </rPr>
      <t>*ln(O</t>
    </r>
    <r>
      <rPr>
        <b/>
        <vertAlign val="subscript"/>
        <sz val="11"/>
        <color theme="1"/>
        <rFont val="Calibri"/>
        <family val="2"/>
        <scheme val="minor"/>
      </rPr>
      <t>i</t>
    </r>
    <r>
      <rPr>
        <b/>
        <sz val="11"/>
        <color theme="1"/>
        <rFont val="Calibri"/>
        <family val="2"/>
        <scheme val="minor"/>
      </rPr>
      <t>/R</t>
    </r>
    <r>
      <rPr>
        <b/>
        <vertAlign val="subscript"/>
        <sz val="11"/>
        <color theme="1"/>
        <rFont val="Calibri"/>
        <family val="2"/>
        <scheme val="minor"/>
      </rPr>
      <t>i</t>
    </r>
    <r>
      <rPr>
        <b/>
        <sz val="11"/>
        <color theme="1"/>
        <rFont val="Calibri"/>
        <family val="2"/>
        <scheme val="minor"/>
      </rPr>
      <t>)))</t>
    </r>
    <r>
      <rPr>
        <sz val="11"/>
        <color theme="1"/>
        <rFont val="Calibri"/>
        <family val="2"/>
        <scheme val="minor"/>
      </rPr>
      <t xml:space="preserve">; </t>
    </r>
  </si>
  <si>
    <t>- Pooled standard deviation based on number of cases (as calculated before) and calculated variance related to the BISI (as calculated later).</t>
  </si>
  <si>
    <r>
      <t>- Variances  (Variance</t>
    </r>
    <r>
      <rPr>
        <vertAlign val="subscript"/>
        <sz val="11"/>
        <color theme="1"/>
        <rFont val="Calibri"/>
        <family val="2"/>
        <scheme val="minor"/>
      </rPr>
      <t>IIS</t>
    </r>
    <r>
      <rPr>
        <sz val="11"/>
        <color theme="1"/>
        <rFont val="Calibri"/>
        <family val="2"/>
        <scheme val="minor"/>
      </rPr>
      <t>), calculated for each of the indicator species (rows) and each of the specific evaluations (columns) similar as indicated above;</t>
    </r>
  </si>
  <si>
    <r>
      <t>Calculated as the squared Species Specific Indicator Value (IV) times the squared standard deviation (to calculate the relative variance) per indicator species, divided by the squared occurrence-to-reference ratio (Variance</t>
    </r>
    <r>
      <rPr>
        <vertAlign val="subscript"/>
        <sz val="11"/>
        <color theme="1"/>
        <rFont val="Calibri"/>
        <family val="2"/>
        <scheme val="minor"/>
      </rPr>
      <t>IIS</t>
    </r>
    <r>
      <rPr>
        <sz val="11"/>
        <color theme="1"/>
        <rFont val="Calibri"/>
        <family val="2"/>
        <scheme val="minor"/>
      </rPr>
      <t xml:space="preserve"> = IV</t>
    </r>
    <r>
      <rPr>
        <vertAlign val="subscript"/>
        <sz val="11"/>
        <color theme="1"/>
        <rFont val="Calibri"/>
        <family val="2"/>
        <scheme val="minor"/>
      </rPr>
      <t>i</t>
    </r>
    <r>
      <rPr>
        <vertAlign val="superscript"/>
        <sz val="11"/>
        <color theme="1"/>
        <rFont val="Calibri"/>
        <family val="2"/>
        <scheme val="minor"/>
      </rPr>
      <t>2</t>
    </r>
    <r>
      <rPr>
        <sz val="11"/>
        <color theme="1"/>
        <rFont val="Calibri"/>
        <family val="2"/>
        <scheme val="minor"/>
      </rPr>
      <t>*Stdev</t>
    </r>
    <r>
      <rPr>
        <vertAlign val="superscript"/>
        <sz val="11"/>
        <color theme="1"/>
        <rFont val="Calibri"/>
        <family val="2"/>
        <scheme val="minor"/>
      </rPr>
      <t>2</t>
    </r>
    <r>
      <rPr>
        <sz val="11"/>
        <color theme="1"/>
        <rFont val="Calibri"/>
        <family val="2"/>
        <scheme val="minor"/>
      </rPr>
      <t>/(O</t>
    </r>
    <r>
      <rPr>
        <vertAlign val="subscript"/>
        <sz val="11"/>
        <color theme="1"/>
        <rFont val="Calibri"/>
        <family val="2"/>
        <scheme val="minor"/>
      </rPr>
      <t>i</t>
    </r>
    <r>
      <rPr>
        <sz val="11"/>
        <color theme="1"/>
        <rFont val="Calibri"/>
        <family val="2"/>
        <scheme val="minor"/>
      </rPr>
      <t>/R</t>
    </r>
    <r>
      <rPr>
        <vertAlign val="subscript"/>
        <sz val="11"/>
        <color theme="1"/>
        <rFont val="Calibri"/>
        <family val="2"/>
        <scheme val="minor"/>
      </rPr>
      <t>i</t>
    </r>
    <r>
      <rPr>
        <sz val="11"/>
        <color theme="1"/>
        <rFont val="Calibri"/>
        <family val="2"/>
        <scheme val="minor"/>
      </rPr>
      <t>)</t>
    </r>
    <r>
      <rPr>
        <vertAlign val="superscript"/>
        <sz val="11"/>
        <color theme="1"/>
        <rFont val="Calibri"/>
        <family val="2"/>
        <scheme val="minor"/>
      </rPr>
      <t>2</t>
    </r>
    <r>
      <rPr>
        <sz val="11"/>
        <color theme="1"/>
        <rFont val="Calibri"/>
        <family val="2"/>
        <scheme val="minor"/>
      </rPr>
      <t>);</t>
    </r>
  </si>
  <si>
    <r>
      <t>- 'Computed t Statistic', computed t-statistic calculted on basis of the BISI value and accompanying the pooled standard deviation; Calculated as the ratio of the deviation of the estimated value of a parameter from its hypothesized value, calculated as: '(BISI</t>
    </r>
    <r>
      <rPr>
        <vertAlign val="subscript"/>
        <sz val="11"/>
        <color theme="1"/>
        <rFont val="Calibri"/>
        <family val="2"/>
        <scheme val="minor"/>
      </rPr>
      <t>1</t>
    </r>
    <r>
      <rPr>
        <sz val="11"/>
        <color theme="1"/>
        <rFont val="Calibri"/>
        <family val="2"/>
        <scheme val="minor"/>
      </rPr>
      <t>-BISI</t>
    </r>
    <r>
      <rPr>
        <vertAlign val="subscript"/>
        <sz val="11"/>
        <color theme="1"/>
        <rFont val="Calibri"/>
        <family val="2"/>
        <scheme val="minor"/>
      </rPr>
      <t>2</t>
    </r>
    <r>
      <rPr>
        <sz val="11"/>
        <color theme="1"/>
        <rFont val="Calibri"/>
        <family val="2"/>
        <scheme val="minor"/>
      </rPr>
      <t>)/(square-root((BISI</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/n</t>
    </r>
    <r>
      <rPr>
        <vertAlign val="subscript"/>
        <sz val="11"/>
        <color theme="1"/>
        <rFont val="Calibri"/>
        <family val="2"/>
        <scheme val="minor"/>
      </rPr>
      <t>1</t>
    </r>
    <r>
      <rPr>
        <sz val="11"/>
        <color theme="1"/>
        <rFont val="Calibri"/>
        <family val="2"/>
        <scheme val="minor"/>
      </rPr>
      <t>)+(BISI</t>
    </r>
    <r>
      <rPr>
        <vertAlign val="subscript"/>
        <sz val="11"/>
        <color theme="1"/>
        <rFont val="Calibri"/>
        <family val="2"/>
        <scheme val="minor"/>
      </rPr>
      <t>1</t>
    </r>
    <r>
      <rPr>
        <vertAlign val="superscript"/>
        <sz val="11"/>
        <color theme="1"/>
        <rFont val="Calibri"/>
        <family val="2"/>
        <scheme val="minor"/>
      </rPr>
      <t>2</t>
    </r>
    <r>
      <rPr>
        <sz val="11"/>
        <color theme="1"/>
        <rFont val="Calibri"/>
        <family val="2"/>
        <scheme val="minor"/>
      </rPr>
      <t>/n</t>
    </r>
    <r>
      <rPr>
        <vertAlign val="subscript"/>
        <sz val="11"/>
        <color theme="1"/>
        <rFont val="Calibri"/>
        <family val="2"/>
        <scheme val="minor"/>
      </rPr>
      <t>2</t>
    </r>
    <r>
      <rPr>
        <sz val="11"/>
        <color theme="1"/>
        <rFont val="Calibri"/>
        <family val="2"/>
        <scheme val="minor"/>
      </rPr>
      <t>)))' ; in case of a comparison with the internal reference, one of the BISIs can be replaced by a value of 1, and the value under the square-root equals '2*BISI</t>
    </r>
    <r>
      <rPr>
        <vertAlign val="superscript"/>
        <sz val="11"/>
        <color theme="1"/>
        <rFont val="Calibri"/>
        <family val="2"/>
        <scheme val="minor"/>
      </rPr>
      <t>2</t>
    </r>
    <r>
      <rPr>
        <sz val="11"/>
        <color theme="1"/>
        <rFont val="Calibri"/>
        <family val="2"/>
        <scheme val="minor"/>
      </rPr>
      <t>/n'.</t>
    </r>
  </si>
  <si>
    <t>Porifera</t>
  </si>
  <si>
    <t>Variances of Individual Indicator Species values are summed at the bottom.</t>
  </si>
  <si>
    <t xml:space="preserve">The summed variance is multiplied with the squared BISI-score; </t>
  </si>
  <si>
    <t>The resulting standard deviation accompanying the BISI (of the specific evaluation) is calculated by taking the square root (to achieve a standard deviation from a variance) of the summed variance times the squared BISI.</t>
  </si>
  <si>
    <t>Leeuwerikhof 16, NL-4451CW Heinkenszand, the Netherlands</t>
  </si>
  <si>
    <t>- Wijnhoven, S. (2023). Beoordeling kwaliteitstoestand Nederlandse deel Noordzee op basis van de Benthische Indicator Soorten Index (BISI). Toestand en ontwikkelingen van benthische habitats en HR-/KRM-gebieden gedurende 2016-2021 in vergelijking tot voorgaande jaren. Ecoauthor Report Series 2023 – 02, Heinkenszand, the Netherlands. (In Dutch).</t>
  </si>
  <si>
    <t>v021023</t>
  </si>
  <si>
    <t>The current version of the Assessment tool ´Benthic Indicator Species Index´ (BISI) presents the methodology according to BISI v3 and is equipped for the evaluation (quality assessments) of the areas (Habitat Directive 'HD' areas and Marine Strategy Framework Directive 'MSFD/KRM' areas) and habitats (MSFD Broad Habitat Types 'BHTs' and HD habitat types) of the Dutch North Sea.</t>
  </si>
  <si>
    <t>As in the last v3 version (v120723) the calculation of number of tests (Indicator species times number of samples) always refered to the weighted sample size in case of inclusion of all indicator species (which leads to slight deviations in statistical testing in case of specific assessments where not all species are included; i.e. with deviating weighted sample size), this has been adjusted.</t>
  </si>
  <si>
    <t>- Wijnhoven, S. et al. (2023). Benthic habitats quality status developments in the Dutch North Sea area on basis of Benthic Indicator Species Index (BISI) application. Draft scientific publication, Ecoauthor Report Series 2023 - 04, Heinkenszand, the Netherlands. (In Prep.).</t>
  </si>
  <si>
    <t xml:space="preserve">- Wijnhoven, S. et al. (2023). The Benthic Indicator Species Index (BISI) as a tool for benthic habitat quality status assessments. Draft scientific publication, Ecoauthor Report Series 2023 - 03, Heinkenszand, the Netherlands. </t>
  </si>
  <si>
    <r>
      <t xml:space="preserve">'BISI Assessment Tool for the Dutch North Sea </t>
    </r>
    <r>
      <rPr>
        <sz val="11"/>
        <color rgb="FFFF0000"/>
        <rFont val="Calibri"/>
        <family val="2"/>
        <scheme val="minor"/>
      </rPr>
      <t>v021023</t>
    </r>
    <r>
      <rPr>
        <sz val="11"/>
        <rFont val="Calibri"/>
        <family val="2"/>
        <scheme val="minor"/>
      </rPr>
      <t>.xlsx'</t>
    </r>
  </si>
  <si>
    <t>- COE v3: Centrale Oestergronden - KRM-area of 'Central Oystergrounds', including specific evaluation of efficiency of closure of area (COE1000) for seafloor disturbing fisheries.</t>
  </si>
  <si>
    <t>- FF v3: Friese Front - KRM-area of 'Frisian Front' (part of it is Natura2000-area; Bird Directives), including specific evaluation of efficiency of closure of areas (FF600 and FF400) for seafloor disturbing fisheries.</t>
  </si>
  <si>
    <t>- DB v3: Doggersbank - HD-area of 'Dogger Bank', including specific evaluation of efficiency of closure of areas (DB-noord and DB-zuid) for seafloor disturbing fisheries.</t>
  </si>
  <si>
    <t>- NZKZ v3: Noordzeekustzone - HD-area of 'North Sea Coastal Zone', including specific evaluation of efficiency of closure of area for seafloor disturbing fisheries (combination of 5 small areas).</t>
  </si>
  <si>
    <t>- VvdR v3: Vlakte van de Raan - HD-area of 'Plain of the Raan', including specific evaluation of efficiency of closure of area for seafloor disturbing fisheries (combination of 4 small areas).</t>
  </si>
  <si>
    <t>- KB - H1170 v3: Klaverbank - HD-area of 'Cleaver Bank'; area specific BISI and related monitoring the same as for the evaluation of HD habitat type H1170 'Reefs of the open sea' (Riffen van de open zee), including specific evaluation of efficiency of closure of area for seafloor disturbing fisheries (combination of 2 areas).</t>
  </si>
  <si>
    <t>AT samples = Those samples specifically meant for evaluation of the general quality status ('Algemene Toestand') of the Dutch part of the North Sea within the frame of the MSFD (possibly used for evaluation of individual HD-/MSFD-areas or MSFD-habitats as well)</t>
  </si>
  <si>
    <t>Bruine Bank = MSFD-area 'Brown Bank'</t>
  </si>
  <si>
    <t>Centrale Oestergronden = MSFD-area 'Central Oystergrounds'</t>
  </si>
  <si>
    <t>COE = MSFD-area Centrale Oestergronden (or Central Oystergrounds) (is Natura 2000 area as well).</t>
  </si>
  <si>
    <t>CZov = Part of MSFD zone Coastal Zone outside the HD-/MSFD-areas.</t>
  </si>
  <si>
    <t>exp = inverse natural logarithm; or e to the power of the following term.</t>
  </si>
  <si>
    <t>FF = MSFD-area Friese Front (or Frisian Front)</t>
  </si>
  <si>
    <t>Friese Front = MSFD-area 'Frisian Front'</t>
  </si>
  <si>
    <t>(As the number of columns differs with the area to be assessed, columns are described in order of appearance where it is indicated if columns are optional (only present for certain assessment types)).</t>
  </si>
  <si>
    <t>- Area/type of assessment is indicated at the top;</t>
  </si>
  <si>
    <t xml:space="preserve">List of indicator species for assessment of the area; </t>
  </si>
  <si>
    <t xml:space="preserve">- Specific per area/habitat and monitoring technique a certain minimum number of samples is needed for reliable observations bassically determined by natural patterns of occurrence under good quality conditions; minimum number of samples needed to achieve sufficient power to detect potential differences (although those minimum numbers are estimated per indicator species, they are not provided here; those values were only used to come to the selection of indicator species given the monitoring programme and related efforts; basically it is an option to deselect certain indicator species in case realized monitoring efforts do not reach the minimum number as indicated; in this case it is unwanted to substantially lower the efforts as with reduced number of indicator species the uncertainty increases, and representativity of monitoring might decrease; the current monitoring efforts are already at the lower end of what is needed so that a 10% deviation of the expected number of samples in case of less samples is considered insufficient (or should at least be reported as potentially 'uncertain' or 'unreliable'). </t>
  </si>
  <si>
    <t>- Expected number of samples per year as from 2021 (and to a large extent from 2015) onwards according to the National benthos monitoring programme, split into columns for different monitoring techniques indicating the used technique for each of the indicator species; These values are close to the minimum needed for a reliable assessment, so that 10% deviation (lower numbers) is considered 'unreliable'.</t>
  </si>
  <si>
    <r>
      <t>- The indicator species specific reference value (R</t>
    </r>
    <r>
      <rPr>
        <vertAlign val="subscript"/>
        <sz val="11"/>
        <color theme="1"/>
        <rFont val="Calibri"/>
        <family val="2"/>
        <scheme val="minor"/>
      </rPr>
      <t>i</t>
    </r>
    <r>
      <rPr>
        <sz val="11"/>
        <color theme="1"/>
        <rFont val="Calibri"/>
        <family val="2"/>
        <scheme val="minor"/>
      </rPr>
      <t>), specific for the area of evaluation, the used observation methodology and data type as indicated; used to calculate relative occurrence values and/or as a value of comparison (quality status of observation compared to realistic reference quality status).</t>
    </r>
  </si>
  <si>
    <t>The average number of samples taking into account all included indicator species is given at the bottom (for specific evaluations the average number of samples to be considered in the assessment might slightly deviate from this value due to the selection ofspecific indicator species).</t>
  </si>
  <si>
    <r>
      <t>- The indicator species specific observation (O</t>
    </r>
    <r>
      <rPr>
        <vertAlign val="subscript"/>
        <sz val="11"/>
        <color theme="1"/>
        <rFont val="Calibri"/>
        <family val="2"/>
        <scheme val="minor"/>
      </rPr>
      <t>i</t>
    </r>
    <r>
      <rPr>
        <sz val="11"/>
        <color theme="1"/>
        <rFont val="Calibri"/>
        <family val="2"/>
        <scheme val="minor"/>
      </rPr>
      <t>), specific for the assessment area, the used observation methodology and data type as indicated, as calculated from the monitoring data at the moment of evaluation.</t>
    </r>
  </si>
  <si>
    <r>
      <t>Data come in different columns with average values and standard deviations, either or not adjusted (trucation at 100*R</t>
    </r>
    <r>
      <rPr>
        <vertAlign val="subscript"/>
        <sz val="11"/>
        <color theme="1"/>
        <rFont val="Calibri"/>
        <family val="2"/>
        <scheme val="minor"/>
      </rPr>
      <t>i</t>
    </r>
    <r>
      <rPr>
        <sz val="11"/>
        <color theme="1"/>
        <rFont val="Calibri"/>
        <family val="2"/>
        <scheme val="minor"/>
      </rPr>
      <t xml:space="preserve"> and 0,01*R</t>
    </r>
    <r>
      <rPr>
        <vertAlign val="subscript"/>
        <sz val="11"/>
        <color theme="1"/>
        <rFont val="Calibri"/>
        <family val="2"/>
        <scheme val="minor"/>
      </rPr>
      <t>i</t>
    </r>
    <r>
      <rPr>
        <sz val="11"/>
        <color theme="1"/>
        <rFont val="Calibri"/>
        <family val="2"/>
        <scheme val="minor"/>
      </rPr>
      <t>) to down-scale the importance of extremes and make quality improvements and degradations of similar importance.</t>
    </r>
  </si>
  <si>
    <t>--&gt; For future evaluations for which entire worksheets can be used/copied, these columns should be filled in on basis of the observation data for the year(s) to be evaluated, which automatically provide the results (BISI-value(s)) in comparisons to the internal/realistic reference. (Those who do the evaluation only have to select the tests suitable for the types of evaluations i.e. comparisons of years with the T0, BACI-analyses, trend analyses, etc.).</t>
  </si>
  <si>
    <r>
      <t>- Indicator values (iv</t>
    </r>
    <r>
      <rPr>
        <vertAlign val="subscript"/>
        <sz val="11"/>
        <color theme="1"/>
        <rFont val="Calibri"/>
        <family val="2"/>
        <scheme val="minor"/>
      </rPr>
      <t>i</t>
    </r>
    <r>
      <rPr>
        <sz val="11"/>
        <color theme="1"/>
        <rFont val="Calibri"/>
        <family val="2"/>
        <scheme val="minor"/>
      </rPr>
      <t>) for specific indicator species different for each of the specific evaluations (varying between 0 -no indicator value at all- and 1 - a very good indicator species for the specific evaluation); iv</t>
    </r>
    <r>
      <rPr>
        <vertAlign val="subscript"/>
        <sz val="11"/>
        <color theme="1"/>
        <rFont val="Calibri"/>
        <family val="2"/>
        <scheme val="minor"/>
      </rPr>
      <t>i</t>
    </r>
    <r>
      <rPr>
        <sz val="11"/>
        <color theme="1"/>
        <rFont val="Calibri"/>
        <family val="2"/>
        <scheme val="minor"/>
      </rPr>
      <t>'s divided by the average indicator value of all indicator species in the specific evaluation, result in the used Species Specific Indicator Value (IV</t>
    </r>
    <r>
      <rPr>
        <vertAlign val="subscript"/>
        <sz val="11"/>
        <color theme="1"/>
        <rFont val="Calibri"/>
        <family val="2"/>
        <scheme val="minor"/>
      </rPr>
      <t>i</t>
    </r>
    <r>
      <rPr>
        <sz val="11"/>
        <color theme="1"/>
        <rFont val="Calibri"/>
        <family val="2"/>
        <scheme val="minor"/>
      </rPr>
      <t>).</t>
    </r>
  </si>
  <si>
    <r>
      <t>General quality evaluation (each of the area specific selected indicator species is of equal importance and included (per definition an iv</t>
    </r>
    <r>
      <rPr>
        <vertAlign val="subscript"/>
        <sz val="11"/>
        <color theme="1"/>
        <rFont val="Calibri"/>
        <family val="2"/>
        <scheme val="minor"/>
      </rPr>
      <t>i</t>
    </r>
    <r>
      <rPr>
        <sz val="11"/>
        <color theme="1"/>
        <rFont val="Calibri"/>
        <family val="2"/>
        <scheme val="minor"/>
      </rPr>
      <t xml:space="preserve"> of 1)</t>
    </r>
  </si>
  <si>
    <t>(A) Physical disturbance</t>
  </si>
  <si>
    <t>(B) Ecological disturbance (combining possible effects of organic enrichment, pollutants and hypoxia)</t>
  </si>
  <si>
    <t>(C) High intensity of physical disturbance (e.g. by seafloor disturbing fisheries) on basis of potential size of species</t>
  </si>
  <si>
    <t>(D) High frequency of physical disturbance (e.g. by seafloor disturbing fisheries) on basis of longevity of species</t>
  </si>
  <si>
    <t>(E) Recovery (indicating recent disturbance by share of early recruits in communities) on basis of species with frequent recruits)</t>
  </si>
  <si>
    <t>- Effect indicator (indicator species show the specific importance of observed quality changes at national level (indicator species are rather unique or much more abundant in the assessment area/ecotope/habitat indicating the importance of good quality at national level):</t>
  </si>
  <si>
    <t>(F) Characteristic species (species only or more frequent found in the area or habitat of concern; i.e. for which the area is of high importance)</t>
  </si>
  <si>
    <t>(G) Species important for food web function, providing food for higher trophic levels</t>
  </si>
  <si>
    <t>(H) Species important for habitat diversity (e.g. by creating permanent and/or tertiary structures like tunnels and reefs) accelerating biodiversity</t>
  </si>
  <si>
    <t>(I) Species important for biological activation of sediment top layer (i.e. bioturbating and bio-irrigating species)</t>
  </si>
  <si>
    <t>(J) Habitats Directive typical species, selected by countries (in this case the Netherlands; on basis of presence being considered indicative for either or both a good biotic or abiotic structure and function of the HD-habitat type of concern</t>
  </si>
  <si>
    <t>- The total number of indicator species with a certain indicator value for each of the (specific) evaluations (extra important as it is expected that at least 5 indicator species are necessary for a reliable evaluation).</t>
  </si>
  <si>
    <t>- Number of cases/tests as the sum of the number of samples per individual indicator species included in the specific assessment, used for statistical testing.</t>
  </si>
  <si>
    <t xml:space="preserve">The matrix below shows the test characteristics and testing results for the test-type (amongst others comparison with the realistic reference quality status where deviation might indicate a status below good quality, and comparison of different treated areas like open - versus 'closed' areas): </t>
  </si>
  <si>
    <t>- Significance of difference in observed BISI value (in this case) compared to the internal/realistic reference (indicated with *** when p&lt;0,001, ** when p&lt;0,01 , * when p&lt;0,05, ns when not significant, and na if the number of indicator species in the specific evaluation is too low for a reliable result; here at least 5 indicator species should be included in the assessment for reliable result)</t>
  </si>
  <si>
    <t>At the bottom the same test characteristics are shown for the 2-sided comparison of the quality status of the closed area compared to the open area in case of evaluation of efficiency of the measures (instead of the comparsins with the internal/realistic reference); in that case used standard deviations and sample sizes in the calculations likely deviate).</t>
  </si>
  <si>
    <r>
      <t>Compared to BISI v2 (e.g. v311219) the formula to calculate a BISI-score has been adjusted by placing the Indicator Value (IVi; an indicator species specific weight factor) outside the log-term. Additionally the IV</t>
    </r>
    <r>
      <rPr>
        <vertAlign val="subscript"/>
        <sz val="11"/>
        <color theme="1"/>
        <rFont val="Calibri"/>
        <family val="2"/>
        <scheme val="minor"/>
      </rPr>
      <t>i</t>
    </r>
    <r>
      <rPr>
        <sz val="11"/>
        <color theme="1"/>
        <rFont val="Calibri"/>
        <family val="2"/>
        <scheme val="minor"/>
      </rPr>
      <t>-values have been reduced to half of the original value in case the IV</t>
    </r>
    <r>
      <rPr>
        <vertAlign val="subscript"/>
        <sz val="11"/>
        <color theme="1"/>
        <rFont val="Calibri"/>
        <family val="2"/>
        <scheme val="minor"/>
      </rPr>
      <t>i</t>
    </r>
    <r>
      <rPr>
        <sz val="11"/>
        <color theme="1"/>
        <rFont val="Calibri"/>
        <family val="2"/>
        <scheme val="minor"/>
      </rPr>
      <t xml:space="preserve"> was less than 1. Both adjustments lead to more emphasis on the most indicative species in the assessment results and are particularly meant to achieve more distinction between the specific assessments to improve detectability of possible pressures leading to the observed quality status or - development as indicated by the BISI and/or indicating possible consequences of observed quality status or - developments with regards to ecological functioning. As the formula has been changed this had consequences for the calculation of the pooled standard deviation as wel; which has been adjusted accordingly.</t>
    </r>
  </si>
  <si>
    <t>Expected number of representative samples</t>
  </si>
  <si>
    <t>Expected number of representative samples*</t>
  </si>
  <si>
    <r>
      <t>met stdev</t>
    </r>
    <r>
      <rPr>
        <b/>
        <i/>
        <vertAlign val="subscript"/>
        <sz val="11"/>
        <color rgb="FFFF0000"/>
        <rFont val="Calibri"/>
        <family val="2"/>
        <scheme val="minor"/>
      </rPr>
      <t>H1110b</t>
    </r>
    <r>
      <rPr>
        <b/>
        <i/>
        <sz val="11"/>
        <color rgb="FFFF0000"/>
        <rFont val="Calibri"/>
        <family val="2"/>
        <scheme val="minor"/>
      </rPr>
      <t xml:space="preserve"> = ((0,736</t>
    </r>
    <r>
      <rPr>
        <b/>
        <i/>
        <vertAlign val="superscript"/>
        <sz val="11"/>
        <color rgb="FFFF0000"/>
        <rFont val="Calibri"/>
        <family val="2"/>
        <scheme val="minor"/>
      </rPr>
      <t>2</t>
    </r>
    <r>
      <rPr>
        <b/>
        <i/>
        <sz val="11"/>
        <color rgb="FFFF0000"/>
        <rFont val="Calibri"/>
        <family val="2"/>
        <scheme val="minor"/>
      </rPr>
      <t>*(stdev</t>
    </r>
    <r>
      <rPr>
        <b/>
        <i/>
        <vertAlign val="subscript"/>
        <sz val="11"/>
        <color rgb="FFFF0000"/>
        <rFont val="Calibri"/>
        <family val="2"/>
        <scheme val="minor"/>
      </rPr>
      <t>H1110b ov</t>
    </r>
    <r>
      <rPr>
        <b/>
        <i/>
        <sz val="11"/>
        <color rgb="FFFF0000"/>
        <rFont val="Calibri"/>
        <family val="2"/>
        <scheme val="minor"/>
      </rPr>
      <t>)</t>
    </r>
    <r>
      <rPr>
        <b/>
        <i/>
        <vertAlign val="superscript"/>
        <sz val="11"/>
        <color rgb="FFFF0000"/>
        <rFont val="Calibri"/>
        <family val="2"/>
        <scheme val="minor"/>
      </rPr>
      <t>2</t>
    </r>
    <r>
      <rPr>
        <b/>
        <i/>
        <sz val="11"/>
        <color rgb="FFFF0000"/>
        <rFont val="Calibri"/>
        <family val="2"/>
        <scheme val="minor"/>
      </rPr>
      <t>)/(O</t>
    </r>
    <r>
      <rPr>
        <b/>
        <i/>
        <vertAlign val="subscript"/>
        <sz val="11"/>
        <color rgb="FFFF0000"/>
        <rFont val="Calibri"/>
        <family val="2"/>
        <scheme val="minor"/>
      </rPr>
      <t>H1110b ov</t>
    </r>
    <r>
      <rPr>
        <b/>
        <i/>
        <sz val="11"/>
        <color rgb="FFFF0000"/>
        <rFont val="Calibri"/>
        <family val="2"/>
        <scheme val="minor"/>
      </rPr>
      <t>)</t>
    </r>
    <r>
      <rPr>
        <b/>
        <i/>
        <vertAlign val="superscript"/>
        <sz val="11"/>
        <color rgb="FFFF0000"/>
        <rFont val="Calibri"/>
        <family val="2"/>
        <scheme val="minor"/>
      </rPr>
      <t>2</t>
    </r>
    <r>
      <rPr>
        <b/>
        <i/>
        <sz val="11"/>
        <color rgb="FFFF0000"/>
        <rFont val="Calibri"/>
        <family val="2"/>
        <scheme val="minor"/>
      </rPr>
      <t>+(0,156</t>
    </r>
    <r>
      <rPr>
        <b/>
        <i/>
        <vertAlign val="superscript"/>
        <sz val="11"/>
        <color rgb="FFFF0000"/>
        <rFont val="Calibri"/>
        <family val="2"/>
        <scheme val="minor"/>
      </rPr>
      <t>2</t>
    </r>
    <r>
      <rPr>
        <b/>
        <i/>
        <sz val="11"/>
        <color rgb="FFFF0000"/>
        <rFont val="Calibri"/>
        <family val="2"/>
        <scheme val="minor"/>
      </rPr>
      <t>*(stdev</t>
    </r>
    <r>
      <rPr>
        <b/>
        <i/>
        <vertAlign val="subscript"/>
        <sz val="11"/>
        <color rgb="FFFF0000"/>
        <rFont val="Calibri"/>
        <family val="2"/>
        <scheme val="minor"/>
      </rPr>
      <t>NZKZ</t>
    </r>
    <r>
      <rPr>
        <b/>
        <i/>
        <sz val="11"/>
        <color rgb="FFFF0000"/>
        <rFont val="Calibri"/>
        <family val="2"/>
        <scheme val="minor"/>
      </rPr>
      <t>)</t>
    </r>
    <r>
      <rPr>
        <b/>
        <i/>
        <vertAlign val="superscript"/>
        <sz val="11"/>
        <color rgb="FFFF0000"/>
        <rFont val="Calibri"/>
        <family val="2"/>
        <scheme val="minor"/>
      </rPr>
      <t>2</t>
    </r>
    <r>
      <rPr>
        <b/>
        <i/>
        <sz val="11"/>
        <color rgb="FFFF0000"/>
        <rFont val="Calibri"/>
        <family val="2"/>
        <scheme val="minor"/>
      </rPr>
      <t>)/(O</t>
    </r>
    <r>
      <rPr>
        <b/>
        <i/>
        <vertAlign val="subscript"/>
        <sz val="11"/>
        <color rgb="FFFF0000"/>
        <rFont val="Calibri"/>
        <family val="2"/>
        <scheme val="minor"/>
      </rPr>
      <t>NZKZ</t>
    </r>
    <r>
      <rPr>
        <b/>
        <i/>
        <sz val="11"/>
        <color rgb="FFFF0000"/>
        <rFont val="Calibri"/>
        <family val="2"/>
        <scheme val="minor"/>
      </rPr>
      <t>)</t>
    </r>
    <r>
      <rPr>
        <b/>
        <i/>
        <vertAlign val="superscript"/>
        <sz val="11"/>
        <color rgb="FFFF0000"/>
        <rFont val="Calibri"/>
        <family val="2"/>
        <scheme val="minor"/>
      </rPr>
      <t>2</t>
    </r>
    <r>
      <rPr>
        <b/>
        <i/>
        <sz val="11"/>
        <color rgb="FFFF0000"/>
        <rFont val="Calibri"/>
        <family val="2"/>
        <scheme val="minor"/>
      </rPr>
      <t>+(0,089</t>
    </r>
    <r>
      <rPr>
        <b/>
        <i/>
        <vertAlign val="superscript"/>
        <sz val="11"/>
        <color rgb="FFFF0000"/>
        <rFont val="Calibri"/>
        <family val="2"/>
        <scheme val="minor"/>
      </rPr>
      <t>2</t>
    </r>
    <r>
      <rPr>
        <b/>
        <i/>
        <sz val="11"/>
        <color rgb="FFFF0000"/>
        <rFont val="Calibri"/>
        <family val="2"/>
        <scheme val="minor"/>
      </rPr>
      <t>*(stdev</t>
    </r>
    <r>
      <rPr>
        <b/>
        <i/>
        <vertAlign val="subscript"/>
        <sz val="11"/>
        <color rgb="FFFF0000"/>
        <rFont val="Calibri"/>
        <family val="2"/>
        <scheme val="minor"/>
      </rPr>
      <t>VD</t>
    </r>
    <r>
      <rPr>
        <b/>
        <i/>
        <sz val="11"/>
        <color rgb="FFFF0000"/>
        <rFont val="Calibri"/>
        <family val="2"/>
        <scheme val="minor"/>
      </rPr>
      <t>)</t>
    </r>
    <r>
      <rPr>
        <b/>
        <i/>
        <vertAlign val="superscript"/>
        <sz val="11"/>
        <color rgb="FFFF0000"/>
        <rFont val="Calibri"/>
        <family val="2"/>
        <scheme val="minor"/>
      </rPr>
      <t>2</t>
    </r>
    <r>
      <rPr>
        <b/>
        <i/>
        <sz val="11"/>
        <color rgb="FFFF0000"/>
        <rFont val="Calibri"/>
        <family val="2"/>
        <scheme val="minor"/>
      </rPr>
      <t>)/(O</t>
    </r>
    <r>
      <rPr>
        <b/>
        <i/>
        <vertAlign val="subscript"/>
        <sz val="11"/>
        <color rgb="FFFF0000"/>
        <rFont val="Calibri"/>
        <family val="2"/>
        <scheme val="minor"/>
      </rPr>
      <t>VD</t>
    </r>
    <r>
      <rPr>
        <b/>
        <i/>
        <sz val="11"/>
        <color rgb="FFFF0000"/>
        <rFont val="Calibri"/>
        <family val="2"/>
        <scheme val="minor"/>
      </rPr>
      <t>)</t>
    </r>
    <r>
      <rPr>
        <b/>
        <i/>
        <vertAlign val="superscript"/>
        <sz val="11"/>
        <color rgb="FFFF0000"/>
        <rFont val="Calibri"/>
        <family val="2"/>
        <scheme val="minor"/>
      </rPr>
      <t>2</t>
    </r>
    <r>
      <rPr>
        <b/>
        <i/>
        <sz val="11"/>
        <color rgb="FFFF0000"/>
        <rFont val="Calibri"/>
        <family val="2"/>
        <scheme val="minor"/>
      </rPr>
      <t>+(0,019</t>
    </r>
    <r>
      <rPr>
        <b/>
        <i/>
        <vertAlign val="superscript"/>
        <sz val="11"/>
        <color rgb="FFFF0000"/>
        <rFont val="Calibri"/>
        <family val="2"/>
        <scheme val="minor"/>
      </rPr>
      <t>2</t>
    </r>
    <r>
      <rPr>
        <b/>
        <i/>
        <sz val="11"/>
        <color rgb="FFFF0000"/>
        <rFont val="Calibri"/>
        <family val="2"/>
        <scheme val="minor"/>
      </rPr>
      <t>*(stdev</t>
    </r>
    <r>
      <rPr>
        <b/>
        <i/>
        <vertAlign val="subscript"/>
        <sz val="11"/>
        <color rgb="FFFF0000"/>
        <rFont val="Calibri"/>
        <family val="2"/>
        <scheme val="minor"/>
      </rPr>
      <t>VvdR</t>
    </r>
    <r>
      <rPr>
        <b/>
        <i/>
        <sz val="11"/>
        <color rgb="FFFF0000"/>
        <rFont val="Calibri"/>
        <family val="2"/>
        <scheme val="minor"/>
      </rPr>
      <t>)</t>
    </r>
    <r>
      <rPr>
        <b/>
        <i/>
        <vertAlign val="superscript"/>
        <sz val="11"/>
        <color rgb="FFFF0000"/>
        <rFont val="Calibri"/>
        <family val="2"/>
        <scheme val="minor"/>
      </rPr>
      <t>2</t>
    </r>
    <r>
      <rPr>
        <b/>
        <i/>
        <sz val="11"/>
        <color rgb="FFFF0000"/>
        <rFont val="Calibri"/>
        <family val="2"/>
        <scheme val="minor"/>
      </rPr>
      <t>)/(O</t>
    </r>
    <r>
      <rPr>
        <b/>
        <i/>
        <vertAlign val="subscript"/>
        <sz val="11"/>
        <color rgb="FFFF0000"/>
        <rFont val="Calibri"/>
        <family val="2"/>
        <scheme val="minor"/>
      </rPr>
      <t>VvdR</t>
    </r>
    <r>
      <rPr>
        <b/>
        <i/>
        <sz val="11"/>
        <color rgb="FFFF0000"/>
        <rFont val="Calibri"/>
        <family val="2"/>
        <scheme val="minor"/>
      </rPr>
      <t>)</t>
    </r>
    <r>
      <rPr>
        <b/>
        <i/>
        <vertAlign val="superscript"/>
        <sz val="11"/>
        <color rgb="FFFF0000"/>
        <rFont val="Calibri"/>
        <family val="2"/>
        <scheme val="minor"/>
      </rPr>
      <t>2</t>
    </r>
    <r>
      <rPr>
        <b/>
        <i/>
        <sz val="11"/>
        <color rgb="FFFF0000"/>
        <rFont val="Calibri"/>
        <family val="2"/>
        <scheme val="minor"/>
      </rPr>
      <t>)*O</t>
    </r>
    <r>
      <rPr>
        <b/>
        <i/>
        <vertAlign val="subscript"/>
        <sz val="11"/>
        <color rgb="FFFF0000"/>
        <rFont val="Calibri"/>
        <family val="2"/>
        <scheme val="minor"/>
      </rPr>
      <t>H1110b</t>
    </r>
    <r>
      <rPr>
        <b/>
        <i/>
        <vertAlign val="superscript"/>
        <sz val="11"/>
        <color rgb="FFFF0000"/>
        <rFont val="Calibri"/>
        <family val="2"/>
        <scheme val="minor"/>
      </rPr>
      <t>2</t>
    </r>
    <r>
      <rPr>
        <b/>
        <i/>
        <sz val="11"/>
        <color rgb="FFFF0000"/>
        <rFont val="Calibri"/>
        <family val="2"/>
        <scheme val="minor"/>
      </rPr>
      <t>)</t>
    </r>
    <r>
      <rPr>
        <b/>
        <i/>
        <vertAlign val="superscript"/>
        <sz val="11"/>
        <color rgb="FFFF0000"/>
        <rFont val="Calibri"/>
        <family val="2"/>
        <scheme val="minor"/>
      </rPr>
      <t>0,5</t>
    </r>
  </si>
  <si>
    <t>Turritella communis = Turritellinella tricarinata</t>
  </si>
  <si>
    <t>Turritellinella tricarinata</t>
  </si>
  <si>
    <r>
      <t xml:space="preserve">Tellina fabula </t>
    </r>
    <r>
      <rPr>
        <sz val="11"/>
        <color theme="1"/>
        <rFont val="Calibri"/>
        <family val="2"/>
        <scheme val="minor"/>
      </rPr>
      <t>=</t>
    </r>
    <r>
      <rPr>
        <i/>
        <sz val="11"/>
        <color theme="1"/>
        <rFont val="Calibri"/>
        <family val="2"/>
        <scheme val="minor"/>
      </rPr>
      <t xml:space="preserve"> Fabulina fabula</t>
    </r>
  </si>
  <si>
    <r>
      <t>Angulus fabula</t>
    </r>
    <r>
      <rPr>
        <sz val="11"/>
        <color theme="1"/>
        <rFont val="Calibri"/>
        <family val="2"/>
        <scheme val="minor"/>
      </rPr>
      <t xml:space="preserve"> = </t>
    </r>
    <r>
      <rPr>
        <i/>
        <sz val="11"/>
        <color theme="1"/>
        <rFont val="Calibri"/>
        <family val="2"/>
        <scheme val="minor"/>
      </rPr>
      <t>Fabulina fabula</t>
    </r>
  </si>
  <si>
    <r>
      <t xml:space="preserve">Podarkeopsis helgolandicus </t>
    </r>
    <r>
      <rPr>
        <sz val="11"/>
        <color theme="1"/>
        <rFont val="Calibri"/>
        <family val="2"/>
        <scheme val="minor"/>
      </rPr>
      <t>+</t>
    </r>
    <r>
      <rPr>
        <i/>
        <sz val="11"/>
        <color theme="1"/>
        <rFont val="Calibri"/>
        <family val="2"/>
        <scheme val="minor"/>
      </rPr>
      <t xml:space="preserve"> P. capensis</t>
    </r>
  </si>
  <si>
    <r>
      <t>Podarkeopsis helgolandica</t>
    </r>
    <r>
      <rPr>
        <sz val="11"/>
        <color rgb="FF000000"/>
        <rFont val="Calibri"/>
        <family val="2"/>
      </rPr>
      <t xml:space="preserve"> = </t>
    </r>
    <r>
      <rPr>
        <i/>
        <sz val="11"/>
        <color indexed="8"/>
        <rFont val="Calibri"/>
        <family val="2"/>
      </rPr>
      <t>Podarkeopsis helgolandicus</t>
    </r>
  </si>
  <si>
    <t>Limecola balthica = Macoma balthica</t>
  </si>
  <si>
    <t>Angulus fabula = Fabulina fabula</t>
  </si>
  <si>
    <r>
      <t>Tellina fabula</t>
    </r>
    <r>
      <rPr>
        <sz val="11"/>
        <color theme="1"/>
        <rFont val="Calibri"/>
        <family val="2"/>
        <scheme val="minor"/>
      </rPr>
      <t xml:space="preserve"> =</t>
    </r>
    <r>
      <rPr>
        <i/>
        <sz val="11"/>
        <color theme="1"/>
        <rFont val="Calibri"/>
        <family val="2"/>
        <scheme val="minor"/>
      </rPr>
      <t xml:space="preserve"> Fabulina fabula</t>
    </r>
  </si>
  <si>
    <t>Macoma balthica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</si>
</sst>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4" x14ac:knownFonts="1">
    <font>
      <sz val="11"/>
      <color theme="1"/>
      <name val="Calibri"/>
      <family val="2"/>
      <scheme val="minor"/>
    </font>
    <font>
      <sz val="11"/>
      <color rgb="FFFF0000"/>
      <name val="Calibri"/>
      <family val="2"/>
      <scheme val="minor"/>
    </font>
    <font>
      <b/>
      <sz val="11"/>
      <color theme="1"/>
      <name val="Calibri"/>
      <family val="2"/>
      <scheme val="minor"/>
    </font>
    <font>
      <vertAlign val="subscript"/>
      <sz val="11"/>
      <color theme="1"/>
      <name val="Calibri"/>
      <family val="2"/>
      <scheme val="minor"/>
    </font>
    <font>
      <b/>
      <sz val="14"/>
      <color theme="1"/>
      <name val="Calibri"/>
      <family val="2"/>
      <scheme val="minor"/>
    </font>
    <font>
      <b/>
      <vertAlign val="subscript"/>
      <sz val="14"/>
      <color theme="1"/>
      <name val="Calibri"/>
      <family val="2"/>
      <scheme val="minor"/>
    </font>
    <font>
      <sz val="11"/>
      <color theme="1"/>
      <name val="Calibri"/>
      <family val="2"/>
    </font>
    <font>
      <sz val="11"/>
      <name val="Calibri"/>
      <family val="2"/>
      <scheme val="minor"/>
    </font>
    <font>
      <sz val="12"/>
      <color theme="1"/>
      <name val="Calibri"/>
      <family val="2"/>
      <scheme val="minor"/>
    </font>
    <font>
      <i/>
      <sz val="11"/>
      <color theme="1"/>
      <name val="Calibri"/>
      <family val="2"/>
      <scheme val="minor"/>
    </font>
    <font>
      <sz val="11"/>
      <color rgb="FF00B050"/>
      <name val="Calibri"/>
      <family val="2"/>
      <scheme val="minor"/>
    </font>
    <font>
      <sz val="16"/>
      <color rgb="FF000000"/>
      <name val="Calibri"/>
      <family val="2"/>
      <scheme val="minor"/>
    </font>
    <font>
      <vertAlign val="subscript"/>
      <sz val="16"/>
      <color rgb="FF000000"/>
      <name val="Calibri"/>
      <family val="2"/>
      <scheme val="minor"/>
    </font>
    <font>
      <sz val="11"/>
      <color rgb="FF000000"/>
      <name val="Calibri"/>
      <family val="2"/>
      <scheme val="minor"/>
    </font>
    <font>
      <sz val="10"/>
      <color indexed="8"/>
      <name val="Arial"/>
      <family val="2"/>
    </font>
    <font>
      <i/>
      <sz val="11"/>
      <color indexed="8"/>
      <name val="Calibri"/>
      <family val="2"/>
    </font>
    <font>
      <sz val="11"/>
      <color indexed="8"/>
      <name val="Calibri"/>
      <family val="2"/>
    </font>
    <font>
      <i/>
      <sz val="12"/>
      <color theme="1"/>
      <name val="Calibri"/>
      <family val="2"/>
      <scheme val="minor"/>
    </font>
    <font>
      <i/>
      <sz val="11"/>
      <name val="Calibri"/>
      <family val="2"/>
      <scheme val="minor"/>
    </font>
    <font>
      <b/>
      <sz val="11"/>
      <name val="Calibri"/>
      <family val="2"/>
      <scheme val="minor"/>
    </font>
    <font>
      <vertAlign val="superscript"/>
      <sz val="11"/>
      <color theme="1"/>
      <name val="Calibri"/>
      <family val="2"/>
      <scheme val="minor"/>
    </font>
    <font>
      <b/>
      <sz val="12"/>
      <color theme="1"/>
      <name val="Calibri"/>
      <family val="2"/>
      <scheme val="minor"/>
    </font>
    <font>
      <vertAlign val="subscript"/>
      <sz val="11"/>
      <color rgb="FF000000"/>
      <name val="Calibri"/>
      <family val="2"/>
      <scheme val="minor"/>
    </font>
    <font>
      <i/>
      <sz val="11"/>
      <color rgb="FF0070C0"/>
      <name val="Calibri"/>
      <family val="2"/>
      <scheme val="minor"/>
    </font>
    <font>
      <sz val="11"/>
      <color rgb="FF0070C0"/>
      <name val="Calibri"/>
      <family val="2"/>
      <scheme val="minor"/>
    </font>
    <font>
      <i/>
      <sz val="11"/>
      <color rgb="FF00B050"/>
      <name val="Calibri"/>
      <family val="2"/>
      <scheme val="minor"/>
    </font>
    <font>
      <i/>
      <sz val="11"/>
      <color rgb="FFFF0000"/>
      <name val="Calibri"/>
      <family val="2"/>
      <scheme val="minor"/>
    </font>
    <font>
      <sz val="12"/>
      <color rgb="FF00B050"/>
      <name val="Calibri"/>
      <family val="2"/>
      <scheme val="minor"/>
    </font>
    <font>
      <sz val="12"/>
      <color rgb="FFC00000"/>
      <name val="Calibri"/>
      <family val="2"/>
      <scheme val="minor"/>
    </font>
    <font>
      <sz val="11"/>
      <color rgb="FFC00000"/>
      <name val="Calibri"/>
      <family val="2"/>
      <scheme val="minor"/>
    </font>
    <font>
      <sz val="8"/>
      <name val="Calibri"/>
      <family val="2"/>
      <scheme val="minor"/>
    </font>
    <font>
      <b/>
      <i/>
      <sz val="11"/>
      <color rgb="FFFF0000"/>
      <name val="Calibri"/>
      <family val="2"/>
      <scheme val="minor"/>
    </font>
    <font>
      <b/>
      <sz val="11"/>
      <color theme="1"/>
      <name val="Calibri"/>
      <family val="2"/>
    </font>
    <font>
      <b/>
      <i/>
      <vertAlign val="subscript"/>
      <sz val="11"/>
      <color rgb="FFFF0000"/>
      <name val="Calibri"/>
      <family val="2"/>
      <scheme val="minor"/>
    </font>
    <font>
      <b/>
      <i/>
      <vertAlign val="superscript"/>
      <sz val="11"/>
      <color rgb="FFFF0000"/>
      <name val="Calibri"/>
      <family val="2"/>
      <scheme val="minor"/>
    </font>
    <font>
      <u/>
      <sz val="11"/>
      <color theme="10"/>
      <name val="Calibri"/>
      <family val="2"/>
      <scheme val="minor"/>
    </font>
    <font>
      <b/>
      <sz val="14"/>
      <color theme="1"/>
      <name val="Calibri"/>
      <family val="2"/>
    </font>
    <font>
      <sz val="10"/>
      <color theme="1"/>
      <name val="Arial"/>
      <family val="2"/>
    </font>
    <font>
      <b/>
      <sz val="10"/>
      <color theme="1"/>
      <name val="Arial"/>
      <family val="2"/>
    </font>
    <font>
      <i/>
      <sz val="10"/>
      <color theme="1"/>
      <name val="Arial"/>
      <family val="2"/>
    </font>
    <font>
      <b/>
      <vertAlign val="subscript"/>
      <sz val="11"/>
      <color theme="1"/>
      <name val="Calibri"/>
      <family val="2"/>
      <scheme val="minor"/>
    </font>
    <font>
      <b/>
      <sz val="11"/>
      <color rgb="FFFF0000"/>
      <name val="Calibri"/>
      <family val="2"/>
      <scheme val="minor"/>
    </font>
    <font>
      <i/>
      <sz val="11"/>
      <color rgb="FF000000"/>
      <name val="Calibri"/>
      <family val="2"/>
      <scheme val="minor"/>
    </font>
    <font>
      <sz val="11"/>
      <color rgb="FF000000"/>
      <name val="Calibri"/>
      <family val="2"/>
    </font>
  </fonts>
  <fills count="6">
    <fill>
      <patternFill patternType="none"/>
    </fill>
    <fill>
      <patternFill patternType="gray125"/>
    </fill>
    <fill>
      <patternFill patternType="solid">
        <fgColor rgb="FFEEB500"/>
        <bgColor indexed="6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22"/>
      </left>
      <right/>
      <top style="thin">
        <color indexed="22"/>
      </top>
      <bottom style="thin">
        <color indexed="22"/>
      </bottom>
      <diagonal/>
    </border>
  </borders>
  <cellStyleXfs count="3">
    <xf numFmtId="0" fontId="0" fillId="0" borderId="0"/>
    <xf numFmtId="0" fontId="14" fillId="0" borderId="0"/>
    <xf numFmtId="0" fontId="35" fillId="0" borderId="0" applyNumberFormat="0" applyFill="0" applyBorder="0" applyAlignment="0" applyProtection="0"/>
  </cellStyleXfs>
  <cellXfs count="238">
    <xf numFmtId="0" fontId="0" fillId="0" borderId="0" xfId="0"/>
    <xf numFmtId="0" fontId="0" fillId="0" borderId="1" xfId="0" applyBorder="1"/>
    <xf numFmtId="0" fontId="0" fillId="0" borderId="2" xfId="0" applyBorder="1"/>
    <xf numFmtId="0" fontId="4" fillId="0" borderId="3" xfId="0" applyFont="1" applyBorder="1" applyAlignment="1">
      <alignment wrapText="1"/>
    </xf>
    <xf numFmtId="0" fontId="0" fillId="0" borderId="0" xfId="0" applyAlignment="1">
      <alignment textRotation="90" wrapText="1"/>
    </xf>
    <xf numFmtId="2" fontId="0" fillId="0" borderId="1" xfId="0" applyNumberFormat="1" applyBorder="1" applyAlignment="1">
      <alignment horizontal="center" wrapText="1"/>
    </xf>
    <xf numFmtId="2" fontId="6" fillId="0" borderId="0" xfId="0" applyNumberFormat="1" applyFont="1" applyAlignment="1">
      <alignment horizontal="center" wrapText="1"/>
    </xf>
    <xf numFmtId="2" fontId="0" fillId="0" borderId="0" xfId="0" applyNumberFormat="1" applyAlignment="1">
      <alignment horizontal="center" wrapText="1"/>
    </xf>
    <xf numFmtId="0" fontId="0" fillId="0" borderId="2" xfId="0" applyBorder="1" applyAlignment="1">
      <alignment textRotation="90" wrapText="1"/>
    </xf>
    <xf numFmtId="0" fontId="0" fillId="0" borderId="1" xfId="0" applyBorder="1" applyAlignment="1">
      <alignment wrapText="1"/>
    </xf>
    <xf numFmtId="0" fontId="0" fillId="0" borderId="4" xfId="0" applyBorder="1" applyAlignment="1">
      <alignment wrapText="1"/>
    </xf>
    <xf numFmtId="0" fontId="0" fillId="0" borderId="0" xfId="0" applyAlignment="1">
      <alignment wrapText="1"/>
    </xf>
    <xf numFmtId="164" fontId="0" fillId="0" borderId="0" xfId="0" applyNumberFormat="1"/>
    <xf numFmtId="0" fontId="9" fillId="0" borderId="0" xfId="0" applyFont="1"/>
    <xf numFmtId="0" fontId="7" fillId="0" borderId="1" xfId="0" applyFont="1" applyBorder="1"/>
    <xf numFmtId="0" fontId="7" fillId="0" borderId="0" xfId="0" applyFont="1"/>
    <xf numFmtId="164" fontId="7" fillId="0" borderId="0" xfId="0" applyNumberFormat="1" applyFont="1"/>
    <xf numFmtId="164" fontId="7" fillId="2" borderId="1" xfId="0" applyNumberFormat="1" applyFont="1" applyFill="1" applyBorder="1"/>
    <xf numFmtId="164" fontId="7" fillId="2" borderId="0" xfId="0" applyNumberFormat="1" applyFont="1" applyFill="1"/>
    <xf numFmtId="0" fontId="10" fillId="0" borderId="0" xfId="0" applyFont="1"/>
    <xf numFmtId="164" fontId="7" fillId="0" borderId="1" xfId="0" applyNumberFormat="1" applyFont="1" applyBorder="1"/>
    <xf numFmtId="164" fontId="7" fillId="0" borderId="2" xfId="0" applyNumberFormat="1" applyFont="1" applyBorder="1"/>
    <xf numFmtId="164" fontId="0" fillId="2" borderId="1" xfId="0" applyNumberFormat="1" applyFill="1" applyBorder="1"/>
    <xf numFmtId="2" fontId="0" fillId="0" borderId="0" xfId="0" applyNumberFormat="1"/>
    <xf numFmtId="2" fontId="0" fillId="2" borderId="0" xfId="0" applyNumberFormat="1" applyFill="1"/>
    <xf numFmtId="164" fontId="0" fillId="0" borderId="1" xfId="0" applyNumberFormat="1" applyBorder="1"/>
    <xf numFmtId="0" fontId="0" fillId="0" borderId="2" xfId="0" applyBorder="1" applyAlignment="1">
      <alignment wrapText="1"/>
    </xf>
    <xf numFmtId="0" fontId="1" fillId="0" borderId="1" xfId="0" applyFont="1" applyBorder="1"/>
    <xf numFmtId="0" fontId="11" fillId="0" borderId="0" xfId="0" applyFont="1" applyAlignment="1">
      <alignment horizontal="left" readingOrder="1"/>
    </xf>
    <xf numFmtId="164" fontId="2" fillId="0" borderId="1" xfId="0" applyNumberFormat="1" applyFont="1" applyBorder="1"/>
    <xf numFmtId="164" fontId="2" fillId="0" borderId="0" xfId="0" applyNumberFormat="1" applyFont="1"/>
    <xf numFmtId="0" fontId="13" fillId="0" borderId="0" xfId="0" applyFont="1" applyAlignment="1">
      <alignment horizontal="left" readingOrder="1"/>
    </xf>
    <xf numFmtId="165" fontId="9" fillId="0" borderId="0" xfId="0" applyNumberFormat="1" applyFont="1"/>
    <xf numFmtId="1" fontId="2" fillId="0" borderId="0" xfId="0" applyNumberFormat="1" applyFont="1" applyAlignment="1">
      <alignment horizontal="left"/>
    </xf>
    <xf numFmtId="164" fontId="7" fillId="3" borderId="1" xfId="0" applyNumberFormat="1" applyFont="1" applyFill="1" applyBorder="1"/>
    <xf numFmtId="164" fontId="7" fillId="3" borderId="0" xfId="0" applyNumberFormat="1" applyFont="1" applyFill="1"/>
    <xf numFmtId="1" fontId="0" fillId="0" borderId="0" xfId="0" applyNumberFormat="1"/>
    <xf numFmtId="0" fontId="0" fillId="2" borderId="1" xfId="0" applyFill="1" applyBorder="1"/>
    <xf numFmtId="2" fontId="0" fillId="0" borderId="1" xfId="0" applyNumberFormat="1" applyBorder="1"/>
    <xf numFmtId="0" fontId="8" fillId="0" borderId="1" xfId="0" applyFont="1" applyBorder="1"/>
    <xf numFmtId="164" fontId="0" fillId="3" borderId="1" xfId="0" applyNumberFormat="1" applyFill="1" applyBorder="1"/>
    <xf numFmtId="0" fontId="0" fillId="3" borderId="1" xfId="0" applyFill="1" applyBorder="1"/>
    <xf numFmtId="0" fontId="0" fillId="4" borderId="0" xfId="0" applyFill="1" applyAlignment="1">
      <alignment wrapText="1"/>
    </xf>
    <xf numFmtId="0" fontId="9" fillId="0" borderId="8" xfId="0" applyFont="1" applyBorder="1"/>
    <xf numFmtId="0" fontId="1" fillId="0" borderId="0" xfId="0" applyFont="1"/>
    <xf numFmtId="0" fontId="0" fillId="4" borderId="0" xfId="0" applyFill="1"/>
    <xf numFmtId="0" fontId="9" fillId="0" borderId="2" xfId="0" applyFont="1" applyBorder="1"/>
    <xf numFmtId="0" fontId="2" fillId="0" borderId="0" xfId="0" applyFont="1"/>
    <xf numFmtId="0" fontId="2" fillId="0" borderId="0" xfId="0" applyFont="1" applyAlignment="1">
      <alignment horizontal="left"/>
    </xf>
    <xf numFmtId="164" fontId="0" fillId="0" borderId="0" xfId="0" applyNumberFormat="1" applyAlignment="1">
      <alignment horizontal="center"/>
    </xf>
    <xf numFmtId="0" fontId="4" fillId="0" borderId="9" xfId="0" applyFont="1" applyBorder="1" applyAlignment="1">
      <alignment wrapText="1"/>
    </xf>
    <xf numFmtId="0" fontId="0" fillId="0" borderId="7" xfId="0" applyBorder="1" applyAlignment="1">
      <alignment horizontal="center" textRotation="90" wrapText="1"/>
    </xf>
    <xf numFmtId="0" fontId="0" fillId="0" borderId="10" xfId="0" applyBorder="1" applyAlignment="1">
      <alignment wrapText="1"/>
    </xf>
    <xf numFmtId="0" fontId="8" fillId="0" borderId="0" xfId="0" applyFont="1"/>
    <xf numFmtId="164" fontId="0" fillId="0" borderId="1" xfId="0" applyNumberFormat="1" applyBorder="1" applyAlignment="1">
      <alignment wrapText="1"/>
    </xf>
    <xf numFmtId="164" fontId="0" fillId="0" borderId="0" xfId="0" applyNumberFormat="1" applyAlignment="1">
      <alignment wrapText="1"/>
    </xf>
    <xf numFmtId="0" fontId="0" fillId="2" borderId="1" xfId="0" applyFill="1" applyBorder="1" applyAlignment="1">
      <alignment horizontal="right" wrapText="1"/>
    </xf>
    <xf numFmtId="0" fontId="0" fillId="2" borderId="0" xfId="0" applyFill="1" applyAlignment="1">
      <alignment horizontal="right" wrapText="1"/>
    </xf>
    <xf numFmtId="0" fontId="9" fillId="0" borderId="5" xfId="0" applyFont="1" applyBorder="1"/>
    <xf numFmtId="0" fontId="17" fillId="0" borderId="5" xfId="0" applyFont="1" applyBorder="1"/>
    <xf numFmtId="164" fontId="0" fillId="2" borderId="0" xfId="0" applyNumberFormat="1" applyFill="1"/>
    <xf numFmtId="0" fontId="0" fillId="0" borderId="1" xfId="0" applyBorder="1" applyAlignment="1">
      <alignment horizontal="center" wrapText="1"/>
    </xf>
    <xf numFmtId="0" fontId="0" fillId="0" borderId="0" xfId="0" applyAlignment="1">
      <alignment horizontal="center" wrapText="1"/>
    </xf>
    <xf numFmtId="0" fontId="0" fillId="0" borderId="2"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4" fillId="0" borderId="12" xfId="0" applyFont="1" applyBorder="1" applyAlignment="1">
      <alignment wrapText="1"/>
    </xf>
    <xf numFmtId="164" fontId="0" fillId="0" borderId="2" xfId="0" applyNumberFormat="1" applyBorder="1"/>
    <xf numFmtId="0" fontId="0" fillId="2" borderId="0" xfId="0" applyFill="1"/>
    <xf numFmtId="0" fontId="18" fillId="0" borderId="0" xfId="0" applyFont="1"/>
    <xf numFmtId="164" fontId="2" fillId="0" borderId="2" xfId="0" applyNumberFormat="1" applyFont="1" applyBorder="1"/>
    <xf numFmtId="0" fontId="0" fillId="3" borderId="0" xfId="0" applyFill="1"/>
    <xf numFmtId="164" fontId="0" fillId="3" borderId="0" xfId="0" applyNumberFormat="1" applyFill="1"/>
    <xf numFmtId="0" fontId="8" fillId="0" borderId="0" xfId="0" applyFont="1" applyAlignment="1">
      <alignment wrapText="1"/>
    </xf>
    <xf numFmtId="0" fontId="0" fillId="3" borderId="0" xfId="0" applyFill="1" applyAlignment="1">
      <alignment horizontal="right" wrapText="1"/>
    </xf>
    <xf numFmtId="0" fontId="0" fillId="0" borderId="0" xfId="0" applyAlignment="1">
      <alignment horizontal="right" wrapText="1"/>
    </xf>
    <xf numFmtId="164" fontId="7" fillId="0" borderId="13" xfId="0" applyNumberFormat="1" applyFont="1" applyBorder="1"/>
    <xf numFmtId="0" fontId="9" fillId="0" borderId="6" xfId="0" applyFont="1" applyBorder="1"/>
    <xf numFmtId="0" fontId="0" fillId="0" borderId="5" xfId="0" applyBorder="1"/>
    <xf numFmtId="0" fontId="0" fillId="0" borderId="14" xfId="0" applyBorder="1"/>
    <xf numFmtId="164" fontId="7" fillId="0" borderId="14" xfId="0" applyNumberFormat="1" applyFont="1" applyBorder="1"/>
    <xf numFmtId="0" fontId="9" fillId="0" borderId="1" xfId="0" applyFont="1" applyBorder="1"/>
    <xf numFmtId="0" fontId="17" fillId="0" borderId="1" xfId="0" applyFont="1" applyBorder="1"/>
    <xf numFmtId="0" fontId="0" fillId="5" borderId="0" xfId="0" applyFill="1"/>
    <xf numFmtId="1" fontId="0" fillId="0" borderId="1" xfId="0" applyNumberFormat="1" applyBorder="1"/>
    <xf numFmtId="0" fontId="0" fillId="0" borderId="5" xfId="0" applyBorder="1" applyAlignment="1">
      <alignment horizontal="center" wrapText="1"/>
    </xf>
    <xf numFmtId="0" fontId="4" fillId="0" borderId="5" xfId="0" applyFont="1" applyBorder="1" applyAlignment="1">
      <alignment horizontal="center" wrapText="1"/>
    </xf>
    <xf numFmtId="0" fontId="21" fillId="0" borderId="0" xfId="0" applyFont="1" applyAlignment="1">
      <alignment horizontal="center" wrapText="1"/>
    </xf>
    <xf numFmtId="0" fontId="0" fillId="0" borderId="5" xfId="0" applyBorder="1" applyAlignment="1">
      <alignment wrapText="1"/>
    </xf>
    <xf numFmtId="164" fontId="0" fillId="0" borderId="14" xfId="0" applyNumberFormat="1" applyBorder="1"/>
    <xf numFmtId="164" fontId="0" fillId="0" borderId="8" xfId="0" applyNumberFormat="1" applyBorder="1"/>
    <xf numFmtId="164" fontId="0" fillId="0" borderId="13" xfId="0" applyNumberFormat="1" applyBorder="1"/>
    <xf numFmtId="0" fontId="4" fillId="0" borderId="13" xfId="0" applyFont="1" applyBorder="1" applyAlignment="1">
      <alignment wrapText="1"/>
    </xf>
    <xf numFmtId="0" fontId="9" fillId="0" borderId="14" xfId="0" applyFont="1" applyBorder="1"/>
    <xf numFmtId="0" fontId="0" fillId="0" borderId="13" xfId="0" applyBorder="1"/>
    <xf numFmtId="0" fontId="7" fillId="0" borderId="13" xfId="0" applyFont="1" applyBorder="1"/>
    <xf numFmtId="0" fontId="0" fillId="0" borderId="14" xfId="0" applyBorder="1" applyAlignment="1">
      <alignment wrapText="1"/>
    </xf>
    <xf numFmtId="0" fontId="9" fillId="0" borderId="13" xfId="0" applyFont="1" applyBorder="1"/>
    <xf numFmtId="164" fontId="7" fillId="0" borderId="6" xfId="0" applyNumberFormat="1" applyFont="1" applyBorder="1"/>
    <xf numFmtId="164" fontId="7" fillId="0" borderId="5" xfId="0" applyNumberFormat="1" applyFont="1" applyBorder="1"/>
    <xf numFmtId="164" fontId="0" fillId="0" borderId="5" xfId="0" applyNumberFormat="1" applyBorder="1"/>
    <xf numFmtId="0" fontId="0" fillId="0" borderId="6" xfId="0" applyBorder="1"/>
    <xf numFmtId="0" fontId="0" fillId="0" borderId="10" xfId="0" applyBorder="1" applyAlignment="1">
      <alignment horizontal="center" wrapText="1"/>
    </xf>
    <xf numFmtId="1" fontId="2" fillId="0" borderId="0" xfId="0" quotePrefix="1" applyNumberFormat="1" applyFont="1" applyAlignment="1">
      <alignment horizontal="left"/>
    </xf>
    <xf numFmtId="164" fontId="0" fillId="5" borderId="0" xfId="0" applyNumberFormat="1" applyFill="1"/>
    <xf numFmtId="1" fontId="2" fillId="0" borderId="0" xfId="0" quotePrefix="1" applyNumberFormat="1" applyFont="1" applyAlignment="1">
      <alignment horizontal="left" wrapText="1"/>
    </xf>
    <xf numFmtId="0" fontId="4" fillId="0" borderId="1" xfId="0" applyFont="1" applyBorder="1" applyAlignment="1">
      <alignment wrapText="1"/>
    </xf>
    <xf numFmtId="0" fontId="8" fillId="0" borderId="13" xfId="0" applyFont="1" applyBorder="1"/>
    <xf numFmtId="164" fontId="7" fillId="2" borderId="14" xfId="0" applyNumberFormat="1" applyFont="1" applyFill="1" applyBorder="1"/>
    <xf numFmtId="0" fontId="7" fillId="0" borderId="14" xfId="0" applyFont="1" applyBorder="1"/>
    <xf numFmtId="0" fontId="17" fillId="0" borderId="0" xfId="0" applyFont="1"/>
    <xf numFmtId="0" fontId="17" fillId="0" borderId="2" xfId="0" applyFont="1" applyBorder="1"/>
    <xf numFmtId="164" fontId="7" fillId="5" borderId="0" xfId="0" applyNumberFormat="1" applyFont="1" applyFill="1"/>
    <xf numFmtId="0" fontId="11" fillId="0" borderId="2" xfId="0" applyFont="1" applyBorder="1" applyAlignment="1">
      <alignment horizontal="left" readingOrder="1"/>
    </xf>
    <xf numFmtId="0" fontId="13" fillId="0" borderId="2" xfId="0" applyFont="1" applyBorder="1" applyAlignment="1">
      <alignment horizontal="left" readingOrder="1"/>
    </xf>
    <xf numFmtId="0" fontId="4" fillId="0" borderId="0" xfId="0" applyFont="1" applyAlignment="1">
      <alignment wrapText="1"/>
    </xf>
    <xf numFmtId="165" fontId="0" fillId="0" borderId="0" xfId="0" applyNumberFormat="1"/>
    <xf numFmtId="0" fontId="0" fillId="5" borderId="13" xfId="0" applyFill="1" applyBorder="1"/>
    <xf numFmtId="164" fontId="7" fillId="5" borderId="14" xfId="0" applyNumberFormat="1" applyFont="1" applyFill="1" applyBorder="1"/>
    <xf numFmtId="0" fontId="0" fillId="5" borderId="1" xfId="0" applyFill="1" applyBorder="1"/>
    <xf numFmtId="1" fontId="7" fillId="0" borderId="0" xfId="0" applyNumberFormat="1" applyFont="1"/>
    <xf numFmtId="164" fontId="7" fillId="5" borderId="1" xfId="0" applyNumberFormat="1" applyFont="1" applyFill="1" applyBorder="1"/>
    <xf numFmtId="0" fontId="0" fillId="0" borderId="10" xfId="0" applyBorder="1"/>
    <xf numFmtId="0" fontId="0" fillId="0" borderId="11" xfId="0" applyBorder="1" applyAlignment="1">
      <alignment horizontal="center" wrapText="1"/>
    </xf>
    <xf numFmtId="0" fontId="0" fillId="0" borderId="8" xfId="0" applyBorder="1"/>
    <xf numFmtId="0" fontId="8" fillId="0" borderId="14" xfId="0" applyFont="1" applyBorder="1"/>
    <xf numFmtId="1" fontId="0" fillId="3" borderId="1" xfId="0" applyNumberFormat="1" applyFill="1" applyBorder="1"/>
    <xf numFmtId="1" fontId="7" fillId="5" borderId="1" xfId="0" applyNumberFormat="1" applyFont="1" applyFill="1" applyBorder="1"/>
    <xf numFmtId="1" fontId="0" fillId="5" borderId="1" xfId="0" applyNumberFormat="1" applyFill="1" applyBorder="1"/>
    <xf numFmtId="1" fontId="0" fillId="5" borderId="13" xfId="0" applyNumberFormat="1" applyFill="1" applyBorder="1"/>
    <xf numFmtId="164" fontId="0" fillId="5" borderId="1" xfId="0" applyNumberFormat="1" applyFill="1" applyBorder="1"/>
    <xf numFmtId="164" fontId="7" fillId="5" borderId="13" xfId="0" applyNumberFormat="1" applyFont="1" applyFill="1" applyBorder="1"/>
    <xf numFmtId="0" fontId="2" fillId="0" borderId="5" xfId="0" applyFont="1" applyBorder="1" applyAlignment="1">
      <alignment horizontal="left"/>
    </xf>
    <xf numFmtId="0" fontId="4" fillId="0" borderId="0" xfId="0" applyFont="1" applyAlignment="1">
      <alignment horizontal="center" wrapText="1"/>
    </xf>
    <xf numFmtId="11" fontId="0" fillId="0" borderId="0" xfId="0" applyNumberFormat="1"/>
    <xf numFmtId="164" fontId="0" fillId="0" borderId="0" xfId="0" applyNumberFormat="1" applyAlignment="1">
      <alignment vertical="center"/>
    </xf>
    <xf numFmtId="164" fontId="0" fillId="0" borderId="13" xfId="0" applyNumberFormat="1" applyBorder="1" applyAlignment="1">
      <alignment wrapText="1"/>
    </xf>
    <xf numFmtId="1" fontId="0" fillId="3" borderId="13" xfId="0" applyNumberFormat="1" applyFill="1" applyBorder="1"/>
    <xf numFmtId="0" fontId="0" fillId="4" borderId="14" xfId="0" applyFill="1" applyBorder="1"/>
    <xf numFmtId="1" fontId="7" fillId="3" borderId="1" xfId="0" applyNumberFormat="1" applyFont="1" applyFill="1" applyBorder="1"/>
    <xf numFmtId="0" fontId="24" fillId="0" borderId="1" xfId="0" applyFont="1" applyBorder="1"/>
    <xf numFmtId="0" fontId="24" fillId="0" borderId="0" xfId="0" applyFont="1"/>
    <xf numFmtId="0" fontId="23" fillId="0" borderId="1" xfId="0" applyFont="1" applyBorder="1"/>
    <xf numFmtId="0" fontId="24" fillId="0" borderId="2" xfId="0" applyFont="1" applyBorder="1"/>
    <xf numFmtId="0" fontId="25" fillId="0" borderId="0" xfId="0" applyFont="1"/>
    <xf numFmtId="164" fontId="24" fillId="0" borderId="5" xfId="0" applyNumberFormat="1" applyFont="1" applyBorder="1"/>
    <xf numFmtId="164" fontId="24" fillId="0" borderId="5" xfId="0" applyNumberFormat="1" applyFont="1" applyBorder="1" applyAlignment="1">
      <alignment wrapText="1"/>
    </xf>
    <xf numFmtId="164" fontId="0" fillId="0" borderId="6" xfId="0" applyNumberFormat="1" applyBorder="1"/>
    <xf numFmtId="164" fontId="0" fillId="0" borderId="5" xfId="0" applyNumberFormat="1" applyBorder="1" applyAlignment="1">
      <alignment wrapText="1"/>
    </xf>
    <xf numFmtId="164" fontId="24" fillId="5" borderId="1" xfId="0" applyNumberFormat="1" applyFont="1" applyFill="1" applyBorder="1"/>
    <xf numFmtId="164" fontId="24" fillId="5" borderId="0" xfId="0" applyNumberFormat="1" applyFont="1" applyFill="1"/>
    <xf numFmtId="164" fontId="24" fillId="5" borderId="1" xfId="0" applyNumberFormat="1" applyFont="1" applyFill="1" applyBorder="1" applyAlignment="1">
      <alignment wrapText="1"/>
    </xf>
    <xf numFmtId="164" fontId="0" fillId="5" borderId="13" xfId="0" applyNumberFormat="1" applyFill="1" applyBorder="1"/>
    <xf numFmtId="164" fontId="0" fillId="5" borderId="14" xfId="0" applyNumberFormat="1" applyFill="1" applyBorder="1"/>
    <xf numFmtId="164" fontId="0" fillId="0" borderId="6" xfId="0" applyNumberFormat="1" applyBorder="1" applyAlignment="1">
      <alignment wrapText="1"/>
    </xf>
    <xf numFmtId="0" fontId="0" fillId="3" borderId="14" xfId="0" applyFill="1" applyBorder="1"/>
    <xf numFmtId="0" fontId="0" fillId="3" borderId="13" xfId="0" applyFill="1" applyBorder="1"/>
    <xf numFmtId="0" fontId="2" fillId="0" borderId="1" xfId="0" applyFont="1" applyBorder="1" applyAlignment="1">
      <alignment horizontal="left"/>
    </xf>
    <xf numFmtId="0" fontId="4" fillId="0" borderId="15" xfId="0" applyFont="1" applyBorder="1" applyAlignment="1">
      <alignment wrapText="1"/>
    </xf>
    <xf numFmtId="0" fontId="9" fillId="0" borderId="5" xfId="0" applyFont="1" applyBorder="1" applyAlignment="1">
      <alignment wrapText="1"/>
    </xf>
    <xf numFmtId="0" fontId="11" fillId="0" borderId="1" xfId="0" applyFont="1" applyBorder="1" applyAlignment="1">
      <alignment horizontal="left" readingOrder="1"/>
    </xf>
    <xf numFmtId="0" fontId="13" fillId="0" borderId="1" xfId="0" applyFont="1" applyBorder="1" applyAlignment="1">
      <alignment horizontal="left" readingOrder="1"/>
    </xf>
    <xf numFmtId="0" fontId="9" fillId="0" borderId="0" xfId="0" applyFont="1" applyAlignment="1">
      <alignment wrapText="1"/>
    </xf>
    <xf numFmtId="0" fontId="8" fillId="0" borderId="14" xfId="0" applyFont="1" applyBorder="1" applyAlignment="1">
      <alignment wrapText="1"/>
    </xf>
    <xf numFmtId="1" fontId="0" fillId="3" borderId="6" xfId="0" applyNumberFormat="1" applyFill="1" applyBorder="1" applyAlignment="1">
      <alignment wrapText="1"/>
    </xf>
    <xf numFmtId="1" fontId="0" fillId="3" borderId="5" xfId="0" applyNumberFormat="1" applyFill="1" applyBorder="1" applyAlignment="1">
      <alignment wrapText="1"/>
    </xf>
    <xf numFmtId="1" fontId="0" fillId="5" borderId="5" xfId="0" applyNumberFormat="1" applyFill="1" applyBorder="1"/>
    <xf numFmtId="0" fontId="0" fillId="5" borderId="0" xfId="0" applyFill="1" applyAlignment="1">
      <alignment horizontal="right" wrapText="1"/>
    </xf>
    <xf numFmtId="0" fontId="0" fillId="3" borderId="13" xfId="0" applyFill="1" applyBorder="1" applyAlignment="1">
      <alignment horizontal="right" wrapText="1"/>
    </xf>
    <xf numFmtId="0" fontId="0" fillId="3" borderId="14" xfId="0" applyFill="1" applyBorder="1" applyAlignment="1">
      <alignment horizontal="right" wrapText="1"/>
    </xf>
    <xf numFmtId="0" fontId="26" fillId="0" borderId="0" xfId="0" applyFont="1"/>
    <xf numFmtId="0" fontId="27" fillId="0" borderId="1" xfId="0" applyFont="1" applyBorder="1"/>
    <xf numFmtId="0" fontId="29" fillId="0" borderId="0" xfId="0" applyFont="1"/>
    <xf numFmtId="164" fontId="0" fillId="3" borderId="14" xfId="0" applyNumberFormat="1" applyFill="1" applyBorder="1"/>
    <xf numFmtId="1" fontId="0" fillId="5" borderId="6" xfId="0" applyNumberFormat="1" applyFill="1" applyBorder="1"/>
    <xf numFmtId="1" fontId="0" fillId="3" borderId="5" xfId="0" applyNumberFormat="1" applyFill="1" applyBorder="1"/>
    <xf numFmtId="1" fontId="2" fillId="0" borderId="0" xfId="0" quotePrefix="1" applyNumberFormat="1" applyFont="1" applyAlignment="1">
      <alignment horizontal="left" vertical="top" wrapText="1"/>
    </xf>
    <xf numFmtId="1" fontId="7" fillId="0" borderId="5" xfId="0" applyNumberFormat="1" applyFont="1" applyBorder="1"/>
    <xf numFmtId="1" fontId="7" fillId="0" borderId="6" xfId="0" applyNumberFormat="1" applyFont="1" applyBorder="1"/>
    <xf numFmtId="0" fontId="7" fillId="0" borderId="5" xfId="0" applyFont="1" applyBorder="1"/>
    <xf numFmtId="2" fontId="0" fillId="0" borderId="5" xfId="0" applyNumberFormat="1" applyBorder="1"/>
    <xf numFmtId="0" fontId="0" fillId="5" borderId="14" xfId="0" applyFill="1" applyBorder="1"/>
    <xf numFmtId="0" fontId="0" fillId="4" borderId="0" xfId="0" applyFill="1" applyAlignment="1">
      <alignment horizontal="center" wrapText="1"/>
    </xf>
    <xf numFmtId="0" fontId="7" fillId="0" borderId="8" xfId="0" applyFont="1" applyBorder="1"/>
    <xf numFmtId="0" fontId="7" fillId="0" borderId="2" xfId="0" applyFont="1" applyBorder="1"/>
    <xf numFmtId="165" fontId="0" fillId="3" borderId="0" xfId="0" applyNumberFormat="1" applyFill="1" applyAlignment="1">
      <alignment horizontal="right" wrapText="1"/>
    </xf>
    <xf numFmtId="165" fontId="0" fillId="5" borderId="14" xfId="0" applyNumberFormat="1" applyFill="1" applyBorder="1"/>
    <xf numFmtId="165" fontId="0" fillId="5" borderId="0" xfId="0" applyNumberFormat="1" applyFill="1"/>
    <xf numFmtId="0" fontId="27" fillId="0" borderId="0" xfId="0" applyFont="1"/>
    <xf numFmtId="0" fontId="28" fillId="0" borderId="0" xfId="0" applyFont="1"/>
    <xf numFmtId="0" fontId="15" fillId="0" borderId="16" xfId="1" applyFont="1" applyBorder="1"/>
    <xf numFmtId="1" fontId="7" fillId="3" borderId="13" xfId="0" applyNumberFormat="1" applyFont="1" applyFill="1" applyBorder="1"/>
    <xf numFmtId="0" fontId="9" fillId="0" borderId="0" xfId="0" applyFont="1" applyAlignment="1">
      <alignment vertical="center"/>
    </xf>
    <xf numFmtId="0" fontId="31" fillId="0" borderId="0" xfId="0" applyFont="1"/>
    <xf numFmtId="0" fontId="1" fillId="4" borderId="0" xfId="0" applyFont="1" applyFill="1"/>
    <xf numFmtId="0" fontId="29" fillId="0" borderId="1" xfId="0" applyFont="1" applyBorder="1"/>
    <xf numFmtId="0" fontId="8" fillId="3" borderId="1" xfId="0" applyFont="1" applyFill="1" applyBorder="1"/>
    <xf numFmtId="0" fontId="1" fillId="0" borderId="14" xfId="0" applyFont="1" applyBorder="1"/>
    <xf numFmtId="0" fontId="1" fillId="0" borderId="2" xfId="0" applyFont="1" applyBorder="1" applyAlignment="1">
      <alignment wrapText="1"/>
    </xf>
    <xf numFmtId="164" fontId="0" fillId="0" borderId="8" xfId="0" applyNumberFormat="1" applyBorder="1" applyAlignment="1">
      <alignment wrapText="1"/>
    </xf>
    <xf numFmtId="164" fontId="0" fillId="0" borderId="2" xfId="0" applyNumberFormat="1" applyBorder="1" applyAlignment="1">
      <alignment wrapText="1"/>
    </xf>
    <xf numFmtId="0" fontId="1" fillId="0" borderId="2" xfId="0" applyFont="1" applyBorder="1" applyAlignment="1">
      <alignment horizontal="center" wrapText="1"/>
    </xf>
    <xf numFmtId="0" fontId="0" fillId="0" borderId="0" xfId="0" quotePrefix="1" applyAlignment="1">
      <alignment wrapText="1"/>
    </xf>
    <xf numFmtId="0" fontId="35" fillId="0" borderId="0" xfId="2" applyAlignment="1">
      <alignment wrapText="1"/>
    </xf>
    <xf numFmtId="0" fontId="37" fillId="0" borderId="0" xfId="0" applyFont="1" applyAlignment="1">
      <alignment vertical="center" wrapText="1"/>
    </xf>
    <xf numFmtId="49" fontId="4" fillId="0" borderId="0" xfId="0" applyNumberFormat="1" applyFont="1"/>
    <xf numFmtId="49" fontId="7" fillId="0" borderId="0" xfId="0" quotePrefix="1" applyNumberFormat="1" applyFont="1"/>
    <xf numFmtId="49" fontId="0" fillId="0" borderId="0" xfId="0" applyNumberFormat="1"/>
    <xf numFmtId="49" fontId="0" fillId="0" borderId="0" xfId="0" applyNumberFormat="1" applyAlignment="1">
      <alignment wrapText="1"/>
    </xf>
    <xf numFmtId="49" fontId="0" fillId="0" borderId="0" xfId="0" applyNumberFormat="1" applyAlignment="1">
      <alignment horizontal="left" wrapText="1" indent="3"/>
    </xf>
    <xf numFmtId="49" fontId="0" fillId="0" borderId="0" xfId="0" quotePrefix="1" applyNumberFormat="1" applyAlignment="1">
      <alignment wrapText="1"/>
    </xf>
    <xf numFmtId="49" fontId="0" fillId="2" borderId="0" xfId="0" applyNumberFormat="1" applyFill="1" applyAlignment="1">
      <alignment horizontal="left" wrapText="1" indent="3"/>
    </xf>
    <xf numFmtId="49" fontId="0" fillId="0" borderId="0" xfId="0" applyNumberFormat="1" applyAlignment="1">
      <alignment horizontal="left" wrapText="1" indent="6"/>
    </xf>
    <xf numFmtId="49" fontId="0" fillId="0" borderId="0" xfId="0" applyNumberFormat="1" applyAlignment="1">
      <alignment horizontal="left" indent="6"/>
    </xf>
    <xf numFmtId="49" fontId="0" fillId="0" borderId="0" xfId="0" applyNumberFormat="1" applyAlignment="1">
      <alignment horizontal="left" wrapText="1" indent="5"/>
    </xf>
    <xf numFmtId="49" fontId="0" fillId="0" borderId="0" xfId="0" quotePrefix="1" applyNumberFormat="1" applyAlignment="1">
      <alignment horizontal="left" wrapText="1" indent="5"/>
    </xf>
    <xf numFmtId="0" fontId="0" fillId="0" borderId="0" xfId="0" applyAlignment="1">
      <alignment horizontal="left" wrapText="1" indent="5"/>
    </xf>
    <xf numFmtId="0" fontId="0" fillId="0" borderId="0" xfId="0" quotePrefix="1" applyAlignment="1">
      <alignment horizontal="left" vertical="center" wrapText="1"/>
    </xf>
    <xf numFmtId="0" fontId="35" fillId="0" borderId="0" xfId="2" quotePrefix="1" applyAlignment="1">
      <alignment wrapText="1"/>
    </xf>
    <xf numFmtId="49" fontId="0" fillId="0" borderId="0" xfId="0" quotePrefix="1" applyNumberFormat="1"/>
    <xf numFmtId="49" fontId="0" fillId="0" borderId="0" xfId="0" quotePrefix="1" applyNumberFormat="1" applyAlignment="1">
      <alignment horizontal="left" wrapText="1" indent="3"/>
    </xf>
    <xf numFmtId="49" fontId="0" fillId="0" borderId="0" xfId="0" quotePrefix="1" applyNumberFormat="1" applyAlignment="1">
      <alignment horizontal="left" wrapText="1"/>
    </xf>
    <xf numFmtId="49" fontId="2" fillId="0" borderId="0" xfId="0" applyNumberFormat="1" applyFont="1" applyAlignment="1">
      <alignment wrapText="1"/>
    </xf>
    <xf numFmtId="0" fontId="19" fillId="0" borderId="0" xfId="0" applyFont="1" applyAlignment="1">
      <alignment horizontal="left" wrapText="1"/>
    </xf>
    <xf numFmtId="0" fontId="1" fillId="0" borderId="0" xfId="0" applyFont="1" applyAlignment="1">
      <alignment wrapText="1"/>
    </xf>
    <xf numFmtId="0" fontId="41" fillId="0" borderId="0" xfId="0" applyFont="1" applyAlignment="1">
      <alignment wrapText="1"/>
    </xf>
    <xf numFmtId="0" fontId="1" fillId="0" borderId="0" xfId="0" quotePrefix="1" applyFont="1" applyAlignment="1">
      <alignment wrapText="1"/>
    </xf>
    <xf numFmtId="0" fontId="42" fillId="0" borderId="0" xfId="0" applyFont="1"/>
    <xf numFmtId="0" fontId="15" fillId="0" borderId="0" xfId="1" applyFont="1"/>
    <xf numFmtId="0" fontId="0" fillId="0" borderId="1" xfId="0" applyBorder="1" applyAlignment="1">
      <alignment horizontal="center" wrapText="1"/>
    </xf>
    <xf numFmtId="0" fontId="0" fillId="0" borderId="0" xfId="0"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2" fontId="0" fillId="0" borderId="0" xfId="0" applyNumberFormat="1" applyAlignment="1">
      <alignment horizontal="center" wrapText="1"/>
    </xf>
    <xf numFmtId="2" fontId="6" fillId="0" borderId="0" xfId="0" applyNumberFormat="1" applyFont="1" applyAlignment="1">
      <alignment horizontal="center" wrapText="1"/>
    </xf>
    <xf numFmtId="2" fontId="6" fillId="0" borderId="2" xfId="0" applyNumberFormat="1" applyFont="1"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cellXfs>
  <cellStyles count="3">
    <cellStyle name="Hyperlink" xfId="2" builtinId="8"/>
    <cellStyle name="Normal" xfId="0" builtinId="0"/>
    <cellStyle name="Normal_ResultatenFF_BBG" xfId="1" xr:uid="{00000000-0005-0000-0000-00000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ecoauthor.net/bisi/" TargetMode="External"/><Relationship Id="rId2" Type="http://schemas.openxmlformats.org/officeDocument/2006/relationships/hyperlink" Target="http://www.ecoauthor.net/" TargetMode="External"/><Relationship Id="rId1" Type="http://schemas.openxmlformats.org/officeDocument/2006/relationships/hyperlink" Target="mailto:info@ecoauthor.net"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5BCCF-5EB9-4B72-9675-0A0BDC95AE43}">
  <dimension ref="A1:A31"/>
  <sheetViews>
    <sheetView topLeftCell="A6" workbookViewId="0"/>
  </sheetViews>
  <sheetFormatPr defaultRowHeight="15" x14ac:dyDescent="0.25"/>
  <cols>
    <col min="1" max="1" width="127.7109375" customWidth="1"/>
  </cols>
  <sheetData>
    <row r="1" spans="1:1" ht="18.75" x14ac:dyDescent="0.3">
      <c r="A1" s="115" t="s">
        <v>357</v>
      </c>
    </row>
    <row r="2" spans="1:1" ht="18.75" x14ac:dyDescent="0.3">
      <c r="A2" s="115" t="s">
        <v>402</v>
      </c>
    </row>
    <row r="3" spans="1:1" x14ac:dyDescent="0.25">
      <c r="A3" s="225" t="s">
        <v>466</v>
      </c>
    </row>
    <row r="4" spans="1:1" x14ac:dyDescent="0.25">
      <c r="A4" s="11"/>
    </row>
    <row r="5" spans="1:1" ht="46.5" customHeight="1" x14ac:dyDescent="0.25">
      <c r="A5" s="11" t="s">
        <v>467</v>
      </c>
    </row>
    <row r="6" spans="1:1" ht="86.1" customHeight="1" x14ac:dyDescent="0.25">
      <c r="A6" s="11" t="s">
        <v>514</v>
      </c>
    </row>
    <row r="7" spans="1:1" ht="45" customHeight="1" x14ac:dyDescent="0.25">
      <c r="A7" s="224" t="s">
        <v>468</v>
      </c>
    </row>
    <row r="8" spans="1:1" x14ac:dyDescent="0.25">
      <c r="A8" s="11"/>
    </row>
    <row r="9" spans="1:1" x14ac:dyDescent="0.25">
      <c r="A9" s="11" t="s">
        <v>358</v>
      </c>
    </row>
    <row r="10" spans="1:1" ht="30" x14ac:dyDescent="0.25">
      <c r="A10" s="202" t="s">
        <v>403</v>
      </c>
    </row>
    <row r="11" spans="1:1" ht="30" x14ac:dyDescent="0.25">
      <c r="A11" s="226" t="s">
        <v>470</v>
      </c>
    </row>
    <row r="12" spans="1:1" x14ac:dyDescent="0.25">
      <c r="A12" s="11"/>
    </row>
    <row r="13" spans="1:1" ht="30" x14ac:dyDescent="0.25">
      <c r="A13" s="11" t="s">
        <v>404</v>
      </c>
    </row>
    <row r="14" spans="1:1" ht="45" x14ac:dyDescent="0.25">
      <c r="A14" s="217" t="s">
        <v>465</v>
      </c>
    </row>
    <row r="15" spans="1:1" ht="30" x14ac:dyDescent="0.25">
      <c r="A15" s="226" t="s">
        <v>469</v>
      </c>
    </row>
    <row r="16" spans="1:1" x14ac:dyDescent="0.25">
      <c r="A16" s="11"/>
    </row>
    <row r="17" spans="1:1" x14ac:dyDescent="0.25">
      <c r="A17" s="11" t="s">
        <v>405</v>
      </c>
    </row>
    <row r="18" spans="1:1" x14ac:dyDescent="0.25">
      <c r="A18" s="218" t="s">
        <v>406</v>
      </c>
    </row>
    <row r="19" spans="1:1" x14ac:dyDescent="0.25">
      <c r="A19" s="202"/>
    </row>
    <row r="20" spans="1:1" x14ac:dyDescent="0.25">
      <c r="A20" s="11"/>
    </row>
    <row r="21" spans="1:1" x14ac:dyDescent="0.25">
      <c r="A21" s="11" t="s">
        <v>359</v>
      </c>
    </row>
    <row r="22" spans="1:1" x14ac:dyDescent="0.25">
      <c r="A22" s="11" t="s">
        <v>360</v>
      </c>
    </row>
    <row r="23" spans="1:1" x14ac:dyDescent="0.25">
      <c r="A23" s="11" t="s">
        <v>361</v>
      </c>
    </row>
    <row r="24" spans="1:1" x14ac:dyDescent="0.25">
      <c r="A24" s="11" t="s">
        <v>464</v>
      </c>
    </row>
    <row r="25" spans="1:1" x14ac:dyDescent="0.25">
      <c r="A25" s="203" t="s">
        <v>362</v>
      </c>
    </row>
    <row r="26" spans="1:1" x14ac:dyDescent="0.25">
      <c r="A26" s="203" t="s">
        <v>363</v>
      </c>
    </row>
    <row r="27" spans="1:1" x14ac:dyDescent="0.25">
      <c r="A27" s="11"/>
    </row>
    <row r="28" spans="1:1" x14ac:dyDescent="0.25">
      <c r="A28" s="11" t="s">
        <v>364</v>
      </c>
    </row>
    <row r="29" spans="1:1" x14ac:dyDescent="0.25">
      <c r="A29" s="11" t="s">
        <v>365</v>
      </c>
    </row>
    <row r="30" spans="1:1" x14ac:dyDescent="0.25">
      <c r="A30" s="11"/>
    </row>
    <row r="31" spans="1:1" x14ac:dyDescent="0.25">
      <c r="A31" s="204" t="s">
        <v>407</v>
      </c>
    </row>
  </sheetData>
  <hyperlinks>
    <hyperlink ref="A25" r:id="rId1" xr:uid="{8FC25BCF-EC24-4EEA-AE8C-33A0A3F40D6A}"/>
    <hyperlink ref="A26" r:id="rId2" xr:uid="{623ED433-88EF-4F26-8207-2A479A38E1F0}"/>
    <hyperlink ref="A18" r:id="rId3" xr:uid="{8C9170E6-5104-4CC1-B9A5-EF9AE5D9A59E}"/>
  </hyperlinks>
  <pageMargins left="0.7" right="0.7" top="0.75" bottom="0.75" header="0.3" footer="0.3"/>
  <pageSetup paperSize="0" orientation="portrait" horizontalDpi="300" verticalDpi="3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BD2EC-DC99-4D5C-B447-2BEE8233FC11}">
  <dimension ref="A1:CW103"/>
  <sheetViews>
    <sheetView workbookViewId="0">
      <selection activeCell="M5" sqref="M5"/>
    </sheetView>
  </sheetViews>
  <sheetFormatPr defaultRowHeight="15" x14ac:dyDescent="0.25"/>
  <cols>
    <col min="1" max="1" width="23.5703125" customWidth="1"/>
    <col min="2" max="7" width="2.5703125" customWidth="1"/>
    <col min="11" max="11" width="15.42578125" customWidth="1"/>
    <col min="52" max="52" width="23.7109375" customWidth="1"/>
    <col min="53" max="58" width="2.85546875" customWidth="1"/>
    <col min="62" max="62" width="6.85546875" customWidth="1"/>
    <col min="103" max="103" width="23.5703125" customWidth="1"/>
    <col min="104" max="109" width="2.42578125" customWidth="1"/>
    <col min="113" max="113" width="7" customWidth="1"/>
  </cols>
  <sheetData>
    <row r="1" spans="1:50" ht="15.6" customHeight="1" x14ac:dyDescent="0.35">
      <c r="A1" s="78" t="s">
        <v>61</v>
      </c>
      <c r="B1" s="1" t="s">
        <v>169</v>
      </c>
      <c r="G1" s="2"/>
      <c r="J1" s="78"/>
      <c r="K1" s="232"/>
      <c r="L1" s="85"/>
      <c r="M1" s="62"/>
      <c r="N1" s="62"/>
      <c r="O1" s="62"/>
      <c r="P1" s="62"/>
      <c r="Q1" s="62"/>
      <c r="R1" s="229" t="s">
        <v>155</v>
      </c>
      <c r="S1" s="230"/>
      <c r="T1" s="230"/>
      <c r="U1" s="230"/>
      <c r="V1" s="230"/>
      <c r="W1" s="230"/>
      <c r="X1" s="230"/>
      <c r="Y1" s="230"/>
      <c r="Z1" s="230"/>
      <c r="AA1" s="230"/>
      <c r="AB1" s="63"/>
      <c r="AC1" s="230" t="s">
        <v>156</v>
      </c>
      <c r="AD1" s="230"/>
      <c r="AE1" s="230"/>
      <c r="AF1" s="230"/>
      <c r="AG1" s="230"/>
      <c r="AH1" s="230"/>
      <c r="AI1" s="230"/>
      <c r="AJ1" s="230"/>
      <c r="AK1" s="230"/>
      <c r="AL1" s="230"/>
      <c r="AM1" s="63"/>
      <c r="AN1" s="230" t="s">
        <v>157</v>
      </c>
      <c r="AO1" s="230"/>
      <c r="AP1" s="230"/>
      <c r="AQ1" s="230"/>
      <c r="AR1" s="230"/>
      <c r="AS1" s="230"/>
      <c r="AT1" s="230"/>
      <c r="AU1" s="230"/>
      <c r="AV1" s="230"/>
      <c r="AW1" s="230"/>
      <c r="AX1" s="63"/>
    </row>
    <row r="2" spans="1:50" ht="63.75" customHeight="1" x14ac:dyDescent="0.35">
      <c r="A2" s="132"/>
      <c r="B2" s="9" t="s">
        <v>170</v>
      </c>
      <c r="C2" s="11" t="s">
        <v>171</v>
      </c>
      <c r="D2" s="11" t="s">
        <v>172</v>
      </c>
      <c r="E2" s="11" t="s">
        <v>173</v>
      </c>
      <c r="F2" s="11" t="s">
        <v>174</v>
      </c>
      <c r="G2" s="26" t="s">
        <v>175</v>
      </c>
      <c r="H2" s="62"/>
      <c r="I2" s="62"/>
      <c r="J2" s="85"/>
      <c r="K2" s="232"/>
      <c r="L2" s="86" t="s">
        <v>1</v>
      </c>
      <c r="M2" s="87"/>
      <c r="N2" s="233" t="s">
        <v>243</v>
      </c>
      <c r="O2" s="234" t="s">
        <v>2</v>
      </c>
      <c r="P2" s="233" t="s">
        <v>244</v>
      </c>
      <c r="Q2" s="235" t="s">
        <v>2</v>
      </c>
      <c r="R2" s="5"/>
      <c r="S2" s="230" t="s">
        <v>3</v>
      </c>
      <c r="T2" s="230"/>
      <c r="U2" s="230"/>
      <c r="V2" s="230"/>
      <c r="W2" s="11" t="s">
        <v>4</v>
      </c>
      <c r="X2" s="11"/>
      <c r="Y2" s="230" t="s">
        <v>6</v>
      </c>
      <c r="Z2" s="230"/>
      <c r="AA2" s="230"/>
      <c r="AB2" s="63"/>
      <c r="AC2" s="7"/>
      <c r="AD2" s="230" t="s">
        <v>3</v>
      </c>
      <c r="AE2" s="230"/>
      <c r="AF2" s="230"/>
      <c r="AG2" s="230"/>
      <c r="AH2" s="11" t="s">
        <v>4</v>
      </c>
      <c r="AI2" s="11"/>
      <c r="AJ2" s="230" t="s">
        <v>6</v>
      </c>
      <c r="AK2" s="230"/>
      <c r="AL2" s="230"/>
      <c r="AM2" s="63"/>
      <c r="AN2" s="7"/>
      <c r="AO2" s="230" t="s">
        <v>3</v>
      </c>
      <c r="AP2" s="230"/>
      <c r="AQ2" s="230"/>
      <c r="AR2" s="230"/>
      <c r="AS2" s="11" t="s">
        <v>4</v>
      </c>
      <c r="AT2" s="11"/>
      <c r="AU2" s="230" t="s">
        <v>6</v>
      </c>
      <c r="AV2" s="230"/>
      <c r="AW2" s="230"/>
      <c r="AX2" s="63"/>
    </row>
    <row r="3" spans="1:50" ht="107.25" customHeight="1" x14ac:dyDescent="0.3">
      <c r="A3" s="50" t="s">
        <v>303</v>
      </c>
      <c r="B3" s="9" t="s">
        <v>176</v>
      </c>
      <c r="C3" s="11" t="s">
        <v>177</v>
      </c>
      <c r="D3" s="11" t="s">
        <v>178</v>
      </c>
      <c r="E3" s="11"/>
      <c r="F3" s="11" t="s">
        <v>179</v>
      </c>
      <c r="G3" s="26"/>
      <c r="H3" s="62" t="s">
        <v>158</v>
      </c>
      <c r="I3" s="62" t="s">
        <v>159</v>
      </c>
      <c r="J3" s="85" t="s">
        <v>160</v>
      </c>
      <c r="K3" s="88" t="s">
        <v>515</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2" t="s">
        <v>167</v>
      </c>
      <c r="AB3" s="8" t="s">
        <v>81</v>
      </c>
      <c r="AC3" s="230" t="s">
        <v>13</v>
      </c>
      <c r="AD3" s="62" t="s">
        <v>50</v>
      </c>
      <c r="AE3" s="62" t="s">
        <v>63</v>
      </c>
      <c r="AF3" s="62" t="s">
        <v>164</v>
      </c>
      <c r="AG3" s="62" t="s">
        <v>165</v>
      </c>
      <c r="AH3" s="11" t="s">
        <v>64</v>
      </c>
      <c r="AI3" s="11" t="s">
        <v>166</v>
      </c>
      <c r="AJ3" s="62" t="s">
        <v>65</v>
      </c>
      <c r="AK3" s="62" t="s">
        <v>66</v>
      </c>
      <c r="AL3" s="62" t="s">
        <v>167</v>
      </c>
      <c r="AM3" s="8" t="s">
        <v>81</v>
      </c>
      <c r="AN3" s="230" t="s">
        <v>13</v>
      </c>
      <c r="AO3" s="62" t="s">
        <v>50</v>
      </c>
      <c r="AP3" s="62" t="s">
        <v>63</v>
      </c>
      <c r="AQ3" s="62" t="s">
        <v>164</v>
      </c>
      <c r="AR3" s="62" t="s">
        <v>165</v>
      </c>
      <c r="AS3" s="11" t="s">
        <v>64</v>
      </c>
      <c r="AT3" s="11" t="s">
        <v>166</v>
      </c>
      <c r="AU3" s="62" t="s">
        <v>65</v>
      </c>
      <c r="AV3" s="62" t="s">
        <v>66</v>
      </c>
      <c r="AW3" s="62" t="s">
        <v>167</v>
      </c>
      <c r="AX3" s="8" t="s">
        <v>81</v>
      </c>
    </row>
    <row r="4" spans="1:50" ht="30.75" customHeight="1" x14ac:dyDescent="0.3">
      <c r="A4" s="50" t="s">
        <v>7</v>
      </c>
      <c r="B4" s="1" t="s">
        <v>180</v>
      </c>
      <c r="C4" t="s">
        <v>181</v>
      </c>
      <c r="D4" t="s">
        <v>182</v>
      </c>
      <c r="E4" t="s">
        <v>183</v>
      </c>
      <c r="F4" t="s">
        <v>184</v>
      </c>
      <c r="G4" s="122" t="s">
        <v>185</v>
      </c>
      <c r="H4" s="64"/>
      <c r="I4" s="62"/>
      <c r="J4" s="123"/>
      <c r="K4" s="63"/>
      <c r="L4" s="85"/>
      <c r="M4" s="61" t="s">
        <v>168</v>
      </c>
      <c r="N4" s="230" t="s">
        <v>334</v>
      </c>
      <c r="O4" s="230"/>
      <c r="P4" s="230"/>
      <c r="Q4" s="231"/>
      <c r="R4" s="229"/>
      <c r="S4" s="62" t="s">
        <v>14</v>
      </c>
      <c r="T4" s="62" t="s">
        <v>15</v>
      </c>
      <c r="U4" s="62" t="s">
        <v>16</v>
      </c>
      <c r="V4" s="62" t="s">
        <v>17</v>
      </c>
      <c r="W4" s="62" t="s">
        <v>18</v>
      </c>
      <c r="X4" s="62" t="s">
        <v>19</v>
      </c>
      <c r="Y4" s="62" t="s">
        <v>20</v>
      </c>
      <c r="Z4" s="62" t="s">
        <v>21</v>
      </c>
      <c r="AA4" s="62" t="s">
        <v>22</v>
      </c>
      <c r="AB4" s="63" t="s">
        <v>82</v>
      </c>
      <c r="AC4" s="230"/>
      <c r="AD4" s="62" t="s">
        <v>14</v>
      </c>
      <c r="AE4" s="62" t="s">
        <v>15</v>
      </c>
      <c r="AF4" s="62" t="s">
        <v>16</v>
      </c>
      <c r="AG4" s="62" t="s">
        <v>17</v>
      </c>
      <c r="AH4" s="62" t="s">
        <v>18</v>
      </c>
      <c r="AI4" s="62" t="s">
        <v>19</v>
      </c>
      <c r="AJ4" s="62" t="s">
        <v>20</v>
      </c>
      <c r="AK4" s="62" t="s">
        <v>21</v>
      </c>
      <c r="AL4" s="62" t="s">
        <v>22</v>
      </c>
      <c r="AM4" s="63" t="s">
        <v>82</v>
      </c>
      <c r="AN4" s="230"/>
      <c r="AO4" s="62" t="s">
        <v>14</v>
      </c>
      <c r="AP4" s="62" t="s">
        <v>15</v>
      </c>
      <c r="AQ4" s="62" t="s">
        <v>16</v>
      </c>
      <c r="AR4" s="62" t="s">
        <v>17</v>
      </c>
      <c r="AS4" s="62" t="s">
        <v>18</v>
      </c>
      <c r="AT4" s="62" t="s">
        <v>19</v>
      </c>
      <c r="AU4" s="62" t="s">
        <v>20</v>
      </c>
      <c r="AV4" s="62" t="s">
        <v>21</v>
      </c>
      <c r="AW4" s="62" t="s">
        <v>22</v>
      </c>
      <c r="AX4" s="63" t="s">
        <v>82</v>
      </c>
    </row>
    <row r="5" spans="1:50" ht="15.75" x14ac:dyDescent="0.25">
      <c r="A5" s="58" t="s">
        <v>121</v>
      </c>
      <c r="B5" s="97"/>
      <c r="C5" s="79"/>
      <c r="D5" s="79"/>
      <c r="E5" s="79"/>
      <c r="F5" s="79"/>
      <c r="G5" s="124"/>
      <c r="H5" t="s">
        <v>120</v>
      </c>
      <c r="I5" s="79" t="s">
        <v>186</v>
      </c>
      <c r="J5" s="78"/>
      <c r="K5" s="101">
        <v>39</v>
      </c>
      <c r="L5" s="98">
        <v>64.48</v>
      </c>
      <c r="M5" s="129"/>
      <c r="N5" s="131"/>
      <c r="O5" s="118"/>
      <c r="P5" s="89">
        <f>IF(N5&lt;0.01*L5,0.01,IF(N5&gt;100*L5,100,N5/L5))</f>
        <v>0.01</v>
      </c>
      <c r="Q5" s="90">
        <f>IF(O5&gt;0,O5/L5,0.01)</f>
        <v>0.01</v>
      </c>
      <c r="R5" s="107">
        <v>1</v>
      </c>
      <c r="S5" s="79">
        <v>1</v>
      </c>
      <c r="T5" s="79">
        <v>1</v>
      </c>
      <c r="U5" s="79">
        <v>1</v>
      </c>
      <c r="V5" s="79">
        <v>1</v>
      </c>
      <c r="W5" s="79">
        <v>1</v>
      </c>
      <c r="X5" s="79">
        <v>0.25</v>
      </c>
      <c r="Y5" s="79">
        <v>1</v>
      </c>
      <c r="Z5" s="138"/>
      <c r="AA5" s="79">
        <v>1</v>
      </c>
      <c r="AB5" s="125">
        <v>1</v>
      </c>
      <c r="AC5" s="91">
        <f t="shared" ref="AC5:AC26" si="0">IF(R5&gt;0,(R5/R$28)*LN($P5),"na")</f>
        <v>-4.6051701859880909</v>
      </c>
      <c r="AD5" s="89">
        <f t="shared" ref="AD5:AD26" si="1">IF(S5&gt;0,(S5/S$28)*LN($P5),"na")</f>
        <v>-6.4721310721994785</v>
      </c>
      <c r="AE5" s="89">
        <f t="shared" ref="AE5:AE26" si="2">IF(T5&gt;0,(T5/T$28)*LN($P5),"na")</f>
        <v>-4.6051701859880909</v>
      </c>
      <c r="AF5" s="89">
        <f t="shared" ref="AF5:AF26" si="3">IF(U5&gt;0,(U5/U$28)*LN($P5),"na")</f>
        <v>-11.41563313709724</v>
      </c>
      <c r="AG5" s="89">
        <f t="shared" ref="AG5:AG26" si="4">IF(V5&gt;0,(V5/V$28)*LN($P5),"na")</f>
        <v>-11.780667917643951</v>
      </c>
      <c r="AH5" s="89">
        <f t="shared" ref="AH5:AH26" si="5">IF(W5&gt;0,(W5/W$28)*LN($P5),"na")</f>
        <v>-4.6051701859880909</v>
      </c>
      <c r="AI5" s="89">
        <f t="shared" ref="AI5:AI26" si="6">IF(X5&gt;0,(X5/X$28)*LN($P5),"na")</f>
        <v>-2.0932591754491323</v>
      </c>
      <c r="AJ5" s="89">
        <f t="shared" ref="AJ5:AJ26" si="7">IF(Y5&gt;0,(Y5/Y$28)*LN($P5),"na")</f>
        <v>-4.8658401965157188</v>
      </c>
      <c r="AK5" s="89" t="str">
        <f t="shared" ref="AK5:AK26" si="8">IF(Z5&gt;0,(Z5/Z$28)*LN($P5),"na")</f>
        <v>na</v>
      </c>
      <c r="AL5" s="89">
        <f t="shared" ref="AL5:AL26" si="9">IF(AA5&gt;0,(AA5/AA$28)*LN($P5),"na")</f>
        <v>-4.6051701859880909</v>
      </c>
      <c r="AM5" s="89">
        <f t="shared" ref="AM5:AM26" si="10">IF(AB5&gt;0,(AB5/AB$28)*LN($P5),"na")</f>
        <v>-4.6051701859880909</v>
      </c>
      <c r="AN5" s="91">
        <f t="shared" ref="AN5:AN26" si="11">IF(R5&gt;0,(((R5/R$28)^2)*($Q5^2))/($P5^2),"na")</f>
        <v>1</v>
      </c>
      <c r="AO5" s="89">
        <f t="shared" ref="AO5:AO26" si="12">IF(S5&gt;0,(((S5/S$28)^2)*($Q5^2))/($P5^2),"na")</f>
        <v>1.9751643535427315</v>
      </c>
      <c r="AP5" s="89">
        <f t="shared" ref="AP5:AP26" si="13">IF(T5&gt;0,(((T5/T$28)^2)*($Q5^2))/($P5^2),"na")</f>
        <v>1</v>
      </c>
      <c r="AQ5" s="89">
        <f t="shared" ref="AQ5:AQ26" si="14">IF(U5&gt;0,(((U5/U$28)^2)*($Q5^2))/($P5^2),"na")</f>
        <v>6.1448125371950022</v>
      </c>
      <c r="AR5" s="89">
        <f t="shared" ref="AR5:AR26" si="15">IF(V5&gt;0,(((V5/V$28)^2)*($Q5^2))/($P5^2),"na")</f>
        <v>6.5440778799350987</v>
      </c>
      <c r="AS5" s="89">
        <f t="shared" ref="AS5:AS26" si="16">IF(W5&gt;0,(((W5/W$28)^2)*($Q5^2))/($P5^2),"na")</f>
        <v>1</v>
      </c>
      <c r="AT5" s="89">
        <f t="shared" ref="AT5:AT26" si="17">IF(X5&gt;0,(((X5/X$28)^2)*($Q5^2))/($P5^2),"na")</f>
        <v>0.20661157024793386</v>
      </c>
      <c r="AU5" s="89">
        <f t="shared" ref="AU5:AU26" si="18">IF(Y5&gt;0,(((Y5/Y$28)^2)*($Q5^2))/($P5^2),"na")</f>
        <v>1.1164115343538625</v>
      </c>
      <c r="AV5" s="89" t="str">
        <f t="shared" ref="AV5:AV26" si="19">IF(Z5&gt;0,(((Z5/Z$28)^2)*($Q5^2))/($P5^2),"na")</f>
        <v>na</v>
      </c>
      <c r="AW5" s="89">
        <f t="shared" ref="AW5:AW26" si="20">IF(AA5&gt;0,(((AA5/AA$28)^2)*($Q5^2))/($P5^2),"na")</f>
        <v>1</v>
      </c>
      <c r="AX5" s="90">
        <f t="shared" ref="AX5:AX26" si="21">IF(AB5&gt;0,(((AB5/AB$28)^2)*($Q5^2))/($P5^2),"na")</f>
        <v>1</v>
      </c>
    </row>
    <row r="6" spans="1:50" x14ac:dyDescent="0.25">
      <c r="A6" s="58" t="s">
        <v>192</v>
      </c>
      <c r="B6" s="81"/>
      <c r="G6" s="2"/>
      <c r="H6" t="s">
        <v>8</v>
      </c>
      <c r="I6" t="s">
        <v>186</v>
      </c>
      <c r="J6" s="78"/>
      <c r="K6" s="78">
        <v>8</v>
      </c>
      <c r="L6" s="54">
        <v>40</v>
      </c>
      <c r="M6" s="126"/>
      <c r="N6" s="22"/>
      <c r="O6" s="60"/>
      <c r="P6" s="12">
        <f>IF(N6&lt;0.01*L6,0.01,IF(N6&gt;100*L6,100,N6/L6))</f>
        <v>0.01</v>
      </c>
      <c r="Q6" s="67">
        <f>IF(O6&gt;0,O6/L6,0.01)</f>
        <v>0.01</v>
      </c>
      <c r="R6" s="1">
        <v>1</v>
      </c>
      <c r="S6">
        <v>1</v>
      </c>
      <c r="U6">
        <v>0.25</v>
      </c>
      <c r="V6">
        <v>0.15</v>
      </c>
      <c r="W6">
        <v>1</v>
      </c>
      <c r="X6">
        <v>1</v>
      </c>
      <c r="Z6" s="45"/>
      <c r="AB6">
        <v>1</v>
      </c>
      <c r="AC6" s="25">
        <f t="shared" si="0"/>
        <v>-4.6051701859880909</v>
      </c>
      <c r="AD6" s="12">
        <f t="shared" si="1"/>
        <v>-6.4721310721994785</v>
      </c>
      <c r="AE6" s="12" t="str">
        <f t="shared" si="2"/>
        <v>na</v>
      </c>
      <c r="AF6" s="12">
        <f t="shared" si="3"/>
        <v>-2.85390828427431</v>
      </c>
      <c r="AG6" s="12">
        <f t="shared" si="4"/>
        <v>-1.7671001876465926</v>
      </c>
      <c r="AH6" s="12">
        <f t="shared" si="5"/>
        <v>-4.6051701859880909</v>
      </c>
      <c r="AI6" s="12">
        <f t="shared" si="6"/>
        <v>-8.3730367017965293</v>
      </c>
      <c r="AJ6" s="12" t="str">
        <f t="shared" si="7"/>
        <v>na</v>
      </c>
      <c r="AK6" s="12" t="str">
        <f t="shared" si="8"/>
        <v>na</v>
      </c>
      <c r="AL6" s="12" t="str">
        <f t="shared" si="9"/>
        <v>na</v>
      </c>
      <c r="AM6" s="12">
        <f t="shared" si="10"/>
        <v>-4.6051701859880909</v>
      </c>
      <c r="AN6" s="25">
        <f t="shared" si="11"/>
        <v>1</v>
      </c>
      <c r="AO6" s="12">
        <f t="shared" si="12"/>
        <v>1.9751643535427315</v>
      </c>
      <c r="AP6" s="12" t="str">
        <f t="shared" si="13"/>
        <v>na</v>
      </c>
      <c r="AQ6" s="12">
        <f t="shared" si="14"/>
        <v>0.38405078357468764</v>
      </c>
      <c r="AR6" s="12">
        <f t="shared" si="15"/>
        <v>0.14724175229853967</v>
      </c>
      <c r="AS6" s="12">
        <f t="shared" si="16"/>
        <v>1</v>
      </c>
      <c r="AT6" s="12">
        <f t="shared" si="17"/>
        <v>3.3057851239669418</v>
      </c>
      <c r="AU6" s="12" t="str">
        <f t="shared" si="18"/>
        <v>na</v>
      </c>
      <c r="AV6" s="12" t="str">
        <f t="shared" si="19"/>
        <v>na</v>
      </c>
      <c r="AW6" s="12" t="str">
        <f t="shared" si="20"/>
        <v>na</v>
      </c>
      <c r="AX6" s="67">
        <f t="shared" si="21"/>
        <v>1</v>
      </c>
    </row>
    <row r="7" spans="1:50" x14ac:dyDescent="0.25">
      <c r="A7" s="58" t="s">
        <v>88</v>
      </c>
      <c r="B7" s="81"/>
      <c r="G7" s="2"/>
      <c r="H7" t="s">
        <v>8</v>
      </c>
      <c r="I7" t="s">
        <v>186</v>
      </c>
      <c r="J7" s="78"/>
      <c r="K7" s="78">
        <v>8</v>
      </c>
      <c r="L7" s="54">
        <v>68</v>
      </c>
      <c r="M7" s="126"/>
      <c r="N7" s="56"/>
      <c r="O7" s="57"/>
      <c r="P7" s="12">
        <f t="shared" ref="P7:P14" si="22">IF(N7&lt;0.01*L7,0.01,IF(N7&gt;100*L7,100,N7/L7))</f>
        <v>0.01</v>
      </c>
      <c r="Q7" s="67">
        <f t="shared" ref="Q7:Q14" si="23">IF(O7&gt;0,O7/L7,0.01)</f>
        <v>0.01</v>
      </c>
      <c r="R7" s="1">
        <v>1</v>
      </c>
      <c r="T7">
        <v>1</v>
      </c>
      <c r="U7">
        <v>0.125</v>
      </c>
      <c r="V7">
        <v>0.05</v>
      </c>
      <c r="W7">
        <v>1</v>
      </c>
      <c r="Y7">
        <v>1</v>
      </c>
      <c r="Z7" s="45"/>
      <c r="AA7">
        <v>1</v>
      </c>
      <c r="AB7">
        <v>1</v>
      </c>
      <c r="AC7" s="25">
        <f t="shared" si="0"/>
        <v>-4.6051701859880909</v>
      </c>
      <c r="AD7" s="12" t="str">
        <f t="shared" si="1"/>
        <v>na</v>
      </c>
      <c r="AE7" s="12">
        <f t="shared" si="2"/>
        <v>-4.6051701859880909</v>
      </c>
      <c r="AF7" s="12">
        <f t="shared" si="3"/>
        <v>-1.426954142137155</v>
      </c>
      <c r="AG7" s="12">
        <f t="shared" si="4"/>
        <v>-0.58903339588219761</v>
      </c>
      <c r="AH7" s="12">
        <f t="shared" si="5"/>
        <v>-4.6051701859880909</v>
      </c>
      <c r="AI7" s="12" t="str">
        <f t="shared" si="6"/>
        <v>na</v>
      </c>
      <c r="AJ7" s="12">
        <f t="shared" si="7"/>
        <v>-4.8658401965157188</v>
      </c>
      <c r="AK7" s="12" t="str">
        <f t="shared" si="8"/>
        <v>na</v>
      </c>
      <c r="AL7" s="12">
        <f t="shared" si="9"/>
        <v>-4.6051701859880909</v>
      </c>
      <c r="AM7" s="12">
        <f t="shared" si="10"/>
        <v>-4.6051701859880909</v>
      </c>
      <c r="AN7" s="25">
        <f t="shared" si="11"/>
        <v>1</v>
      </c>
      <c r="AO7" s="12" t="str">
        <f t="shared" si="12"/>
        <v>na</v>
      </c>
      <c r="AP7" s="12">
        <f t="shared" si="13"/>
        <v>1</v>
      </c>
      <c r="AQ7" s="12">
        <f t="shared" si="14"/>
        <v>9.6012695893671909E-2</v>
      </c>
      <c r="AR7" s="12">
        <f t="shared" si="15"/>
        <v>1.6360194699837745E-2</v>
      </c>
      <c r="AS7" s="12">
        <f t="shared" si="16"/>
        <v>1</v>
      </c>
      <c r="AT7" s="12" t="str">
        <f t="shared" si="17"/>
        <v>na</v>
      </c>
      <c r="AU7" s="12">
        <f t="shared" si="18"/>
        <v>1.1164115343538625</v>
      </c>
      <c r="AV7" s="12" t="str">
        <f t="shared" si="19"/>
        <v>na</v>
      </c>
      <c r="AW7" s="12">
        <f t="shared" si="20"/>
        <v>1</v>
      </c>
      <c r="AX7" s="67">
        <f t="shared" si="21"/>
        <v>1</v>
      </c>
    </row>
    <row r="8" spans="1:50" x14ac:dyDescent="0.25">
      <c r="A8" s="58" t="s">
        <v>90</v>
      </c>
      <c r="B8" s="81"/>
      <c r="G8" s="2"/>
      <c r="H8" t="s">
        <v>120</v>
      </c>
      <c r="I8" t="s">
        <v>186</v>
      </c>
      <c r="J8" s="78"/>
      <c r="K8" s="78">
        <v>39</v>
      </c>
      <c r="L8" s="16">
        <v>0.03</v>
      </c>
      <c r="M8" s="127"/>
      <c r="N8" s="121"/>
      <c r="O8" s="112"/>
      <c r="P8" s="12">
        <f t="shared" si="22"/>
        <v>0.01</v>
      </c>
      <c r="Q8" s="67">
        <f t="shared" si="23"/>
        <v>0.01</v>
      </c>
      <c r="R8" s="1">
        <v>1</v>
      </c>
      <c r="S8">
        <v>1</v>
      </c>
      <c r="T8">
        <v>1</v>
      </c>
      <c r="U8">
        <v>1</v>
      </c>
      <c r="V8">
        <v>1</v>
      </c>
      <c r="Z8" s="45"/>
      <c r="AB8">
        <v>1</v>
      </c>
      <c r="AC8" s="25">
        <f t="shared" si="0"/>
        <v>-4.6051701859880909</v>
      </c>
      <c r="AD8" s="12">
        <f t="shared" si="1"/>
        <v>-6.4721310721994785</v>
      </c>
      <c r="AE8" s="12">
        <f t="shared" si="2"/>
        <v>-4.6051701859880909</v>
      </c>
      <c r="AF8" s="12">
        <f t="shared" si="3"/>
        <v>-11.41563313709724</v>
      </c>
      <c r="AG8" s="12">
        <f t="shared" si="4"/>
        <v>-11.780667917643951</v>
      </c>
      <c r="AH8" s="12" t="str">
        <f t="shared" si="5"/>
        <v>na</v>
      </c>
      <c r="AI8" s="12" t="str">
        <f t="shared" si="6"/>
        <v>na</v>
      </c>
      <c r="AJ8" s="12" t="str">
        <f t="shared" si="7"/>
        <v>na</v>
      </c>
      <c r="AK8" s="12" t="str">
        <f t="shared" si="8"/>
        <v>na</v>
      </c>
      <c r="AL8" s="12" t="str">
        <f t="shared" si="9"/>
        <v>na</v>
      </c>
      <c r="AM8" s="12">
        <f t="shared" si="10"/>
        <v>-4.6051701859880909</v>
      </c>
      <c r="AN8" s="25">
        <f t="shared" si="11"/>
        <v>1</v>
      </c>
      <c r="AO8" s="12">
        <f t="shared" si="12"/>
        <v>1.9751643535427315</v>
      </c>
      <c r="AP8" s="12">
        <f t="shared" si="13"/>
        <v>1</v>
      </c>
      <c r="AQ8" s="12">
        <f t="shared" si="14"/>
        <v>6.1448125371950022</v>
      </c>
      <c r="AR8" s="12">
        <f t="shared" si="15"/>
        <v>6.5440778799350987</v>
      </c>
      <c r="AS8" s="12" t="str">
        <f t="shared" si="16"/>
        <v>na</v>
      </c>
      <c r="AT8" s="12" t="str">
        <f t="shared" si="17"/>
        <v>na</v>
      </c>
      <c r="AU8" s="12" t="str">
        <f t="shared" si="18"/>
        <v>na</v>
      </c>
      <c r="AV8" s="12" t="str">
        <f t="shared" si="19"/>
        <v>na</v>
      </c>
      <c r="AW8" s="12" t="str">
        <f t="shared" si="20"/>
        <v>na</v>
      </c>
      <c r="AX8" s="67">
        <f t="shared" si="21"/>
        <v>1</v>
      </c>
    </row>
    <row r="9" spans="1:50" x14ac:dyDescent="0.25">
      <c r="A9" s="58" t="s">
        <v>122</v>
      </c>
      <c r="B9" s="81"/>
      <c r="G9" s="2"/>
      <c r="H9" t="s">
        <v>120</v>
      </c>
      <c r="I9" t="s">
        <v>186</v>
      </c>
      <c r="J9" s="78"/>
      <c r="K9" s="78">
        <v>39</v>
      </c>
      <c r="L9" s="16">
        <v>6.44</v>
      </c>
      <c r="M9" s="127"/>
      <c r="N9" s="121"/>
      <c r="O9" s="112"/>
      <c r="P9" s="12">
        <f t="shared" si="22"/>
        <v>0.01</v>
      </c>
      <c r="Q9" s="67">
        <f t="shared" si="23"/>
        <v>0.01</v>
      </c>
      <c r="R9" s="1">
        <v>1</v>
      </c>
      <c r="S9">
        <v>1</v>
      </c>
      <c r="U9">
        <v>0.25</v>
      </c>
      <c r="V9">
        <v>0.15</v>
      </c>
      <c r="W9">
        <v>1</v>
      </c>
      <c r="Y9">
        <v>1</v>
      </c>
      <c r="Z9" s="45"/>
      <c r="AB9">
        <v>1</v>
      </c>
      <c r="AC9" s="25">
        <f t="shared" si="0"/>
        <v>-4.6051701859880909</v>
      </c>
      <c r="AD9" s="12">
        <f t="shared" si="1"/>
        <v>-6.4721310721994785</v>
      </c>
      <c r="AE9" s="12" t="str">
        <f t="shared" si="2"/>
        <v>na</v>
      </c>
      <c r="AF9" s="12">
        <f t="shared" si="3"/>
        <v>-2.85390828427431</v>
      </c>
      <c r="AG9" s="12">
        <f t="shared" si="4"/>
        <v>-1.7671001876465926</v>
      </c>
      <c r="AH9" s="12">
        <f t="shared" si="5"/>
        <v>-4.6051701859880909</v>
      </c>
      <c r="AI9" s="12" t="str">
        <f t="shared" si="6"/>
        <v>na</v>
      </c>
      <c r="AJ9" s="12">
        <f t="shared" si="7"/>
        <v>-4.8658401965157188</v>
      </c>
      <c r="AK9" s="12" t="str">
        <f t="shared" si="8"/>
        <v>na</v>
      </c>
      <c r="AL9" s="12" t="str">
        <f t="shared" si="9"/>
        <v>na</v>
      </c>
      <c r="AM9" s="12">
        <f t="shared" si="10"/>
        <v>-4.6051701859880909</v>
      </c>
      <c r="AN9" s="25">
        <f t="shared" si="11"/>
        <v>1</v>
      </c>
      <c r="AO9" s="12">
        <f t="shared" si="12"/>
        <v>1.9751643535427315</v>
      </c>
      <c r="AP9" s="12" t="str">
        <f t="shared" si="13"/>
        <v>na</v>
      </c>
      <c r="AQ9" s="12">
        <f t="shared" si="14"/>
        <v>0.38405078357468764</v>
      </c>
      <c r="AR9" s="12">
        <f t="shared" si="15"/>
        <v>0.14724175229853967</v>
      </c>
      <c r="AS9" s="12">
        <f t="shared" si="16"/>
        <v>1</v>
      </c>
      <c r="AT9" s="12" t="str">
        <f t="shared" si="17"/>
        <v>na</v>
      </c>
      <c r="AU9" s="12">
        <f t="shared" si="18"/>
        <v>1.1164115343538625</v>
      </c>
      <c r="AV9" s="12" t="str">
        <f t="shared" si="19"/>
        <v>na</v>
      </c>
      <c r="AW9" s="12" t="str">
        <f t="shared" si="20"/>
        <v>na</v>
      </c>
      <c r="AX9" s="67">
        <f t="shared" si="21"/>
        <v>1</v>
      </c>
    </row>
    <row r="10" spans="1:50" x14ac:dyDescent="0.25">
      <c r="A10" s="58" t="s">
        <v>32</v>
      </c>
      <c r="B10" s="81"/>
      <c r="G10" s="2"/>
      <c r="H10" t="s">
        <v>8</v>
      </c>
      <c r="I10" t="s">
        <v>186</v>
      </c>
      <c r="J10" s="78"/>
      <c r="K10" s="78">
        <v>8</v>
      </c>
      <c r="L10" s="20">
        <v>6.8</v>
      </c>
      <c r="M10" s="126"/>
      <c r="N10" s="17"/>
      <c r="O10" s="18"/>
      <c r="P10" s="12">
        <f t="shared" si="22"/>
        <v>0.01</v>
      </c>
      <c r="Q10" s="67">
        <f t="shared" si="23"/>
        <v>0.01</v>
      </c>
      <c r="R10" s="1">
        <v>1</v>
      </c>
      <c r="S10" s="11"/>
      <c r="T10" s="11">
        <v>1</v>
      </c>
      <c r="U10" s="11">
        <v>0.375</v>
      </c>
      <c r="V10" s="11">
        <v>1</v>
      </c>
      <c r="W10" s="11">
        <v>1</v>
      </c>
      <c r="X10" s="11"/>
      <c r="Y10" s="11">
        <v>1</v>
      </c>
      <c r="Z10" s="42"/>
      <c r="AA10" s="11">
        <v>1</v>
      </c>
      <c r="AB10">
        <v>1</v>
      </c>
      <c r="AC10" s="25">
        <f t="shared" si="0"/>
        <v>-4.6051701859880909</v>
      </c>
      <c r="AD10" s="12" t="str">
        <f t="shared" si="1"/>
        <v>na</v>
      </c>
      <c r="AE10" s="12">
        <f t="shared" si="2"/>
        <v>-4.6051701859880909</v>
      </c>
      <c r="AF10" s="12">
        <f t="shared" si="3"/>
        <v>-4.2808624264114652</v>
      </c>
      <c r="AG10" s="12">
        <f t="shared" si="4"/>
        <v>-11.780667917643951</v>
      </c>
      <c r="AH10" s="12">
        <f t="shared" si="5"/>
        <v>-4.6051701859880909</v>
      </c>
      <c r="AI10" s="12" t="str">
        <f t="shared" si="6"/>
        <v>na</v>
      </c>
      <c r="AJ10" s="12">
        <f t="shared" si="7"/>
        <v>-4.8658401965157188</v>
      </c>
      <c r="AK10" s="12" t="str">
        <f t="shared" si="8"/>
        <v>na</v>
      </c>
      <c r="AL10" s="12">
        <f t="shared" si="9"/>
        <v>-4.6051701859880909</v>
      </c>
      <c r="AM10" s="12">
        <f t="shared" si="10"/>
        <v>-4.6051701859880909</v>
      </c>
      <c r="AN10" s="25">
        <f t="shared" si="11"/>
        <v>1</v>
      </c>
      <c r="AO10" s="12" t="str">
        <f t="shared" si="12"/>
        <v>na</v>
      </c>
      <c r="AP10" s="12">
        <f t="shared" si="13"/>
        <v>1</v>
      </c>
      <c r="AQ10" s="12">
        <f t="shared" si="14"/>
        <v>0.86411426304304717</v>
      </c>
      <c r="AR10" s="12">
        <f t="shared" si="15"/>
        <v>6.5440778799350987</v>
      </c>
      <c r="AS10" s="12">
        <f t="shared" si="16"/>
        <v>1</v>
      </c>
      <c r="AT10" s="12" t="str">
        <f t="shared" si="17"/>
        <v>na</v>
      </c>
      <c r="AU10" s="12">
        <f t="shared" si="18"/>
        <v>1.1164115343538625</v>
      </c>
      <c r="AV10" s="12" t="str">
        <f t="shared" si="19"/>
        <v>na</v>
      </c>
      <c r="AW10" s="12">
        <f t="shared" si="20"/>
        <v>1</v>
      </c>
      <c r="AX10" s="67">
        <f t="shared" si="21"/>
        <v>1</v>
      </c>
    </row>
    <row r="11" spans="1:50" x14ac:dyDescent="0.25">
      <c r="A11" s="81" t="s">
        <v>193</v>
      </c>
      <c r="B11" s="81"/>
      <c r="G11" s="2"/>
      <c r="H11" t="s">
        <v>8</v>
      </c>
      <c r="I11" t="s">
        <v>186</v>
      </c>
      <c r="J11" s="78"/>
      <c r="K11" s="78">
        <v>8</v>
      </c>
      <c r="L11" s="20">
        <v>4</v>
      </c>
      <c r="M11" s="139"/>
      <c r="N11" s="34"/>
      <c r="O11" s="35"/>
      <c r="P11" s="12">
        <f t="shared" si="22"/>
        <v>0.01</v>
      </c>
      <c r="Q11" s="67">
        <f t="shared" si="23"/>
        <v>0.01</v>
      </c>
      <c r="R11" s="1">
        <v>1</v>
      </c>
      <c r="U11">
        <v>0.25</v>
      </c>
      <c r="V11">
        <v>0.15</v>
      </c>
      <c r="W11">
        <v>1</v>
      </c>
      <c r="Y11">
        <v>1</v>
      </c>
      <c r="Z11" s="45"/>
      <c r="AB11">
        <v>1</v>
      </c>
      <c r="AC11" s="25">
        <f t="shared" si="0"/>
        <v>-4.6051701859880909</v>
      </c>
      <c r="AD11" s="12" t="str">
        <f t="shared" si="1"/>
        <v>na</v>
      </c>
      <c r="AE11" s="12" t="str">
        <f t="shared" si="2"/>
        <v>na</v>
      </c>
      <c r="AF11" s="12">
        <f t="shared" si="3"/>
        <v>-2.85390828427431</v>
      </c>
      <c r="AG11" s="12">
        <f t="shared" si="4"/>
        <v>-1.7671001876465926</v>
      </c>
      <c r="AH11" s="12">
        <f t="shared" si="5"/>
        <v>-4.6051701859880909</v>
      </c>
      <c r="AI11" s="12" t="str">
        <f t="shared" si="6"/>
        <v>na</v>
      </c>
      <c r="AJ11" s="12">
        <f t="shared" si="7"/>
        <v>-4.8658401965157188</v>
      </c>
      <c r="AK11" s="12" t="str">
        <f t="shared" si="8"/>
        <v>na</v>
      </c>
      <c r="AL11" s="12" t="str">
        <f t="shared" si="9"/>
        <v>na</v>
      </c>
      <c r="AM11" s="12">
        <f t="shared" si="10"/>
        <v>-4.6051701859880909</v>
      </c>
      <c r="AN11" s="25">
        <f t="shared" si="11"/>
        <v>1</v>
      </c>
      <c r="AO11" s="12" t="str">
        <f t="shared" si="12"/>
        <v>na</v>
      </c>
      <c r="AP11" s="12" t="str">
        <f t="shared" si="13"/>
        <v>na</v>
      </c>
      <c r="AQ11" s="12">
        <f t="shared" si="14"/>
        <v>0.38405078357468764</v>
      </c>
      <c r="AR11" s="12">
        <f t="shared" si="15"/>
        <v>0.14724175229853967</v>
      </c>
      <c r="AS11" s="12">
        <f t="shared" si="16"/>
        <v>1</v>
      </c>
      <c r="AT11" s="12" t="str">
        <f t="shared" si="17"/>
        <v>na</v>
      </c>
      <c r="AU11" s="12">
        <f t="shared" si="18"/>
        <v>1.1164115343538625</v>
      </c>
      <c r="AV11" s="12" t="str">
        <f t="shared" si="19"/>
        <v>na</v>
      </c>
      <c r="AW11" s="12" t="str">
        <f t="shared" si="20"/>
        <v>na</v>
      </c>
      <c r="AX11" s="67">
        <f t="shared" si="21"/>
        <v>1</v>
      </c>
    </row>
    <row r="12" spans="1:50" ht="15.75" x14ac:dyDescent="0.25">
      <c r="A12" s="82" t="s">
        <v>99</v>
      </c>
      <c r="B12" s="82"/>
      <c r="G12" s="2"/>
      <c r="H12" t="s">
        <v>8</v>
      </c>
      <c r="I12" t="s">
        <v>186</v>
      </c>
      <c r="J12" s="78"/>
      <c r="K12" s="78">
        <v>8</v>
      </c>
      <c r="L12" s="20">
        <v>264.81</v>
      </c>
      <c r="M12" s="126"/>
      <c r="N12" s="22"/>
      <c r="O12" s="18"/>
      <c r="P12" s="12">
        <f t="shared" si="22"/>
        <v>0.01</v>
      </c>
      <c r="Q12" s="67">
        <f t="shared" si="23"/>
        <v>0.01</v>
      </c>
      <c r="R12" s="1">
        <v>1</v>
      </c>
      <c r="S12">
        <v>0.25</v>
      </c>
      <c r="T12">
        <v>1</v>
      </c>
      <c r="U12">
        <v>0.25</v>
      </c>
      <c r="V12">
        <v>0.05</v>
      </c>
      <c r="W12">
        <v>1</v>
      </c>
      <c r="Y12">
        <v>1</v>
      </c>
      <c r="Z12" s="45">
        <v>1</v>
      </c>
      <c r="AA12">
        <v>1</v>
      </c>
      <c r="AB12">
        <v>1</v>
      </c>
      <c r="AC12" s="25">
        <f t="shared" si="0"/>
        <v>-4.6051701859880909</v>
      </c>
      <c r="AD12" s="12">
        <f t="shared" si="1"/>
        <v>-1.6180327680498696</v>
      </c>
      <c r="AE12" s="12">
        <f t="shared" si="2"/>
        <v>-4.6051701859880909</v>
      </c>
      <c r="AF12" s="12">
        <f t="shared" si="3"/>
        <v>-2.85390828427431</v>
      </c>
      <c r="AG12" s="12">
        <f t="shared" si="4"/>
        <v>-0.58903339588219761</v>
      </c>
      <c r="AH12" s="12">
        <f t="shared" si="5"/>
        <v>-4.6051701859880909</v>
      </c>
      <c r="AI12" s="12" t="str">
        <f t="shared" si="6"/>
        <v>na</v>
      </c>
      <c r="AJ12" s="12">
        <f t="shared" si="7"/>
        <v>-4.8658401965157188</v>
      </c>
      <c r="AK12" s="12">
        <f t="shared" si="8"/>
        <v>-4.6051701859880909</v>
      </c>
      <c r="AL12" s="12">
        <f t="shared" si="9"/>
        <v>-4.6051701859880909</v>
      </c>
      <c r="AM12" s="12">
        <f t="shared" si="10"/>
        <v>-4.6051701859880909</v>
      </c>
      <c r="AN12" s="25">
        <f t="shared" si="11"/>
        <v>1</v>
      </c>
      <c r="AO12" s="12">
        <f t="shared" si="12"/>
        <v>0.12344777209642072</v>
      </c>
      <c r="AP12" s="12">
        <f t="shared" si="13"/>
        <v>1</v>
      </c>
      <c r="AQ12" s="12">
        <f t="shared" si="14"/>
        <v>0.38405078357468764</v>
      </c>
      <c r="AR12" s="12">
        <f t="shared" si="15"/>
        <v>1.6360194699837745E-2</v>
      </c>
      <c r="AS12" s="12">
        <f t="shared" si="16"/>
        <v>1</v>
      </c>
      <c r="AT12" s="12" t="str">
        <f t="shared" si="17"/>
        <v>na</v>
      </c>
      <c r="AU12" s="12">
        <f t="shared" si="18"/>
        <v>1.1164115343538625</v>
      </c>
      <c r="AV12" s="12">
        <f t="shared" si="19"/>
        <v>1</v>
      </c>
      <c r="AW12" s="12">
        <f t="shared" si="20"/>
        <v>1</v>
      </c>
      <c r="AX12" s="67">
        <f t="shared" si="21"/>
        <v>1</v>
      </c>
    </row>
    <row r="13" spans="1:50" x14ac:dyDescent="0.25">
      <c r="A13" s="81" t="s">
        <v>100</v>
      </c>
      <c r="B13" s="81"/>
      <c r="G13" s="2"/>
      <c r="H13" t="s">
        <v>120</v>
      </c>
      <c r="I13" t="s">
        <v>186</v>
      </c>
      <c r="J13" s="78"/>
      <c r="K13" s="78">
        <v>39</v>
      </c>
      <c r="L13" s="16">
        <v>0.85</v>
      </c>
      <c r="M13" s="127"/>
      <c r="N13" s="130"/>
      <c r="O13" s="112"/>
      <c r="P13" s="12">
        <f t="shared" si="22"/>
        <v>0.01</v>
      </c>
      <c r="Q13" s="67">
        <f t="shared" si="23"/>
        <v>0.01</v>
      </c>
      <c r="R13" s="1">
        <v>1</v>
      </c>
      <c r="U13">
        <v>1</v>
      </c>
      <c r="V13">
        <v>1</v>
      </c>
      <c r="W13">
        <v>1</v>
      </c>
      <c r="Y13">
        <v>1</v>
      </c>
      <c r="Z13" s="45"/>
      <c r="AB13">
        <v>1</v>
      </c>
      <c r="AC13" s="25">
        <f t="shared" si="0"/>
        <v>-4.6051701859880909</v>
      </c>
      <c r="AD13" s="12" t="str">
        <f t="shared" si="1"/>
        <v>na</v>
      </c>
      <c r="AE13" s="12" t="str">
        <f t="shared" si="2"/>
        <v>na</v>
      </c>
      <c r="AF13" s="12">
        <f t="shared" si="3"/>
        <v>-11.41563313709724</v>
      </c>
      <c r="AG13" s="12">
        <f t="shared" si="4"/>
        <v>-11.780667917643951</v>
      </c>
      <c r="AH13" s="12">
        <f t="shared" si="5"/>
        <v>-4.6051701859880909</v>
      </c>
      <c r="AI13" s="12" t="str">
        <f t="shared" si="6"/>
        <v>na</v>
      </c>
      <c r="AJ13" s="12">
        <f t="shared" si="7"/>
        <v>-4.8658401965157188</v>
      </c>
      <c r="AK13" s="12" t="str">
        <f t="shared" si="8"/>
        <v>na</v>
      </c>
      <c r="AL13" s="12" t="str">
        <f t="shared" si="9"/>
        <v>na</v>
      </c>
      <c r="AM13" s="12">
        <f t="shared" si="10"/>
        <v>-4.6051701859880909</v>
      </c>
      <c r="AN13" s="25">
        <f t="shared" si="11"/>
        <v>1</v>
      </c>
      <c r="AO13" s="12" t="str">
        <f t="shared" si="12"/>
        <v>na</v>
      </c>
      <c r="AP13" s="12" t="str">
        <f t="shared" si="13"/>
        <v>na</v>
      </c>
      <c r="AQ13" s="12">
        <f t="shared" si="14"/>
        <v>6.1448125371950022</v>
      </c>
      <c r="AR13" s="12">
        <f t="shared" si="15"/>
        <v>6.5440778799350987</v>
      </c>
      <c r="AS13" s="12">
        <f t="shared" si="16"/>
        <v>1</v>
      </c>
      <c r="AT13" s="12" t="str">
        <f t="shared" si="17"/>
        <v>na</v>
      </c>
      <c r="AU13" s="12">
        <f t="shared" si="18"/>
        <v>1.1164115343538625</v>
      </c>
      <c r="AV13" s="12" t="str">
        <f t="shared" si="19"/>
        <v>na</v>
      </c>
      <c r="AW13" s="12" t="str">
        <f t="shared" si="20"/>
        <v>na</v>
      </c>
      <c r="AX13" s="67">
        <f t="shared" si="21"/>
        <v>1</v>
      </c>
    </row>
    <row r="14" spans="1:50" x14ac:dyDescent="0.25">
      <c r="A14" s="81" t="s">
        <v>123</v>
      </c>
      <c r="B14" s="81"/>
      <c r="G14" s="2"/>
      <c r="H14" t="s">
        <v>120</v>
      </c>
      <c r="I14" t="s">
        <v>186</v>
      </c>
      <c r="J14" s="78"/>
      <c r="K14" s="78">
        <v>39</v>
      </c>
      <c r="L14" s="16">
        <v>0.14000000000000001</v>
      </c>
      <c r="M14" s="127"/>
      <c r="N14" s="130"/>
      <c r="O14" s="112"/>
      <c r="P14" s="12">
        <f t="shared" si="22"/>
        <v>0.01</v>
      </c>
      <c r="Q14" s="67">
        <f t="shared" si="23"/>
        <v>0.01</v>
      </c>
      <c r="R14" s="1">
        <v>1</v>
      </c>
      <c r="S14">
        <v>0.25</v>
      </c>
      <c r="U14">
        <v>1</v>
      </c>
      <c r="V14">
        <v>0.25</v>
      </c>
      <c r="W14">
        <v>1</v>
      </c>
      <c r="Z14" s="45"/>
      <c r="AC14" s="25">
        <f t="shared" si="0"/>
        <v>-4.6051701859880909</v>
      </c>
      <c r="AD14" s="12">
        <f t="shared" si="1"/>
        <v>-1.6180327680498696</v>
      </c>
      <c r="AE14" s="12" t="str">
        <f t="shared" si="2"/>
        <v>na</v>
      </c>
      <c r="AF14" s="12">
        <f t="shared" si="3"/>
        <v>-11.41563313709724</v>
      </c>
      <c r="AG14" s="12">
        <f t="shared" si="4"/>
        <v>-2.9451669794109878</v>
      </c>
      <c r="AH14" s="12">
        <f t="shared" si="5"/>
        <v>-4.6051701859880909</v>
      </c>
      <c r="AI14" s="12" t="str">
        <f t="shared" si="6"/>
        <v>na</v>
      </c>
      <c r="AJ14" s="12" t="str">
        <f t="shared" si="7"/>
        <v>na</v>
      </c>
      <c r="AK14" s="12" t="str">
        <f t="shared" si="8"/>
        <v>na</v>
      </c>
      <c r="AL14" s="12" t="str">
        <f t="shared" si="9"/>
        <v>na</v>
      </c>
      <c r="AM14" s="12" t="str">
        <f t="shared" si="10"/>
        <v>na</v>
      </c>
      <c r="AN14" s="25">
        <f t="shared" si="11"/>
        <v>1</v>
      </c>
      <c r="AO14" s="12">
        <f t="shared" si="12"/>
        <v>0.12344777209642072</v>
      </c>
      <c r="AP14" s="12" t="str">
        <f t="shared" si="13"/>
        <v>na</v>
      </c>
      <c r="AQ14" s="12">
        <f t="shared" si="14"/>
        <v>6.1448125371950022</v>
      </c>
      <c r="AR14" s="12">
        <f t="shared" si="15"/>
        <v>0.40900486749594367</v>
      </c>
      <c r="AS14" s="12">
        <f t="shared" si="16"/>
        <v>1</v>
      </c>
      <c r="AT14" s="12" t="str">
        <f t="shared" si="17"/>
        <v>na</v>
      </c>
      <c r="AU14" s="12" t="str">
        <f t="shared" si="18"/>
        <v>na</v>
      </c>
      <c r="AV14" s="12" t="str">
        <f t="shared" si="19"/>
        <v>na</v>
      </c>
      <c r="AW14" s="12" t="str">
        <f t="shared" si="20"/>
        <v>na</v>
      </c>
      <c r="AX14" s="67" t="str">
        <f t="shared" si="21"/>
        <v>na</v>
      </c>
    </row>
    <row r="15" spans="1:50" x14ac:dyDescent="0.25">
      <c r="A15" s="81" t="s">
        <v>527</v>
      </c>
      <c r="B15" s="81"/>
      <c r="G15" s="2"/>
      <c r="H15" t="s">
        <v>120</v>
      </c>
      <c r="I15" t="s">
        <v>186</v>
      </c>
      <c r="J15" s="78"/>
      <c r="K15" s="78">
        <v>39</v>
      </c>
      <c r="L15" s="16">
        <v>320.52</v>
      </c>
      <c r="M15" s="127"/>
      <c r="N15" s="130"/>
      <c r="O15" s="112"/>
      <c r="P15" s="12">
        <f>IF(N15&lt;0.01*L15,0.01,IF(N15&gt;100*L15,100,N15/L15))</f>
        <v>0.01</v>
      </c>
      <c r="Q15" s="67">
        <f>IF(O15&gt;0,O15/L15,0.01)</f>
        <v>0.01</v>
      </c>
      <c r="R15" s="1">
        <v>1</v>
      </c>
      <c r="U15">
        <v>0.25</v>
      </c>
      <c r="V15">
        <v>1</v>
      </c>
      <c r="W15">
        <v>1</v>
      </c>
      <c r="X15">
        <v>1</v>
      </c>
      <c r="Y15">
        <v>1</v>
      </c>
      <c r="Z15" s="45"/>
      <c r="AB15">
        <v>1</v>
      </c>
      <c r="AC15" s="25">
        <f t="shared" si="0"/>
        <v>-4.6051701859880909</v>
      </c>
      <c r="AD15" s="12" t="str">
        <f t="shared" si="1"/>
        <v>na</v>
      </c>
      <c r="AE15" s="12" t="str">
        <f t="shared" si="2"/>
        <v>na</v>
      </c>
      <c r="AF15" s="12">
        <f t="shared" si="3"/>
        <v>-2.85390828427431</v>
      </c>
      <c r="AG15" s="12">
        <f t="shared" si="4"/>
        <v>-11.780667917643951</v>
      </c>
      <c r="AH15" s="12">
        <f t="shared" si="5"/>
        <v>-4.6051701859880909</v>
      </c>
      <c r="AI15" s="12">
        <f t="shared" si="6"/>
        <v>-8.3730367017965293</v>
      </c>
      <c r="AJ15" s="12">
        <f t="shared" si="7"/>
        <v>-4.8658401965157188</v>
      </c>
      <c r="AK15" s="12" t="str">
        <f t="shared" si="8"/>
        <v>na</v>
      </c>
      <c r="AL15" s="12" t="str">
        <f t="shared" si="9"/>
        <v>na</v>
      </c>
      <c r="AM15" s="12">
        <f t="shared" si="10"/>
        <v>-4.6051701859880909</v>
      </c>
      <c r="AN15" s="25">
        <f t="shared" si="11"/>
        <v>1</v>
      </c>
      <c r="AO15" s="12" t="str">
        <f t="shared" si="12"/>
        <v>na</v>
      </c>
      <c r="AP15" s="12" t="str">
        <f t="shared" si="13"/>
        <v>na</v>
      </c>
      <c r="AQ15" s="12">
        <f t="shared" si="14"/>
        <v>0.38405078357468764</v>
      </c>
      <c r="AR15" s="12">
        <f t="shared" si="15"/>
        <v>6.5440778799350987</v>
      </c>
      <c r="AS15" s="12">
        <f t="shared" si="16"/>
        <v>1</v>
      </c>
      <c r="AT15" s="12">
        <f t="shared" si="17"/>
        <v>3.3057851239669418</v>
      </c>
      <c r="AU15" s="12">
        <f t="shared" si="18"/>
        <v>1.1164115343538625</v>
      </c>
      <c r="AV15" s="12" t="str">
        <f t="shared" si="19"/>
        <v>na</v>
      </c>
      <c r="AW15" s="12" t="str">
        <f t="shared" si="20"/>
        <v>na</v>
      </c>
      <c r="AX15" s="67">
        <f t="shared" si="21"/>
        <v>1</v>
      </c>
    </row>
    <row r="16" spans="1:50" x14ac:dyDescent="0.25">
      <c r="A16" s="81" t="s">
        <v>124</v>
      </c>
      <c r="B16" s="81"/>
      <c r="G16" s="2"/>
      <c r="H16" t="s">
        <v>120</v>
      </c>
      <c r="I16" t="s">
        <v>186</v>
      </c>
      <c r="J16" s="78"/>
      <c r="K16" s="78">
        <v>39</v>
      </c>
      <c r="L16" s="16">
        <v>0.05</v>
      </c>
      <c r="M16" s="127"/>
      <c r="N16" s="130"/>
      <c r="O16" s="112"/>
      <c r="P16" s="12">
        <f t="shared" ref="P16:P26" si="24">IF(N16&lt;0.01*L16,0.01,IF(N16&gt;100*L16,100,N16/L16))</f>
        <v>0.01</v>
      </c>
      <c r="Q16" s="67">
        <f t="shared" ref="Q16:Q26" si="25">IF(O16&gt;0,O16/L16,0.01)</f>
        <v>0.01</v>
      </c>
      <c r="R16" s="1">
        <v>1</v>
      </c>
      <c r="S16">
        <v>1</v>
      </c>
      <c r="U16">
        <v>0.375</v>
      </c>
      <c r="V16">
        <v>0.3</v>
      </c>
      <c r="W16">
        <v>1</v>
      </c>
      <c r="Z16" s="45"/>
      <c r="AB16">
        <v>1</v>
      </c>
      <c r="AC16" s="25">
        <f t="shared" si="0"/>
        <v>-4.6051701859880909</v>
      </c>
      <c r="AD16" s="12">
        <f t="shared" si="1"/>
        <v>-6.4721310721994785</v>
      </c>
      <c r="AE16" s="12" t="str">
        <f t="shared" si="2"/>
        <v>na</v>
      </c>
      <c r="AF16" s="12">
        <f t="shared" si="3"/>
        <v>-4.2808624264114652</v>
      </c>
      <c r="AG16" s="12">
        <f t="shared" si="4"/>
        <v>-3.5342003752931852</v>
      </c>
      <c r="AH16" s="12">
        <f t="shared" si="5"/>
        <v>-4.6051701859880909</v>
      </c>
      <c r="AI16" s="12" t="str">
        <f t="shared" si="6"/>
        <v>na</v>
      </c>
      <c r="AJ16" s="12" t="str">
        <f t="shared" si="7"/>
        <v>na</v>
      </c>
      <c r="AK16" s="12" t="str">
        <f t="shared" si="8"/>
        <v>na</v>
      </c>
      <c r="AL16" s="12" t="str">
        <f t="shared" si="9"/>
        <v>na</v>
      </c>
      <c r="AM16" s="12">
        <f t="shared" si="10"/>
        <v>-4.6051701859880909</v>
      </c>
      <c r="AN16" s="25">
        <f t="shared" si="11"/>
        <v>1</v>
      </c>
      <c r="AO16" s="12">
        <f t="shared" si="12"/>
        <v>1.9751643535427315</v>
      </c>
      <c r="AP16" s="12" t="str">
        <f t="shared" si="13"/>
        <v>na</v>
      </c>
      <c r="AQ16" s="12">
        <f t="shared" si="14"/>
        <v>0.86411426304304717</v>
      </c>
      <c r="AR16" s="12">
        <f t="shared" si="15"/>
        <v>0.58896700919415867</v>
      </c>
      <c r="AS16" s="12">
        <f t="shared" si="16"/>
        <v>1</v>
      </c>
      <c r="AT16" s="12" t="str">
        <f t="shared" si="17"/>
        <v>na</v>
      </c>
      <c r="AU16" s="12" t="str">
        <f t="shared" si="18"/>
        <v>na</v>
      </c>
      <c r="AV16" s="12" t="str">
        <f t="shared" si="19"/>
        <v>na</v>
      </c>
      <c r="AW16" s="12" t="str">
        <f t="shared" si="20"/>
        <v>na</v>
      </c>
      <c r="AX16" s="67">
        <f t="shared" si="21"/>
        <v>1</v>
      </c>
    </row>
    <row r="17" spans="1:50" x14ac:dyDescent="0.25">
      <c r="A17" s="81" t="s">
        <v>102</v>
      </c>
      <c r="B17" s="81"/>
      <c r="G17" s="2"/>
      <c r="H17" t="s">
        <v>8</v>
      </c>
      <c r="I17" t="s">
        <v>186</v>
      </c>
      <c r="J17" s="78"/>
      <c r="K17" s="78">
        <v>8</v>
      </c>
      <c r="L17" s="25">
        <v>520</v>
      </c>
      <c r="M17" s="126"/>
      <c r="N17" s="17"/>
      <c r="O17" s="18"/>
      <c r="P17" s="12">
        <f t="shared" si="24"/>
        <v>0.01</v>
      </c>
      <c r="Q17" s="67">
        <f t="shared" si="25"/>
        <v>0.01</v>
      </c>
      <c r="R17" s="1">
        <v>1</v>
      </c>
      <c r="U17">
        <v>0.125</v>
      </c>
      <c r="V17">
        <v>0.15</v>
      </c>
      <c r="W17">
        <v>1</v>
      </c>
      <c r="Y17">
        <v>1</v>
      </c>
      <c r="Z17" s="45"/>
      <c r="AA17">
        <v>1</v>
      </c>
      <c r="AB17">
        <v>1</v>
      </c>
      <c r="AC17" s="25">
        <f t="shared" si="0"/>
        <v>-4.6051701859880909</v>
      </c>
      <c r="AD17" s="12" t="str">
        <f t="shared" si="1"/>
        <v>na</v>
      </c>
      <c r="AE17" s="12" t="str">
        <f t="shared" si="2"/>
        <v>na</v>
      </c>
      <c r="AF17" s="12">
        <f t="shared" si="3"/>
        <v>-1.426954142137155</v>
      </c>
      <c r="AG17" s="12">
        <f t="shared" si="4"/>
        <v>-1.7671001876465926</v>
      </c>
      <c r="AH17" s="12">
        <f t="shared" si="5"/>
        <v>-4.6051701859880909</v>
      </c>
      <c r="AI17" s="12" t="str">
        <f t="shared" si="6"/>
        <v>na</v>
      </c>
      <c r="AJ17" s="12">
        <f t="shared" si="7"/>
        <v>-4.8658401965157188</v>
      </c>
      <c r="AK17" s="12" t="str">
        <f t="shared" si="8"/>
        <v>na</v>
      </c>
      <c r="AL17" s="12">
        <f t="shared" si="9"/>
        <v>-4.6051701859880909</v>
      </c>
      <c r="AM17" s="12">
        <f t="shared" si="10"/>
        <v>-4.6051701859880909</v>
      </c>
      <c r="AN17" s="25">
        <f t="shared" si="11"/>
        <v>1</v>
      </c>
      <c r="AO17" s="12" t="str">
        <f t="shared" si="12"/>
        <v>na</v>
      </c>
      <c r="AP17" s="12" t="str">
        <f t="shared" si="13"/>
        <v>na</v>
      </c>
      <c r="AQ17" s="12">
        <f t="shared" si="14"/>
        <v>9.6012695893671909E-2</v>
      </c>
      <c r="AR17" s="12">
        <f t="shared" si="15"/>
        <v>0.14724175229853967</v>
      </c>
      <c r="AS17" s="12">
        <f t="shared" si="16"/>
        <v>1</v>
      </c>
      <c r="AT17" s="12" t="str">
        <f t="shared" si="17"/>
        <v>na</v>
      </c>
      <c r="AU17" s="12">
        <f t="shared" si="18"/>
        <v>1.1164115343538625</v>
      </c>
      <c r="AV17" s="12" t="str">
        <f t="shared" si="19"/>
        <v>na</v>
      </c>
      <c r="AW17" s="12">
        <f t="shared" si="20"/>
        <v>1</v>
      </c>
      <c r="AX17" s="67">
        <f t="shared" si="21"/>
        <v>1</v>
      </c>
    </row>
    <row r="18" spans="1:50" ht="15.75" x14ac:dyDescent="0.25">
      <c r="A18" s="82" t="s">
        <v>104</v>
      </c>
      <c r="B18" s="82"/>
      <c r="G18" s="2"/>
      <c r="H18" t="s">
        <v>8</v>
      </c>
      <c r="I18" t="s">
        <v>186</v>
      </c>
      <c r="J18" s="78"/>
      <c r="K18" s="78">
        <v>8</v>
      </c>
      <c r="L18" s="25">
        <v>86</v>
      </c>
      <c r="M18" s="126"/>
      <c r="N18" s="37"/>
      <c r="O18" s="18"/>
      <c r="P18" s="12">
        <f t="shared" si="24"/>
        <v>0.01</v>
      </c>
      <c r="Q18" s="67">
        <f t="shared" si="25"/>
        <v>0.01</v>
      </c>
      <c r="R18" s="1">
        <v>1</v>
      </c>
      <c r="S18">
        <v>1</v>
      </c>
      <c r="T18">
        <v>1</v>
      </c>
      <c r="U18">
        <v>0.25</v>
      </c>
      <c r="V18">
        <v>0.25</v>
      </c>
      <c r="W18">
        <v>1</v>
      </c>
      <c r="Z18" s="45"/>
      <c r="AB18">
        <v>1</v>
      </c>
      <c r="AC18" s="25">
        <f t="shared" si="0"/>
        <v>-4.6051701859880909</v>
      </c>
      <c r="AD18" s="12">
        <f t="shared" si="1"/>
        <v>-6.4721310721994785</v>
      </c>
      <c r="AE18" s="12">
        <f t="shared" si="2"/>
        <v>-4.6051701859880909</v>
      </c>
      <c r="AF18" s="12">
        <f t="shared" si="3"/>
        <v>-2.85390828427431</v>
      </c>
      <c r="AG18" s="12">
        <f t="shared" si="4"/>
        <v>-2.9451669794109878</v>
      </c>
      <c r="AH18" s="12">
        <f t="shared" si="5"/>
        <v>-4.6051701859880909</v>
      </c>
      <c r="AI18" s="12" t="str">
        <f t="shared" si="6"/>
        <v>na</v>
      </c>
      <c r="AJ18" s="12" t="str">
        <f t="shared" si="7"/>
        <v>na</v>
      </c>
      <c r="AK18" s="12" t="str">
        <f t="shared" si="8"/>
        <v>na</v>
      </c>
      <c r="AL18" s="12" t="str">
        <f t="shared" si="9"/>
        <v>na</v>
      </c>
      <c r="AM18" s="12">
        <f t="shared" si="10"/>
        <v>-4.6051701859880909</v>
      </c>
      <c r="AN18" s="25">
        <f t="shared" si="11"/>
        <v>1</v>
      </c>
      <c r="AO18" s="12">
        <f t="shared" si="12"/>
        <v>1.9751643535427315</v>
      </c>
      <c r="AP18" s="12">
        <f t="shared" si="13"/>
        <v>1</v>
      </c>
      <c r="AQ18" s="12">
        <f t="shared" si="14"/>
        <v>0.38405078357468764</v>
      </c>
      <c r="AR18" s="12">
        <f t="shared" si="15"/>
        <v>0.40900486749594367</v>
      </c>
      <c r="AS18" s="12">
        <f t="shared" si="16"/>
        <v>1</v>
      </c>
      <c r="AT18" s="12" t="str">
        <f t="shared" si="17"/>
        <v>na</v>
      </c>
      <c r="AU18" s="12" t="str">
        <f t="shared" si="18"/>
        <v>na</v>
      </c>
      <c r="AV18" s="12" t="str">
        <f t="shared" si="19"/>
        <v>na</v>
      </c>
      <c r="AW18" s="12" t="str">
        <f t="shared" si="20"/>
        <v>na</v>
      </c>
      <c r="AX18" s="67">
        <f t="shared" si="21"/>
        <v>1</v>
      </c>
    </row>
    <row r="19" spans="1:50" x14ac:dyDescent="0.25">
      <c r="A19" s="81" t="s">
        <v>105</v>
      </c>
      <c r="B19" s="81"/>
      <c r="G19" s="2"/>
      <c r="H19" t="s">
        <v>8</v>
      </c>
      <c r="I19" t="s">
        <v>186</v>
      </c>
      <c r="J19" s="78"/>
      <c r="K19" s="78">
        <v>8</v>
      </c>
      <c r="L19" s="20">
        <v>37.4</v>
      </c>
      <c r="M19" s="126"/>
      <c r="N19" s="17"/>
      <c r="O19" s="18"/>
      <c r="P19" s="12">
        <f t="shared" si="24"/>
        <v>0.01</v>
      </c>
      <c r="Q19" s="67">
        <f t="shared" si="25"/>
        <v>0.01</v>
      </c>
      <c r="R19" s="1">
        <v>1</v>
      </c>
      <c r="S19">
        <v>1</v>
      </c>
      <c r="T19">
        <v>1</v>
      </c>
      <c r="U19">
        <v>0.25</v>
      </c>
      <c r="V19">
        <v>0.25</v>
      </c>
      <c r="W19">
        <v>1</v>
      </c>
      <c r="Z19" s="45"/>
      <c r="AB19">
        <v>1</v>
      </c>
      <c r="AC19" s="25">
        <f t="shared" si="0"/>
        <v>-4.6051701859880909</v>
      </c>
      <c r="AD19" s="12">
        <f t="shared" si="1"/>
        <v>-6.4721310721994785</v>
      </c>
      <c r="AE19" s="12">
        <f t="shared" si="2"/>
        <v>-4.6051701859880909</v>
      </c>
      <c r="AF19" s="12">
        <f t="shared" si="3"/>
        <v>-2.85390828427431</v>
      </c>
      <c r="AG19" s="12">
        <f t="shared" si="4"/>
        <v>-2.9451669794109878</v>
      </c>
      <c r="AH19" s="12">
        <f t="shared" si="5"/>
        <v>-4.6051701859880909</v>
      </c>
      <c r="AI19" s="12" t="str">
        <f t="shared" si="6"/>
        <v>na</v>
      </c>
      <c r="AJ19" s="12" t="str">
        <f t="shared" si="7"/>
        <v>na</v>
      </c>
      <c r="AK19" s="12" t="str">
        <f t="shared" si="8"/>
        <v>na</v>
      </c>
      <c r="AL19" s="12" t="str">
        <f t="shared" si="9"/>
        <v>na</v>
      </c>
      <c r="AM19" s="12">
        <f t="shared" si="10"/>
        <v>-4.6051701859880909</v>
      </c>
      <c r="AN19" s="25">
        <f t="shared" si="11"/>
        <v>1</v>
      </c>
      <c r="AO19" s="12">
        <f t="shared" si="12"/>
        <v>1.9751643535427315</v>
      </c>
      <c r="AP19" s="12">
        <f t="shared" si="13"/>
        <v>1</v>
      </c>
      <c r="AQ19" s="12">
        <f t="shared" si="14"/>
        <v>0.38405078357468764</v>
      </c>
      <c r="AR19" s="12">
        <f t="shared" si="15"/>
        <v>0.40900486749594367</v>
      </c>
      <c r="AS19" s="12">
        <f t="shared" si="16"/>
        <v>1</v>
      </c>
      <c r="AT19" s="12" t="str">
        <f t="shared" si="17"/>
        <v>na</v>
      </c>
      <c r="AU19" s="12" t="str">
        <f t="shared" si="18"/>
        <v>na</v>
      </c>
      <c r="AV19" s="12" t="str">
        <f t="shared" si="19"/>
        <v>na</v>
      </c>
      <c r="AW19" s="12" t="str">
        <f t="shared" si="20"/>
        <v>na</v>
      </c>
      <c r="AX19" s="67">
        <f t="shared" si="21"/>
        <v>1</v>
      </c>
    </row>
    <row r="20" spans="1:50" ht="15.75" x14ac:dyDescent="0.25">
      <c r="A20" s="81" t="s">
        <v>108</v>
      </c>
      <c r="B20" s="81"/>
      <c r="G20" s="2"/>
      <c r="H20" t="s">
        <v>120</v>
      </c>
      <c r="I20" t="s">
        <v>186</v>
      </c>
      <c r="J20" s="78"/>
      <c r="K20" s="78">
        <v>39</v>
      </c>
      <c r="L20" s="16">
        <v>30.44</v>
      </c>
      <c r="M20" s="127"/>
      <c r="N20" s="121"/>
      <c r="O20" s="112"/>
      <c r="P20" s="12">
        <f t="shared" si="24"/>
        <v>0.01</v>
      </c>
      <c r="Q20" s="67">
        <f t="shared" si="25"/>
        <v>0.01</v>
      </c>
      <c r="R20" s="1">
        <v>1</v>
      </c>
      <c r="S20">
        <v>0.25</v>
      </c>
      <c r="T20">
        <v>1</v>
      </c>
      <c r="U20">
        <v>0.25</v>
      </c>
      <c r="V20">
        <v>0.25</v>
      </c>
      <c r="W20">
        <v>1</v>
      </c>
      <c r="X20">
        <v>0.25</v>
      </c>
      <c r="Y20">
        <v>1</v>
      </c>
      <c r="Z20" s="45"/>
      <c r="AB20" s="53">
        <v>1</v>
      </c>
      <c r="AC20" s="25">
        <f t="shared" si="0"/>
        <v>-4.6051701859880909</v>
      </c>
      <c r="AD20" s="12">
        <f t="shared" si="1"/>
        <v>-1.6180327680498696</v>
      </c>
      <c r="AE20" s="12">
        <f t="shared" si="2"/>
        <v>-4.6051701859880909</v>
      </c>
      <c r="AF20" s="12">
        <f t="shared" si="3"/>
        <v>-2.85390828427431</v>
      </c>
      <c r="AG20" s="12">
        <f t="shared" si="4"/>
        <v>-2.9451669794109878</v>
      </c>
      <c r="AH20" s="12">
        <f t="shared" si="5"/>
        <v>-4.6051701859880909</v>
      </c>
      <c r="AI20" s="12">
        <f t="shared" si="6"/>
        <v>-2.0932591754491323</v>
      </c>
      <c r="AJ20" s="12">
        <f t="shared" si="7"/>
        <v>-4.8658401965157188</v>
      </c>
      <c r="AK20" s="12" t="str">
        <f t="shared" si="8"/>
        <v>na</v>
      </c>
      <c r="AL20" s="12" t="str">
        <f t="shared" si="9"/>
        <v>na</v>
      </c>
      <c r="AM20" s="12">
        <f t="shared" si="10"/>
        <v>-4.6051701859880909</v>
      </c>
      <c r="AN20" s="25">
        <f t="shared" si="11"/>
        <v>1</v>
      </c>
      <c r="AO20" s="12">
        <f t="shared" si="12"/>
        <v>0.12344777209642072</v>
      </c>
      <c r="AP20" s="12">
        <f t="shared" si="13"/>
        <v>1</v>
      </c>
      <c r="AQ20" s="12">
        <f t="shared" si="14"/>
        <v>0.38405078357468764</v>
      </c>
      <c r="AR20" s="12">
        <f t="shared" si="15"/>
        <v>0.40900486749594367</v>
      </c>
      <c r="AS20" s="12">
        <f t="shared" si="16"/>
        <v>1</v>
      </c>
      <c r="AT20" s="12">
        <f t="shared" si="17"/>
        <v>0.20661157024793386</v>
      </c>
      <c r="AU20" s="12">
        <f t="shared" si="18"/>
        <v>1.1164115343538625</v>
      </c>
      <c r="AV20" s="12" t="str">
        <f t="shared" si="19"/>
        <v>na</v>
      </c>
      <c r="AW20" s="12" t="str">
        <f t="shared" si="20"/>
        <v>na</v>
      </c>
      <c r="AX20" s="67">
        <f t="shared" si="21"/>
        <v>1</v>
      </c>
    </row>
    <row r="21" spans="1:50" x14ac:dyDescent="0.25">
      <c r="A21" s="81" t="s">
        <v>109</v>
      </c>
      <c r="B21" s="81"/>
      <c r="G21" s="2"/>
      <c r="H21" t="s">
        <v>8</v>
      </c>
      <c r="I21" t="s">
        <v>186</v>
      </c>
      <c r="J21" s="78"/>
      <c r="K21" s="78">
        <v>8</v>
      </c>
      <c r="L21" s="20">
        <v>16</v>
      </c>
      <c r="M21" s="126"/>
      <c r="N21" s="17"/>
      <c r="O21" s="18"/>
      <c r="P21" s="12">
        <f t="shared" si="24"/>
        <v>0.01</v>
      </c>
      <c r="Q21" s="67">
        <f t="shared" si="25"/>
        <v>0.01</v>
      </c>
      <c r="R21" s="14">
        <v>1</v>
      </c>
      <c r="T21">
        <v>1</v>
      </c>
      <c r="U21">
        <v>0.125</v>
      </c>
      <c r="V21">
        <v>0.25</v>
      </c>
      <c r="W21">
        <v>1</v>
      </c>
      <c r="Y21">
        <v>1</v>
      </c>
      <c r="Z21" s="45">
        <v>1</v>
      </c>
      <c r="AA21">
        <v>1</v>
      </c>
      <c r="AB21" s="11"/>
      <c r="AC21" s="25">
        <f t="shared" si="0"/>
        <v>-4.6051701859880909</v>
      </c>
      <c r="AD21" s="12" t="str">
        <f t="shared" si="1"/>
        <v>na</v>
      </c>
      <c r="AE21" s="12">
        <f t="shared" si="2"/>
        <v>-4.6051701859880909</v>
      </c>
      <c r="AF21" s="12">
        <f t="shared" si="3"/>
        <v>-1.426954142137155</v>
      </c>
      <c r="AG21" s="12">
        <f t="shared" si="4"/>
        <v>-2.9451669794109878</v>
      </c>
      <c r="AH21" s="12">
        <f t="shared" si="5"/>
        <v>-4.6051701859880909</v>
      </c>
      <c r="AI21" s="12" t="str">
        <f t="shared" si="6"/>
        <v>na</v>
      </c>
      <c r="AJ21" s="12">
        <f t="shared" si="7"/>
        <v>-4.8658401965157188</v>
      </c>
      <c r="AK21" s="12">
        <f t="shared" si="8"/>
        <v>-4.6051701859880909</v>
      </c>
      <c r="AL21" s="12">
        <f t="shared" si="9"/>
        <v>-4.6051701859880909</v>
      </c>
      <c r="AM21" s="12" t="str">
        <f t="shared" si="10"/>
        <v>na</v>
      </c>
      <c r="AN21" s="25">
        <f t="shared" si="11"/>
        <v>1</v>
      </c>
      <c r="AO21" s="12" t="str">
        <f t="shared" si="12"/>
        <v>na</v>
      </c>
      <c r="AP21" s="12">
        <f t="shared" si="13"/>
        <v>1</v>
      </c>
      <c r="AQ21" s="12">
        <f t="shared" si="14"/>
        <v>9.6012695893671909E-2</v>
      </c>
      <c r="AR21" s="12">
        <f t="shared" si="15"/>
        <v>0.40900486749594367</v>
      </c>
      <c r="AS21" s="12">
        <f t="shared" si="16"/>
        <v>1</v>
      </c>
      <c r="AT21" s="12" t="str">
        <f t="shared" si="17"/>
        <v>na</v>
      </c>
      <c r="AU21" s="12">
        <f t="shared" si="18"/>
        <v>1.1164115343538625</v>
      </c>
      <c r="AV21" s="12">
        <f t="shared" si="19"/>
        <v>1</v>
      </c>
      <c r="AW21" s="12">
        <f t="shared" si="20"/>
        <v>1</v>
      </c>
      <c r="AX21" s="67" t="str">
        <f t="shared" si="21"/>
        <v>na</v>
      </c>
    </row>
    <row r="22" spans="1:50" x14ac:dyDescent="0.25">
      <c r="A22" s="81" t="s">
        <v>139</v>
      </c>
      <c r="B22" s="81"/>
      <c r="G22" s="2"/>
      <c r="H22" t="s">
        <v>120</v>
      </c>
      <c r="I22" t="s">
        <v>186</v>
      </c>
      <c r="J22" s="78"/>
      <c r="K22" s="78">
        <v>39</v>
      </c>
      <c r="L22" s="16">
        <v>2.0099999999999998</v>
      </c>
      <c r="M22" s="127"/>
      <c r="N22" s="121"/>
      <c r="O22" s="112"/>
      <c r="P22" s="12">
        <f t="shared" si="24"/>
        <v>0.01</v>
      </c>
      <c r="Q22" s="67">
        <f t="shared" si="25"/>
        <v>0.01</v>
      </c>
      <c r="R22" s="1">
        <v>1</v>
      </c>
      <c r="S22">
        <v>0.25</v>
      </c>
      <c r="U22">
        <v>1</v>
      </c>
      <c r="V22">
        <v>1</v>
      </c>
      <c r="W22">
        <v>1</v>
      </c>
      <c r="Z22" s="45"/>
      <c r="AB22">
        <v>1</v>
      </c>
      <c r="AC22" s="25">
        <f t="shared" si="0"/>
        <v>-4.6051701859880909</v>
      </c>
      <c r="AD22" s="12">
        <f t="shared" si="1"/>
        <v>-1.6180327680498696</v>
      </c>
      <c r="AE22" s="12" t="str">
        <f t="shared" si="2"/>
        <v>na</v>
      </c>
      <c r="AF22" s="12">
        <f t="shared" si="3"/>
        <v>-11.41563313709724</v>
      </c>
      <c r="AG22" s="12">
        <f t="shared" si="4"/>
        <v>-11.780667917643951</v>
      </c>
      <c r="AH22" s="12">
        <f t="shared" si="5"/>
        <v>-4.6051701859880909</v>
      </c>
      <c r="AI22" s="12" t="str">
        <f t="shared" si="6"/>
        <v>na</v>
      </c>
      <c r="AJ22" s="12" t="str">
        <f t="shared" si="7"/>
        <v>na</v>
      </c>
      <c r="AK22" s="12" t="str">
        <f t="shared" si="8"/>
        <v>na</v>
      </c>
      <c r="AL22" s="12" t="str">
        <f t="shared" si="9"/>
        <v>na</v>
      </c>
      <c r="AM22" s="12">
        <f t="shared" si="10"/>
        <v>-4.6051701859880909</v>
      </c>
      <c r="AN22" s="25">
        <f t="shared" si="11"/>
        <v>1</v>
      </c>
      <c r="AO22" s="12">
        <f t="shared" si="12"/>
        <v>0.12344777209642072</v>
      </c>
      <c r="AP22" s="12" t="str">
        <f t="shared" si="13"/>
        <v>na</v>
      </c>
      <c r="AQ22" s="12">
        <f t="shared" si="14"/>
        <v>6.1448125371950022</v>
      </c>
      <c r="AR22" s="12">
        <f t="shared" si="15"/>
        <v>6.5440778799350987</v>
      </c>
      <c r="AS22" s="12">
        <f t="shared" si="16"/>
        <v>1</v>
      </c>
      <c r="AT22" s="12" t="str">
        <f t="shared" si="17"/>
        <v>na</v>
      </c>
      <c r="AU22" s="12" t="str">
        <f t="shared" si="18"/>
        <v>na</v>
      </c>
      <c r="AV22" s="12" t="str">
        <f t="shared" si="19"/>
        <v>na</v>
      </c>
      <c r="AW22" s="12" t="str">
        <f t="shared" si="20"/>
        <v>na</v>
      </c>
      <c r="AX22" s="67">
        <f t="shared" si="21"/>
        <v>1</v>
      </c>
    </row>
    <row r="23" spans="1:50" x14ac:dyDescent="0.25">
      <c r="A23" s="81" t="s">
        <v>125</v>
      </c>
      <c r="B23" s="81"/>
      <c r="G23" s="2"/>
      <c r="H23" t="s">
        <v>8</v>
      </c>
      <c r="I23" t="s">
        <v>186</v>
      </c>
      <c r="J23" s="78"/>
      <c r="K23" s="78">
        <v>8</v>
      </c>
      <c r="L23" s="20">
        <v>12.75</v>
      </c>
      <c r="M23" s="126"/>
      <c r="N23" s="17"/>
      <c r="O23" s="18"/>
      <c r="P23" s="12">
        <f t="shared" si="24"/>
        <v>0.01</v>
      </c>
      <c r="Q23" s="67">
        <f t="shared" si="25"/>
        <v>0.01</v>
      </c>
      <c r="R23" s="1">
        <v>1</v>
      </c>
      <c r="S23">
        <v>0.25</v>
      </c>
      <c r="U23">
        <v>0.125</v>
      </c>
      <c r="V23">
        <v>0.05</v>
      </c>
      <c r="W23">
        <v>1</v>
      </c>
      <c r="Y23">
        <v>1</v>
      </c>
      <c r="Z23" s="45"/>
      <c r="AB23">
        <v>1</v>
      </c>
      <c r="AC23" s="25">
        <f t="shared" si="0"/>
        <v>-4.6051701859880909</v>
      </c>
      <c r="AD23" s="12">
        <f t="shared" si="1"/>
        <v>-1.6180327680498696</v>
      </c>
      <c r="AE23" s="12" t="str">
        <f t="shared" si="2"/>
        <v>na</v>
      </c>
      <c r="AF23" s="12">
        <f t="shared" si="3"/>
        <v>-1.426954142137155</v>
      </c>
      <c r="AG23" s="12">
        <f t="shared" si="4"/>
        <v>-0.58903339588219761</v>
      </c>
      <c r="AH23" s="12">
        <f t="shared" si="5"/>
        <v>-4.6051701859880909</v>
      </c>
      <c r="AI23" s="12" t="str">
        <f t="shared" si="6"/>
        <v>na</v>
      </c>
      <c r="AJ23" s="12">
        <f t="shared" si="7"/>
        <v>-4.8658401965157188</v>
      </c>
      <c r="AK23" s="12" t="str">
        <f t="shared" si="8"/>
        <v>na</v>
      </c>
      <c r="AL23" s="12" t="str">
        <f t="shared" si="9"/>
        <v>na</v>
      </c>
      <c r="AM23" s="12">
        <f t="shared" si="10"/>
        <v>-4.6051701859880909</v>
      </c>
      <c r="AN23" s="25">
        <f t="shared" si="11"/>
        <v>1</v>
      </c>
      <c r="AO23" s="12">
        <f t="shared" si="12"/>
        <v>0.12344777209642072</v>
      </c>
      <c r="AP23" s="12" t="str">
        <f t="shared" si="13"/>
        <v>na</v>
      </c>
      <c r="AQ23" s="12">
        <f t="shared" si="14"/>
        <v>9.6012695893671909E-2</v>
      </c>
      <c r="AR23" s="12">
        <f t="shared" si="15"/>
        <v>1.6360194699837745E-2</v>
      </c>
      <c r="AS23" s="12">
        <f t="shared" si="16"/>
        <v>1</v>
      </c>
      <c r="AT23" s="12" t="str">
        <f t="shared" si="17"/>
        <v>na</v>
      </c>
      <c r="AU23" s="12">
        <f t="shared" si="18"/>
        <v>1.1164115343538625</v>
      </c>
      <c r="AV23" s="12" t="str">
        <f t="shared" si="19"/>
        <v>na</v>
      </c>
      <c r="AW23" s="12" t="str">
        <f t="shared" si="20"/>
        <v>na</v>
      </c>
      <c r="AX23" s="67">
        <f t="shared" si="21"/>
        <v>1</v>
      </c>
    </row>
    <row r="24" spans="1:50" ht="15.75" x14ac:dyDescent="0.25">
      <c r="A24" s="81" t="s">
        <v>113</v>
      </c>
      <c r="B24" s="81"/>
      <c r="G24" s="2"/>
      <c r="H24" t="s">
        <v>8</v>
      </c>
      <c r="I24" t="s">
        <v>186</v>
      </c>
      <c r="J24" s="78"/>
      <c r="K24" s="78">
        <v>8</v>
      </c>
      <c r="L24" s="20">
        <v>648</v>
      </c>
      <c r="M24" s="126"/>
      <c r="N24" s="17"/>
      <c r="O24" s="18"/>
      <c r="P24" s="12">
        <f t="shared" si="24"/>
        <v>0.01</v>
      </c>
      <c r="Q24" s="67">
        <f t="shared" si="25"/>
        <v>0.01</v>
      </c>
      <c r="R24" s="1">
        <v>1</v>
      </c>
      <c r="U24">
        <v>0.125</v>
      </c>
      <c r="V24">
        <v>0.1</v>
      </c>
      <c r="W24">
        <v>1</v>
      </c>
      <c r="Z24" s="45"/>
      <c r="AA24">
        <v>1</v>
      </c>
      <c r="AB24" s="53">
        <v>1</v>
      </c>
      <c r="AC24" s="25">
        <f t="shared" si="0"/>
        <v>-4.6051701859880909</v>
      </c>
      <c r="AD24" s="12" t="str">
        <f t="shared" si="1"/>
        <v>na</v>
      </c>
      <c r="AE24" s="12" t="str">
        <f t="shared" si="2"/>
        <v>na</v>
      </c>
      <c r="AF24" s="12">
        <f t="shared" si="3"/>
        <v>-1.426954142137155</v>
      </c>
      <c r="AG24" s="12">
        <f t="shared" si="4"/>
        <v>-1.1780667917643952</v>
      </c>
      <c r="AH24" s="12">
        <f t="shared" si="5"/>
        <v>-4.6051701859880909</v>
      </c>
      <c r="AI24" s="12" t="str">
        <f t="shared" si="6"/>
        <v>na</v>
      </c>
      <c r="AJ24" s="12" t="str">
        <f t="shared" si="7"/>
        <v>na</v>
      </c>
      <c r="AK24" s="12" t="str">
        <f t="shared" si="8"/>
        <v>na</v>
      </c>
      <c r="AL24" s="12">
        <f t="shared" si="9"/>
        <v>-4.6051701859880909</v>
      </c>
      <c r="AM24" s="12">
        <f t="shared" si="10"/>
        <v>-4.6051701859880909</v>
      </c>
      <c r="AN24" s="25">
        <f t="shared" si="11"/>
        <v>1</v>
      </c>
      <c r="AO24" s="12" t="str">
        <f t="shared" si="12"/>
        <v>na</v>
      </c>
      <c r="AP24" s="12" t="str">
        <f t="shared" si="13"/>
        <v>na</v>
      </c>
      <c r="AQ24" s="12">
        <f t="shared" si="14"/>
        <v>9.6012695893671909E-2</v>
      </c>
      <c r="AR24" s="12">
        <f t="shared" si="15"/>
        <v>6.5440778799350979E-2</v>
      </c>
      <c r="AS24" s="12">
        <f t="shared" si="16"/>
        <v>1</v>
      </c>
      <c r="AT24" s="12" t="str">
        <f t="shared" si="17"/>
        <v>na</v>
      </c>
      <c r="AU24" s="12" t="str">
        <f t="shared" si="18"/>
        <v>na</v>
      </c>
      <c r="AV24" s="12" t="str">
        <f t="shared" si="19"/>
        <v>na</v>
      </c>
      <c r="AW24" s="12">
        <f t="shared" si="20"/>
        <v>1</v>
      </c>
      <c r="AX24" s="67">
        <f t="shared" si="21"/>
        <v>1</v>
      </c>
    </row>
    <row r="25" spans="1:50" x14ac:dyDescent="0.25">
      <c r="A25" s="81" t="s">
        <v>126</v>
      </c>
      <c r="B25" s="81"/>
      <c r="G25" s="2"/>
      <c r="H25" t="s">
        <v>120</v>
      </c>
      <c r="I25" t="s">
        <v>186</v>
      </c>
      <c r="J25" s="78"/>
      <c r="K25" s="78">
        <v>39</v>
      </c>
      <c r="L25" s="16">
        <v>16.12</v>
      </c>
      <c r="M25" s="127"/>
      <c r="N25" s="121"/>
      <c r="O25" s="112"/>
      <c r="P25" s="12">
        <f t="shared" si="24"/>
        <v>0.01</v>
      </c>
      <c r="Q25" s="67">
        <f t="shared" si="25"/>
        <v>0.01</v>
      </c>
      <c r="R25" s="1">
        <v>1</v>
      </c>
      <c r="S25">
        <v>1</v>
      </c>
      <c r="U25">
        <v>0.375</v>
      </c>
      <c r="V25">
        <v>0.15</v>
      </c>
      <c r="W25">
        <v>1</v>
      </c>
      <c r="X25">
        <v>0.25</v>
      </c>
      <c r="Y25">
        <v>1</v>
      </c>
      <c r="Z25" s="45"/>
      <c r="AA25">
        <v>1</v>
      </c>
      <c r="AB25">
        <v>1</v>
      </c>
      <c r="AC25" s="25">
        <f t="shared" si="0"/>
        <v>-4.6051701859880909</v>
      </c>
      <c r="AD25" s="12">
        <f t="shared" si="1"/>
        <v>-6.4721310721994785</v>
      </c>
      <c r="AE25" s="12" t="str">
        <f t="shared" si="2"/>
        <v>na</v>
      </c>
      <c r="AF25" s="12">
        <f t="shared" si="3"/>
        <v>-4.2808624264114652</v>
      </c>
      <c r="AG25" s="12">
        <f t="shared" si="4"/>
        <v>-1.7671001876465926</v>
      </c>
      <c r="AH25" s="12">
        <f t="shared" si="5"/>
        <v>-4.6051701859880909</v>
      </c>
      <c r="AI25" s="12">
        <f t="shared" si="6"/>
        <v>-2.0932591754491323</v>
      </c>
      <c r="AJ25" s="12">
        <f t="shared" si="7"/>
        <v>-4.8658401965157188</v>
      </c>
      <c r="AK25" s="12" t="str">
        <f t="shared" si="8"/>
        <v>na</v>
      </c>
      <c r="AL25" s="12">
        <f t="shared" si="9"/>
        <v>-4.6051701859880909</v>
      </c>
      <c r="AM25" s="12">
        <f t="shared" si="10"/>
        <v>-4.6051701859880909</v>
      </c>
      <c r="AN25" s="25">
        <f t="shared" si="11"/>
        <v>1</v>
      </c>
      <c r="AO25" s="12">
        <f t="shared" si="12"/>
        <v>1.9751643535427315</v>
      </c>
      <c r="AP25" s="12" t="str">
        <f t="shared" si="13"/>
        <v>na</v>
      </c>
      <c r="AQ25" s="12">
        <f t="shared" si="14"/>
        <v>0.86411426304304717</v>
      </c>
      <c r="AR25" s="12">
        <f t="shared" si="15"/>
        <v>0.14724175229853967</v>
      </c>
      <c r="AS25" s="12">
        <f t="shared" si="16"/>
        <v>1</v>
      </c>
      <c r="AT25" s="12">
        <f t="shared" si="17"/>
        <v>0.20661157024793386</v>
      </c>
      <c r="AU25" s="12">
        <f t="shared" si="18"/>
        <v>1.1164115343538625</v>
      </c>
      <c r="AV25" s="12" t="str">
        <f t="shared" si="19"/>
        <v>na</v>
      </c>
      <c r="AW25" s="12">
        <f t="shared" si="20"/>
        <v>1</v>
      </c>
      <c r="AX25" s="67">
        <f t="shared" si="21"/>
        <v>1</v>
      </c>
    </row>
    <row r="26" spans="1:50" x14ac:dyDescent="0.25">
      <c r="A26" s="81" t="s">
        <v>114</v>
      </c>
      <c r="B26" s="81"/>
      <c r="G26" s="2"/>
      <c r="H26" t="s">
        <v>8</v>
      </c>
      <c r="I26" t="s">
        <v>186</v>
      </c>
      <c r="J26" s="78"/>
      <c r="K26">
        <v>8</v>
      </c>
      <c r="L26" s="20">
        <v>120</v>
      </c>
      <c r="M26" s="126"/>
      <c r="N26" s="17"/>
      <c r="O26" s="18"/>
      <c r="P26" s="12">
        <f t="shared" si="24"/>
        <v>0.01</v>
      </c>
      <c r="Q26" s="67">
        <f t="shared" si="25"/>
        <v>0.01</v>
      </c>
      <c r="R26" s="1">
        <v>1</v>
      </c>
      <c r="U26">
        <v>0.125</v>
      </c>
      <c r="V26">
        <v>0.05</v>
      </c>
      <c r="W26">
        <v>1</v>
      </c>
      <c r="Y26">
        <v>0.25</v>
      </c>
      <c r="Z26" s="45"/>
      <c r="AB26">
        <v>1</v>
      </c>
      <c r="AC26" s="25">
        <f t="shared" si="0"/>
        <v>-4.6051701859880909</v>
      </c>
      <c r="AD26" s="12" t="str">
        <f t="shared" si="1"/>
        <v>na</v>
      </c>
      <c r="AE26" s="12" t="str">
        <f t="shared" si="2"/>
        <v>na</v>
      </c>
      <c r="AF26" s="12">
        <f t="shared" si="3"/>
        <v>-1.426954142137155</v>
      </c>
      <c r="AG26" s="12">
        <f t="shared" si="4"/>
        <v>-0.58903339588219761</v>
      </c>
      <c r="AH26" s="12">
        <f t="shared" si="5"/>
        <v>-4.6051701859880909</v>
      </c>
      <c r="AI26" s="12" t="str">
        <f t="shared" si="6"/>
        <v>na</v>
      </c>
      <c r="AJ26" s="12">
        <f t="shared" si="7"/>
        <v>-1.2164600491289297</v>
      </c>
      <c r="AK26" s="12" t="str">
        <f t="shared" si="8"/>
        <v>na</v>
      </c>
      <c r="AL26" s="12" t="str">
        <f t="shared" si="9"/>
        <v>na</v>
      </c>
      <c r="AM26" s="12">
        <f t="shared" si="10"/>
        <v>-4.6051701859880909</v>
      </c>
      <c r="AN26" s="25">
        <f t="shared" si="11"/>
        <v>1</v>
      </c>
      <c r="AO26" s="12" t="str">
        <f t="shared" si="12"/>
        <v>na</v>
      </c>
      <c r="AP26" s="12" t="str">
        <f t="shared" si="13"/>
        <v>na</v>
      </c>
      <c r="AQ26" s="12">
        <f t="shared" si="14"/>
        <v>9.6012695893671909E-2</v>
      </c>
      <c r="AR26" s="12">
        <f t="shared" si="15"/>
        <v>1.6360194699837745E-2</v>
      </c>
      <c r="AS26" s="12">
        <f t="shared" si="16"/>
        <v>1</v>
      </c>
      <c r="AT26" s="12" t="str">
        <f t="shared" si="17"/>
        <v>na</v>
      </c>
      <c r="AU26" s="12">
        <f t="shared" si="18"/>
        <v>6.9775720897116408E-2</v>
      </c>
      <c r="AV26" s="12" t="str">
        <f t="shared" si="19"/>
        <v>na</v>
      </c>
      <c r="AW26" s="12" t="str">
        <f t="shared" si="20"/>
        <v>na</v>
      </c>
      <c r="AX26" s="67">
        <f t="shared" si="21"/>
        <v>1</v>
      </c>
    </row>
    <row r="27" spans="1:50" x14ac:dyDescent="0.25">
      <c r="B27" s="1"/>
      <c r="R27" s="1"/>
      <c r="AB27" s="2"/>
      <c r="AM27" s="2"/>
      <c r="AX27" s="2"/>
    </row>
    <row r="28" spans="1:50" x14ac:dyDescent="0.25">
      <c r="A28" t="s">
        <v>40</v>
      </c>
      <c r="B28" s="1"/>
      <c r="M28" s="12" t="e">
        <f>AVERAGE(M5:M26)</f>
        <v>#DIV/0!</v>
      </c>
      <c r="R28" s="25">
        <f t="shared" ref="R28:AB28" si="26">SUM(R5:R26)/R29</f>
        <v>1</v>
      </c>
      <c r="S28" s="12">
        <f t="shared" si="26"/>
        <v>0.71153846153846156</v>
      </c>
      <c r="T28" s="12">
        <f t="shared" si="26"/>
        <v>1</v>
      </c>
      <c r="U28" s="12">
        <f t="shared" si="26"/>
        <v>0.40340909090909088</v>
      </c>
      <c r="V28" s="12">
        <f t="shared" si="26"/>
        <v>0.39090909090909098</v>
      </c>
      <c r="W28" s="12">
        <f t="shared" si="26"/>
        <v>1</v>
      </c>
      <c r="X28" s="12">
        <f t="shared" si="26"/>
        <v>0.55000000000000004</v>
      </c>
      <c r="Y28" s="12">
        <f t="shared" si="26"/>
        <v>0.9464285714285714</v>
      </c>
      <c r="Z28" s="12">
        <f t="shared" si="26"/>
        <v>1</v>
      </c>
      <c r="AA28" s="12">
        <f t="shared" si="26"/>
        <v>1</v>
      </c>
      <c r="AB28" s="67">
        <f t="shared" si="26"/>
        <v>1</v>
      </c>
      <c r="AC28" s="12">
        <f t="shared" ref="AC28" si="27">(1/R29)*(SUM(AC5:AC26))</f>
        <v>-4.60517018598809</v>
      </c>
      <c r="AD28" s="12">
        <f t="shared" ref="AD28" si="28">(1/S29)*(SUM(AD5:AD26))</f>
        <v>-4.6051701859880918</v>
      </c>
      <c r="AE28" s="12">
        <f t="shared" ref="AE28" si="29">(1/T29)*(SUM(AE5:AE26))</f>
        <v>-4.6051701859880909</v>
      </c>
      <c r="AF28" s="12">
        <f t="shared" ref="AF28" si="30">(1/U29)*(SUM(AF5:AF26))</f>
        <v>-4.60517018598809</v>
      </c>
      <c r="AG28" s="12">
        <f t="shared" ref="AG28" si="31">(1/V29)*(SUM(AG5:AG26))</f>
        <v>-4.6051701859880891</v>
      </c>
      <c r="AH28" s="12">
        <f t="shared" ref="AH28" si="32">(1/W29)*(SUM(AH5:AH26))</f>
        <v>-4.60517018598809</v>
      </c>
      <c r="AI28" s="12">
        <f t="shared" ref="AI28" si="33">(1/X29)*(SUM(AI5:AI26))</f>
        <v>-4.6051701859880927</v>
      </c>
      <c r="AJ28" s="12">
        <f t="shared" ref="AJ28" si="34">(1/Y29)*(SUM(AJ5:AJ26))</f>
        <v>-4.6051701859880909</v>
      </c>
      <c r="AK28" s="12">
        <f t="shared" ref="AK28" si="35">(1/Z29)*(SUM(AK5:AK26))</f>
        <v>-4.6051701859880909</v>
      </c>
      <c r="AL28" s="12">
        <f t="shared" ref="AL28" si="36">(1/AA29)*(SUM(AL5:AL26))</f>
        <v>-4.6051701859880909</v>
      </c>
      <c r="AM28" s="67">
        <f t="shared" ref="AM28" si="37">(1/AB29)*(SUM(AM5:AM26))</f>
        <v>-4.60517018598809</v>
      </c>
      <c r="AN28" s="12">
        <f t="shared" ref="AN28:AX28" si="38">SUM(AN5:AN26)</f>
        <v>22</v>
      </c>
      <c r="AO28" s="12">
        <f t="shared" si="38"/>
        <v>16.418553688823955</v>
      </c>
      <c r="AP28" s="12">
        <f t="shared" si="38"/>
        <v>9</v>
      </c>
      <c r="AQ28" s="12">
        <f t="shared" si="38"/>
        <v>36.964887919063678</v>
      </c>
      <c r="AR28" s="12">
        <f t="shared" si="38"/>
        <v>42.765548945375876</v>
      </c>
      <c r="AS28" s="12">
        <f t="shared" si="38"/>
        <v>21</v>
      </c>
      <c r="AT28" s="12">
        <f t="shared" si="38"/>
        <v>7.2314049586776852</v>
      </c>
      <c r="AU28" s="12">
        <f t="shared" si="38"/>
        <v>14.583125667497326</v>
      </c>
      <c r="AV28" s="12">
        <f t="shared" si="38"/>
        <v>2</v>
      </c>
      <c r="AW28" s="12">
        <f t="shared" si="38"/>
        <v>8</v>
      </c>
      <c r="AX28" s="67">
        <f t="shared" si="38"/>
        <v>20</v>
      </c>
    </row>
    <row r="29" spans="1:50" x14ac:dyDescent="0.25">
      <c r="A29" t="s">
        <v>41</v>
      </c>
      <c r="B29" s="1"/>
      <c r="R29" s="1">
        <f t="shared" ref="R29:AB29" si="39">COUNTIF(R5:R26,"&gt;0")</f>
        <v>22</v>
      </c>
      <c r="S29">
        <f t="shared" si="39"/>
        <v>13</v>
      </c>
      <c r="T29">
        <f t="shared" si="39"/>
        <v>9</v>
      </c>
      <c r="U29">
        <f t="shared" si="39"/>
        <v>22</v>
      </c>
      <c r="V29">
        <f t="shared" si="39"/>
        <v>22</v>
      </c>
      <c r="W29">
        <f t="shared" si="39"/>
        <v>21</v>
      </c>
      <c r="X29">
        <f t="shared" si="39"/>
        <v>5</v>
      </c>
      <c r="Y29">
        <f t="shared" si="39"/>
        <v>14</v>
      </c>
      <c r="Z29">
        <f t="shared" si="39"/>
        <v>2</v>
      </c>
      <c r="AA29">
        <f t="shared" si="39"/>
        <v>8</v>
      </c>
      <c r="AB29" s="2">
        <f t="shared" si="39"/>
        <v>20</v>
      </c>
      <c r="AC29" s="12"/>
      <c r="AD29" s="12"/>
      <c r="AE29" s="12"/>
      <c r="AF29" s="12"/>
      <c r="AG29" s="12"/>
      <c r="AH29" s="12"/>
      <c r="AI29" s="12"/>
      <c r="AJ29" s="12"/>
      <c r="AK29" s="12"/>
      <c r="AL29" s="12"/>
      <c r="AM29" s="67"/>
      <c r="AN29" s="12">
        <f t="shared" ref="AN29" si="40">AN28*AC30^2</f>
        <v>2.2000000000000062E-3</v>
      </c>
      <c r="AO29" s="12">
        <f t="shared" ref="AO29" si="41">AO28*AD30^2</f>
        <v>1.6418553688823938E-3</v>
      </c>
      <c r="AP29" s="12">
        <f t="shared" ref="AP29" si="42">AP28*AE30^2</f>
        <v>9.0000000000000063E-4</v>
      </c>
      <c r="AQ29" s="12">
        <f t="shared" ref="AQ29" si="43">AQ28*AF30^2</f>
        <v>3.6964887919063781E-3</v>
      </c>
      <c r="AR29" s="12">
        <f t="shared" ref="AR29" si="44">AR28*AG30^2</f>
        <v>4.2765548945376073E-3</v>
      </c>
      <c r="AS29" s="12">
        <f t="shared" ref="AS29" si="45">AS28*AH30^2</f>
        <v>2.1000000000000059E-3</v>
      </c>
      <c r="AT29" s="12">
        <f t="shared" ref="AT29" si="46">AT28*AI30^2</f>
        <v>7.2314049586776649E-4</v>
      </c>
      <c r="AU29" s="12">
        <f t="shared" ref="AU29" si="47">AU28*AJ30^2</f>
        <v>1.4583125667497335E-3</v>
      </c>
      <c r="AV29" s="12">
        <f t="shared" ref="AV29" si="48">AV28*AK30^2</f>
        <v>2.0000000000000015E-4</v>
      </c>
      <c r="AW29" s="12">
        <f t="shared" ref="AW29" si="49">AW28*AL30^2</f>
        <v>8.0000000000000058E-4</v>
      </c>
      <c r="AX29" s="67">
        <f t="shared" ref="AX29" si="50">AX28*AM30^2</f>
        <v>2.0000000000000057E-3</v>
      </c>
    </row>
    <row r="30" spans="1:50" ht="24" x14ac:dyDescent="0.45">
      <c r="A30" s="28" t="s">
        <v>188</v>
      </c>
      <c r="R30" s="1">
        <f>IF(R5&gt;0,$M5,0)+IF(R6&gt;0,$M6,0)+IF(R7&gt;0,$M7,0)+IF(R8&gt;0,$M8,0)+IF(R9&gt;0,$M9,0)+IF(R10&gt;0,$M10,0)+IF(R11&gt;0,$M11,0)+IF(R12&gt;0,$M12,0)+IF(R13&gt;0,$M13,0)+IF(R14&gt;0,$M14,0)+IF(R15&gt;0,$M15,0)+IF(R16&gt;0,$M16,0)+IF(R17&gt;0,$M17,0)+IF(R18&gt;0,$M18,0)+IF(R19&gt;0,$M19,0)+IF(R20&gt;0,$M20,0)+IF(R21&gt;0,$M21,0)+IF(R22&gt;0,$M22,0)+IF(R23&gt;0,$M23,0)+IF(R24&gt;0,$M24,0)+IF(R25&gt;0,$M25,0)+IF(R26&gt;0,$M26,0)</f>
        <v>0</v>
      </c>
      <c r="S30">
        <f t="shared" ref="S30:AB30" si="51">IF(S5&gt;0,$M5,0)+IF(S6&gt;0,$M6,0)+IF(S7&gt;0,$M7,0)+IF(S8&gt;0,$M8,0)+IF(S9&gt;0,$M9,0)+IF(S10&gt;0,$M10,0)+IF(S11&gt;0,$M11,0)+IF(S12&gt;0,$M12,0)+IF(S13&gt;0,$M13,0)+IF(S14&gt;0,$M14,0)+IF(S15&gt;0,$M15,0)+IF(S16&gt;0,$M16,0)+IF(S17&gt;0,$M17,0)+IF(S18&gt;0,$M18,0)+IF(S19&gt;0,$M19,0)+IF(S20&gt;0,$M20,0)+IF(S21&gt;0,$M21,0)+IF(S22&gt;0,$M22,0)+IF(S23&gt;0,$M23,0)+IF(S24&gt;0,$M24,0)+IF(S25&gt;0,$M25,0)+IF(S26&gt;0,$M26,0)</f>
        <v>0</v>
      </c>
      <c r="T30">
        <f t="shared" si="51"/>
        <v>0</v>
      </c>
      <c r="U30">
        <f t="shared" si="51"/>
        <v>0</v>
      </c>
      <c r="V30">
        <f t="shared" si="51"/>
        <v>0</v>
      </c>
      <c r="W30">
        <f t="shared" si="51"/>
        <v>0</v>
      </c>
      <c r="X30">
        <f t="shared" si="51"/>
        <v>0</v>
      </c>
      <c r="Y30">
        <f t="shared" si="51"/>
        <v>0</v>
      </c>
      <c r="Z30">
        <f t="shared" si="51"/>
        <v>0</v>
      </c>
      <c r="AA30">
        <f t="shared" si="51"/>
        <v>0</v>
      </c>
      <c r="AB30" s="2">
        <f t="shared" si="51"/>
        <v>0</v>
      </c>
      <c r="AC30" s="30">
        <f>EXP(AC28)</f>
        <v>1.0000000000000014E-2</v>
      </c>
      <c r="AD30" s="30">
        <f t="shared" ref="AD30:AM30" si="52">EXP(AD28)</f>
        <v>9.999999999999995E-3</v>
      </c>
      <c r="AE30" s="30">
        <f t="shared" si="52"/>
        <v>1.0000000000000004E-2</v>
      </c>
      <c r="AF30" s="30">
        <f t="shared" si="52"/>
        <v>1.0000000000000014E-2</v>
      </c>
      <c r="AG30" s="30">
        <f t="shared" si="52"/>
        <v>1.0000000000000023E-2</v>
      </c>
      <c r="AH30" s="30">
        <f t="shared" si="52"/>
        <v>1.0000000000000014E-2</v>
      </c>
      <c r="AI30" s="30">
        <f t="shared" si="52"/>
        <v>9.9999999999999863E-3</v>
      </c>
      <c r="AJ30" s="30">
        <f t="shared" si="52"/>
        <v>1.0000000000000004E-2</v>
      </c>
      <c r="AK30" s="30">
        <f t="shared" si="52"/>
        <v>1.0000000000000004E-2</v>
      </c>
      <c r="AL30" s="30">
        <f t="shared" si="52"/>
        <v>1.0000000000000004E-2</v>
      </c>
      <c r="AM30" s="70">
        <f t="shared" si="52"/>
        <v>1.0000000000000014E-2</v>
      </c>
      <c r="AN30" s="12">
        <f>SQRT(AN29)</f>
        <v>4.690415759823436E-2</v>
      </c>
      <c r="AO30" s="12">
        <f t="shared" ref="AO30:AX30" si="53">SQRT(AO29)</f>
        <v>4.0519814521816286E-2</v>
      </c>
      <c r="AP30" s="12">
        <f t="shared" si="53"/>
        <v>3.0000000000000009E-2</v>
      </c>
      <c r="AQ30" s="12">
        <f t="shared" si="53"/>
        <v>6.0798756499671751E-2</v>
      </c>
      <c r="AR30" s="12">
        <f t="shared" si="53"/>
        <v>6.5395373647817071E-2</v>
      </c>
      <c r="AS30" s="12">
        <f t="shared" si="53"/>
        <v>4.5825756949558462E-2</v>
      </c>
      <c r="AT30" s="12">
        <f t="shared" si="53"/>
        <v>2.6891271741361852E-2</v>
      </c>
      <c r="AU30" s="12">
        <f t="shared" si="53"/>
        <v>3.8187858891927072E-2</v>
      </c>
      <c r="AV30" s="12">
        <f t="shared" si="53"/>
        <v>1.4142135623730956E-2</v>
      </c>
      <c r="AW30" s="12">
        <f t="shared" si="53"/>
        <v>2.8284271247461912E-2</v>
      </c>
      <c r="AX30" s="67">
        <f t="shared" si="53"/>
        <v>4.4721359549995857E-2</v>
      </c>
    </row>
    <row r="31" spans="1:50" ht="18" x14ac:dyDescent="0.35">
      <c r="A31" s="31" t="s">
        <v>189</v>
      </c>
      <c r="AB31" s="2"/>
      <c r="AM31" s="2"/>
    </row>
    <row r="32" spans="1:50" x14ac:dyDescent="0.25">
      <c r="A32" s="31" t="s">
        <v>199</v>
      </c>
      <c r="Z32" t="s">
        <v>43</v>
      </c>
      <c r="AC32" s="25">
        <f t="shared" ref="AC32" si="54">SQRT(((R30-1)*(AN30^2))/(R30-1))</f>
        <v>4.690415759823436E-2</v>
      </c>
      <c r="AD32" s="12">
        <f t="shared" ref="AD32" si="55">SQRT(((S30-1)*(AO30^2))/(S30-1))</f>
        <v>4.0519814521816286E-2</v>
      </c>
      <c r="AE32" s="12">
        <f t="shared" ref="AE32" si="56">SQRT(((T30-1)*(AP30^2))/(T30-1))</f>
        <v>3.0000000000000009E-2</v>
      </c>
      <c r="AF32" s="12">
        <f t="shared" ref="AF32" si="57">SQRT(((U30-1)*(AQ30^2))/(U30-1))</f>
        <v>6.0798756499671751E-2</v>
      </c>
      <c r="AG32" s="12">
        <f t="shared" ref="AG32" si="58">SQRT(((V30-1)*(AR30^2))/(V30-1))</f>
        <v>6.5395373647817071E-2</v>
      </c>
      <c r="AH32" s="12">
        <f t="shared" ref="AH32" si="59">SQRT(((W30-1)*(AS30^2))/(W30-1))</f>
        <v>4.5825756949558462E-2</v>
      </c>
      <c r="AI32" s="12">
        <f t="shared" ref="AI32" si="60">SQRT(((X30-1)*(AT30^2))/(X30-1))</f>
        <v>2.6891271741361852E-2</v>
      </c>
      <c r="AJ32" s="12">
        <f t="shared" ref="AJ32" si="61">SQRT(((Y30-1)*(AU30^2))/(Y30-1))</f>
        <v>3.8187858891927072E-2</v>
      </c>
      <c r="AK32" s="12">
        <f t="shared" ref="AK32" si="62">SQRT(((Z30-1)*(AV30^2))/(Z30-1))</f>
        <v>1.4142135623730956E-2</v>
      </c>
      <c r="AL32" s="12">
        <f t="shared" ref="AL32" si="63">SQRT(((AA30-1)*(AW30^2))/(AA30-1))</f>
        <v>2.8284271247461912E-2</v>
      </c>
      <c r="AM32" s="67">
        <f t="shared" ref="AM32" si="64">SQRT(((AB30-1)*(AX30^2))/(AB30-1))</f>
        <v>4.4721359549995857E-2</v>
      </c>
    </row>
    <row r="33" spans="7:39" x14ac:dyDescent="0.25">
      <c r="Z33" t="s">
        <v>44</v>
      </c>
      <c r="AC33" s="25" t="e">
        <f t="shared" ref="AC33" si="65">(1-AC30)/(SQRT((2*(AC32^2)/R30)))</f>
        <v>#DIV/0!</v>
      </c>
      <c r="AD33" s="12" t="e">
        <f t="shared" ref="AD33" si="66">(1-AD30)/(SQRT((2*(AD32^2)/S30)))</f>
        <v>#DIV/0!</v>
      </c>
      <c r="AE33" s="12" t="e">
        <f t="shared" ref="AE33" si="67">(1-AE30)/(SQRT((2*(AE32^2)/T30)))</f>
        <v>#DIV/0!</v>
      </c>
      <c r="AF33" s="12" t="e">
        <f t="shared" ref="AF33" si="68">(1-AF30)/(SQRT((2*(AF32^2)/U30)))</f>
        <v>#DIV/0!</v>
      </c>
      <c r="AG33" s="12" t="e">
        <f t="shared" ref="AG33" si="69">(1-AG30)/(SQRT((2*(AG32^2)/V30)))</f>
        <v>#DIV/0!</v>
      </c>
      <c r="AH33" s="12" t="e">
        <f t="shared" ref="AH33" si="70">(1-AH30)/(SQRT((2*(AH32^2)/W30)))</f>
        <v>#DIV/0!</v>
      </c>
      <c r="AI33" s="12" t="e">
        <f t="shared" ref="AI33" si="71">(1-AI30)/(SQRT((2*(AI32^2)/X30)))</f>
        <v>#DIV/0!</v>
      </c>
      <c r="AJ33" s="12" t="e">
        <f t="shared" ref="AJ33" si="72">(1-AJ30)/(SQRT((2*(AJ32^2)/Y30)))</f>
        <v>#DIV/0!</v>
      </c>
      <c r="AK33" s="12" t="e">
        <f t="shared" ref="AK33" si="73">(1-AK30)/(SQRT((2*(AK32^2)/Z30)))</f>
        <v>#DIV/0!</v>
      </c>
      <c r="AL33" s="12" t="e">
        <f t="shared" ref="AL33" si="74">(1-AL30)/(SQRT((2*(AL32^2)/AA30)))</f>
        <v>#DIV/0!</v>
      </c>
      <c r="AM33" s="67" t="e">
        <f t="shared" ref="AM33" si="75">(1-AM30)/(SQRT((2*(AM32^2)/AB30)))</f>
        <v>#DIV/0!</v>
      </c>
    </row>
    <row r="34" spans="7:39" x14ac:dyDescent="0.25">
      <c r="Z34" t="s">
        <v>151</v>
      </c>
      <c r="AC34" s="25" t="e">
        <f t="shared" ref="AC34" si="76">TINV(0.05,2*R30-2)</f>
        <v>#NUM!</v>
      </c>
      <c r="AD34" s="12" t="e">
        <f t="shared" ref="AD34" si="77">TINV(0.05,2*S30-2)</f>
        <v>#NUM!</v>
      </c>
      <c r="AE34" s="12" t="e">
        <f t="shared" ref="AE34" si="78">TINV(0.05,2*T30-2)</f>
        <v>#NUM!</v>
      </c>
      <c r="AF34" s="12" t="e">
        <f t="shared" ref="AF34" si="79">TINV(0.05,2*U30-2)</f>
        <v>#NUM!</v>
      </c>
      <c r="AG34" s="12" t="e">
        <f t="shared" ref="AG34" si="80">TINV(0.05,2*V30-2)</f>
        <v>#NUM!</v>
      </c>
      <c r="AH34" s="12" t="e">
        <f t="shared" ref="AH34" si="81">TINV(0.05,2*W30-2)</f>
        <v>#NUM!</v>
      </c>
      <c r="AI34" s="12" t="e">
        <f t="shared" ref="AI34" si="82">TINV(0.05,2*X30-2)</f>
        <v>#NUM!</v>
      </c>
      <c r="AJ34" s="12" t="e">
        <f t="shared" ref="AJ34" si="83">TINV(0.05,2*Y30-2)</f>
        <v>#NUM!</v>
      </c>
      <c r="AK34" s="12" t="e">
        <f t="shared" ref="AK34" si="84">TINV(0.05,2*Z30-2)</f>
        <v>#NUM!</v>
      </c>
      <c r="AL34" s="12" t="e">
        <f t="shared" ref="AL34" si="85">TINV(0.05,2*AA30-2)</f>
        <v>#NUM!</v>
      </c>
      <c r="AM34" s="67" t="e">
        <f t="shared" ref="AM34" si="86">TINV(0.05,2*AB30-2)</f>
        <v>#NUM!</v>
      </c>
    </row>
    <row r="35" spans="7:39" x14ac:dyDescent="0.25">
      <c r="Z35" t="s">
        <v>46</v>
      </c>
      <c r="AC35" s="25" t="e">
        <f t="shared" ref="AC35" si="87">TDIST(ABS(AC33),2*R30-2,1)</f>
        <v>#DIV/0!</v>
      </c>
      <c r="AD35" s="12" t="e">
        <f t="shared" ref="AD35" si="88">TDIST(ABS(AD33),2*S30-2,1)</f>
        <v>#DIV/0!</v>
      </c>
      <c r="AE35" s="12" t="e">
        <f t="shared" ref="AE35" si="89">TDIST(ABS(AE33),2*T30-2,1)</f>
        <v>#DIV/0!</v>
      </c>
      <c r="AF35" s="12" t="e">
        <f t="shared" ref="AF35" si="90">TDIST(ABS(AF33),2*U30-2,1)</f>
        <v>#DIV/0!</v>
      </c>
      <c r="AG35" s="12" t="e">
        <f t="shared" ref="AG35" si="91">TDIST(ABS(AG33),2*V30-2,1)</f>
        <v>#DIV/0!</v>
      </c>
      <c r="AH35" s="12" t="e">
        <f t="shared" ref="AH35" si="92">TDIST(ABS(AH33),2*W30-2,1)</f>
        <v>#DIV/0!</v>
      </c>
      <c r="AI35" s="12" t="e">
        <f t="shared" ref="AI35" si="93">TDIST(ABS(AI33),2*X30-2,1)</f>
        <v>#DIV/0!</v>
      </c>
      <c r="AJ35" s="12" t="e">
        <f t="shared" ref="AJ35" si="94">TDIST(ABS(AJ33),2*Y30-2,1)</f>
        <v>#DIV/0!</v>
      </c>
      <c r="AK35" s="12" t="e">
        <f t="shared" ref="AK35" si="95">TDIST(ABS(AK33),2*Z30-2,1)</f>
        <v>#DIV/0!</v>
      </c>
      <c r="AL35" s="12" t="e">
        <f t="shared" ref="AL35" si="96">TDIST(ABS(AL33),2*AA30-2,1)</f>
        <v>#DIV/0!</v>
      </c>
      <c r="AM35" s="67" t="e">
        <f t="shared" ref="AM35" si="97">TDIST(ABS(AM33),2*AB30-2,1)</f>
        <v>#DIV/0!</v>
      </c>
    </row>
    <row r="36" spans="7:39" x14ac:dyDescent="0.25">
      <c r="Z36" t="s">
        <v>47</v>
      </c>
      <c r="AC36" s="25" t="e">
        <f t="shared" ref="AC36" si="98">IF(R29&gt;4,IF(AC35&lt;0.001,"***",IF(AC35&lt;0.01,"**",IF(AC35&lt;0.05,"*","ns"))),"na")</f>
        <v>#DIV/0!</v>
      </c>
      <c r="AD36" s="12" t="e">
        <f t="shared" ref="AD36" si="99">IF(S29&gt;4,IF(AD35&lt;0.001,"***",IF(AD35&lt;0.01,"**",IF(AD35&lt;0.05,"*","ns"))),"na")</f>
        <v>#DIV/0!</v>
      </c>
      <c r="AE36" s="12" t="e">
        <f t="shared" ref="AE36" si="100">IF(T29&gt;4,IF(AE35&lt;0.001,"***",IF(AE35&lt;0.01,"**",IF(AE35&lt;0.05,"*","ns"))),"na")</f>
        <v>#DIV/0!</v>
      </c>
      <c r="AF36" s="12" t="e">
        <f t="shared" ref="AF36" si="101">IF(U29&gt;4,IF(AF35&lt;0.001,"***",IF(AF35&lt;0.01,"**",IF(AF35&lt;0.05,"*","ns"))),"na")</f>
        <v>#DIV/0!</v>
      </c>
      <c r="AG36" s="12" t="e">
        <f t="shared" ref="AG36" si="102">IF(V29&gt;4,IF(AG35&lt;0.001,"***",IF(AG35&lt;0.01,"**",IF(AG35&lt;0.05,"*","ns"))),"na")</f>
        <v>#DIV/0!</v>
      </c>
      <c r="AH36" s="12" t="e">
        <f t="shared" ref="AH36" si="103">IF(W29&gt;4,IF(AH35&lt;0.001,"***",IF(AH35&lt;0.01,"**",IF(AH35&lt;0.05,"*","ns"))),"na")</f>
        <v>#DIV/0!</v>
      </c>
      <c r="AI36" s="12" t="e">
        <f t="shared" ref="AI36" si="104">IF(X29&gt;4,IF(AI35&lt;0.001,"***",IF(AI35&lt;0.01,"**",IF(AI35&lt;0.05,"*","ns"))),"na")</f>
        <v>#DIV/0!</v>
      </c>
      <c r="AJ36" s="12" t="e">
        <f t="shared" ref="AJ36" si="105">IF(Y29&gt;4,IF(AJ35&lt;0.001,"***",IF(AJ35&lt;0.01,"**",IF(AJ35&lt;0.05,"*","ns"))),"na")</f>
        <v>#DIV/0!</v>
      </c>
      <c r="AK36" s="12" t="str">
        <f t="shared" ref="AK36" si="106">IF(Z29&gt;4,IF(AK35&lt;0.001,"***",IF(AK35&lt;0.01,"**",IF(AK35&lt;0.05,"*","ns"))),"na")</f>
        <v>na</v>
      </c>
      <c r="AL36" s="12" t="e">
        <f t="shared" ref="AL36" si="107">IF(AA29&gt;4,IF(AL35&lt;0.001,"***",IF(AL35&lt;0.01,"**",IF(AL35&lt;0.05,"*","ns"))),"na")</f>
        <v>#DIV/0!</v>
      </c>
      <c r="AM36" s="67" t="e">
        <f t="shared" ref="AM36" si="108">IF(AB29&gt;4,IF(AM35&lt;0.001,"***",IF(AM35&lt;0.01,"**",IF(AM35&lt;0.05,"*","ns"))),"na")</f>
        <v>#DIV/0!</v>
      </c>
    </row>
    <row r="39" spans="7:39" x14ac:dyDescent="0.25">
      <c r="T39" t="s">
        <v>13</v>
      </c>
    </row>
    <row r="40" spans="7:39" x14ac:dyDescent="0.25">
      <c r="G40" t="s">
        <v>49</v>
      </c>
      <c r="H40" t="s">
        <v>50</v>
      </c>
      <c r="S40" t="s">
        <v>49</v>
      </c>
      <c r="T40" t="s">
        <v>50</v>
      </c>
    </row>
    <row r="41" spans="7:39" x14ac:dyDescent="0.25">
      <c r="G41" t="s">
        <v>15</v>
      </c>
      <c r="H41" t="s">
        <v>52</v>
      </c>
      <c r="S41" t="s">
        <v>15</v>
      </c>
      <c r="T41" t="s">
        <v>63</v>
      </c>
    </row>
    <row r="42" spans="7:39" x14ac:dyDescent="0.25">
      <c r="G42" t="s">
        <v>16</v>
      </c>
      <c r="H42" t="s">
        <v>53</v>
      </c>
      <c r="S42" t="s">
        <v>16</v>
      </c>
      <c r="T42" t="s">
        <v>67</v>
      </c>
    </row>
    <row r="43" spans="7:39" x14ac:dyDescent="0.25">
      <c r="G43" t="s">
        <v>17</v>
      </c>
      <c r="H43" t="s">
        <v>54</v>
      </c>
      <c r="S43" t="s">
        <v>17</v>
      </c>
      <c r="T43" t="s">
        <v>68</v>
      </c>
    </row>
    <row r="44" spans="7:39" x14ac:dyDescent="0.25">
      <c r="G44" t="s">
        <v>18</v>
      </c>
      <c r="H44" t="s">
        <v>55</v>
      </c>
      <c r="S44" t="s">
        <v>18</v>
      </c>
      <c r="T44" t="s">
        <v>64</v>
      </c>
    </row>
    <row r="45" spans="7:39" x14ac:dyDescent="0.25">
      <c r="G45" t="s">
        <v>19</v>
      </c>
      <c r="H45" t="s">
        <v>56</v>
      </c>
      <c r="S45" t="s">
        <v>19</v>
      </c>
      <c r="T45" t="s">
        <v>56</v>
      </c>
    </row>
    <row r="46" spans="7:39" x14ac:dyDescent="0.25">
      <c r="G46" t="s">
        <v>20</v>
      </c>
      <c r="H46" t="s">
        <v>57</v>
      </c>
      <c r="S46" t="s">
        <v>20</v>
      </c>
      <c r="T46" t="s">
        <v>65</v>
      </c>
    </row>
    <row r="47" spans="7:39" x14ac:dyDescent="0.25">
      <c r="G47" t="s">
        <v>21</v>
      </c>
      <c r="H47" t="s">
        <v>58</v>
      </c>
      <c r="S47" t="s">
        <v>21</v>
      </c>
      <c r="T47" t="s">
        <v>66</v>
      </c>
    </row>
    <row r="48" spans="7:39" x14ac:dyDescent="0.25">
      <c r="G48" t="s">
        <v>22</v>
      </c>
      <c r="H48" t="s">
        <v>59</v>
      </c>
      <c r="S48" t="s">
        <v>22</v>
      </c>
      <c r="T48" t="s">
        <v>69</v>
      </c>
    </row>
    <row r="49" spans="1:101" x14ac:dyDescent="0.25">
      <c r="G49" t="s">
        <v>82</v>
      </c>
      <c r="H49" t="s">
        <v>118</v>
      </c>
      <c r="S49" t="s">
        <v>82</v>
      </c>
      <c r="T49" t="s">
        <v>118</v>
      </c>
    </row>
    <row r="51" spans="1:101" x14ac:dyDescent="0.25">
      <c r="A51" t="s">
        <v>269</v>
      </c>
    </row>
    <row r="52" spans="1:101" x14ac:dyDescent="0.25">
      <c r="A52" s="192" t="s">
        <v>526</v>
      </c>
    </row>
    <row r="53" spans="1:101" x14ac:dyDescent="0.25">
      <c r="A53" s="13" t="s">
        <v>525</v>
      </c>
    </row>
    <row r="54" spans="1:101" x14ac:dyDescent="0.25">
      <c r="A54" s="13" t="s">
        <v>270</v>
      </c>
    </row>
    <row r="55" spans="1:101" x14ac:dyDescent="0.25">
      <c r="A55" s="13" t="s">
        <v>271</v>
      </c>
    </row>
    <row r="56" spans="1:101" x14ac:dyDescent="0.25">
      <c r="A56" s="13" t="s">
        <v>272</v>
      </c>
    </row>
    <row r="57" spans="1:101" x14ac:dyDescent="0.25">
      <c r="A57" t="s">
        <v>283</v>
      </c>
    </row>
    <row r="58" spans="1:101" x14ac:dyDescent="0.25">
      <c r="A58" s="13" t="s">
        <v>115</v>
      </c>
    </row>
    <row r="59" spans="1:101" x14ac:dyDescent="0.25">
      <c r="A59" s="13" t="s">
        <v>119</v>
      </c>
    </row>
    <row r="60" spans="1:101" x14ac:dyDescent="0.25">
      <c r="A60" s="13" t="s">
        <v>524</v>
      </c>
    </row>
    <row r="62" spans="1:101" ht="15.6" customHeight="1" x14ac:dyDescent="0.35">
      <c r="A62" t="s">
        <v>194</v>
      </c>
      <c r="B62" s="1" t="s">
        <v>169</v>
      </c>
      <c r="G62" s="2"/>
      <c r="J62" s="78"/>
      <c r="K62" s="231" t="s">
        <v>11</v>
      </c>
      <c r="L62" s="85"/>
      <c r="M62" s="62"/>
      <c r="N62" s="62"/>
      <c r="O62" s="62"/>
      <c r="P62" s="62"/>
      <c r="Q62" s="62"/>
      <c r="R62" s="229" t="s">
        <v>155</v>
      </c>
      <c r="S62" s="230"/>
      <c r="T62" s="230"/>
      <c r="U62" s="230"/>
      <c r="V62" s="230"/>
      <c r="W62" s="230"/>
      <c r="X62" s="230"/>
      <c r="Y62" s="230"/>
      <c r="Z62" s="230"/>
      <c r="AA62" s="230"/>
      <c r="AB62" s="63"/>
      <c r="AC62" s="230" t="s">
        <v>156</v>
      </c>
      <c r="AD62" s="230"/>
      <c r="AE62" s="230"/>
      <c r="AF62" s="230"/>
      <c r="AG62" s="230"/>
      <c r="AH62" s="230"/>
      <c r="AI62" s="230"/>
      <c r="AJ62" s="230"/>
      <c r="AK62" s="230"/>
      <c r="AL62" s="230"/>
      <c r="AM62" s="63"/>
      <c r="AN62" s="230" t="s">
        <v>157</v>
      </c>
      <c r="AO62" s="230"/>
      <c r="AP62" s="230"/>
      <c r="AQ62" s="230"/>
      <c r="AR62" s="230"/>
      <c r="AS62" s="230"/>
      <c r="AT62" s="230"/>
      <c r="AU62" s="230"/>
      <c r="AV62" s="230"/>
      <c r="AW62" s="230"/>
      <c r="AX62" s="63"/>
      <c r="AZ62" t="s">
        <v>198</v>
      </c>
      <c r="BA62" s="1" t="s">
        <v>169</v>
      </c>
      <c r="BF62" s="2"/>
      <c r="BI62" s="78"/>
      <c r="BJ62" s="231" t="s">
        <v>11</v>
      </c>
      <c r="BK62" s="85"/>
      <c r="BL62" s="62"/>
      <c r="BM62" s="62"/>
      <c r="BN62" s="62"/>
      <c r="BO62" s="62"/>
      <c r="BP62" s="62"/>
      <c r="BQ62" s="229" t="s">
        <v>155</v>
      </c>
      <c r="BR62" s="230"/>
      <c r="BS62" s="230"/>
      <c r="BT62" s="230"/>
      <c r="BU62" s="230"/>
      <c r="BV62" s="230"/>
      <c r="BW62" s="230"/>
      <c r="BX62" s="230"/>
      <c r="BY62" s="230"/>
      <c r="BZ62" s="230"/>
      <c r="CA62" s="63"/>
      <c r="CB62" s="230" t="s">
        <v>156</v>
      </c>
      <c r="CC62" s="230"/>
      <c r="CD62" s="230"/>
      <c r="CE62" s="230"/>
      <c r="CF62" s="230"/>
      <c r="CG62" s="230"/>
      <c r="CH62" s="230"/>
      <c r="CI62" s="230"/>
      <c r="CJ62" s="230"/>
      <c r="CK62" s="230"/>
      <c r="CL62" s="63"/>
      <c r="CM62" s="230" t="s">
        <v>157</v>
      </c>
      <c r="CN62" s="230"/>
      <c r="CO62" s="230"/>
      <c r="CP62" s="230"/>
      <c r="CQ62" s="230"/>
      <c r="CR62" s="230"/>
      <c r="CS62" s="230"/>
      <c r="CT62" s="230"/>
      <c r="CU62" s="230"/>
      <c r="CV62" s="230"/>
      <c r="CW62" s="63"/>
    </row>
    <row r="63" spans="1:101" ht="55.5" customHeight="1" x14ac:dyDescent="0.35">
      <c r="A63" s="176"/>
      <c r="B63" s="9" t="s">
        <v>170</v>
      </c>
      <c r="C63" s="11" t="s">
        <v>171</v>
      </c>
      <c r="D63" s="11" t="s">
        <v>172</v>
      </c>
      <c r="E63" s="11" t="s">
        <v>173</v>
      </c>
      <c r="F63" s="11" t="s">
        <v>174</v>
      </c>
      <c r="G63" s="26" t="s">
        <v>175</v>
      </c>
      <c r="H63" s="62"/>
      <c r="I63" s="62"/>
      <c r="J63" s="85"/>
      <c r="K63" s="231"/>
      <c r="L63" s="86" t="s">
        <v>1</v>
      </c>
      <c r="M63" s="87"/>
      <c r="N63" s="233" t="s">
        <v>243</v>
      </c>
      <c r="O63" s="234" t="s">
        <v>2</v>
      </c>
      <c r="P63" s="233" t="s">
        <v>244</v>
      </c>
      <c r="Q63" s="235" t="s">
        <v>2</v>
      </c>
      <c r="R63" s="5"/>
      <c r="S63" s="230" t="s">
        <v>3</v>
      </c>
      <c r="T63" s="230"/>
      <c r="U63" s="230"/>
      <c r="V63" s="230"/>
      <c r="W63" s="11" t="s">
        <v>4</v>
      </c>
      <c r="X63" s="11"/>
      <c r="Y63" s="230" t="s">
        <v>6</v>
      </c>
      <c r="Z63" s="230"/>
      <c r="AA63" s="230"/>
      <c r="AB63" s="63"/>
      <c r="AC63" s="7"/>
      <c r="AD63" s="230" t="s">
        <v>3</v>
      </c>
      <c r="AE63" s="230"/>
      <c r="AF63" s="230"/>
      <c r="AG63" s="230"/>
      <c r="AH63" s="11" t="s">
        <v>4</v>
      </c>
      <c r="AI63" s="11"/>
      <c r="AJ63" s="230" t="s">
        <v>6</v>
      </c>
      <c r="AK63" s="230"/>
      <c r="AL63" s="230"/>
      <c r="AM63" s="63"/>
      <c r="AN63" s="7"/>
      <c r="AO63" s="230" t="s">
        <v>3</v>
      </c>
      <c r="AP63" s="230"/>
      <c r="AQ63" s="230"/>
      <c r="AR63" s="230"/>
      <c r="AS63" s="11" t="s">
        <v>4</v>
      </c>
      <c r="AT63" s="11"/>
      <c r="AU63" s="230" t="s">
        <v>6</v>
      </c>
      <c r="AV63" s="230"/>
      <c r="AW63" s="230"/>
      <c r="AX63" s="63"/>
      <c r="AZ63" s="176" t="s">
        <v>249</v>
      </c>
      <c r="BA63" s="9" t="s">
        <v>170</v>
      </c>
      <c r="BB63" s="11" t="s">
        <v>171</v>
      </c>
      <c r="BC63" s="11" t="s">
        <v>172</v>
      </c>
      <c r="BD63" s="11" t="s">
        <v>173</v>
      </c>
      <c r="BE63" s="11" t="s">
        <v>174</v>
      </c>
      <c r="BF63" s="26" t="s">
        <v>175</v>
      </c>
      <c r="BG63" s="62"/>
      <c r="BH63" s="62"/>
      <c r="BI63" s="85"/>
      <c r="BJ63" s="231"/>
      <c r="BK63" s="86" t="s">
        <v>1</v>
      </c>
      <c r="BL63" s="87"/>
      <c r="BM63" s="233" t="s">
        <v>243</v>
      </c>
      <c r="BN63" s="234" t="s">
        <v>2</v>
      </c>
      <c r="BO63" s="233" t="s">
        <v>244</v>
      </c>
      <c r="BP63" s="235" t="s">
        <v>2</v>
      </c>
      <c r="BQ63" s="5"/>
      <c r="BR63" s="230" t="s">
        <v>3</v>
      </c>
      <c r="BS63" s="230"/>
      <c r="BT63" s="230"/>
      <c r="BU63" s="230"/>
      <c r="BV63" s="11" t="s">
        <v>4</v>
      </c>
      <c r="BW63" s="11"/>
      <c r="BX63" s="230" t="s">
        <v>6</v>
      </c>
      <c r="BY63" s="230"/>
      <c r="BZ63" s="230"/>
      <c r="CA63" s="63"/>
      <c r="CB63" s="7"/>
      <c r="CC63" s="230" t="s">
        <v>3</v>
      </c>
      <c r="CD63" s="230"/>
      <c r="CE63" s="230"/>
      <c r="CF63" s="230"/>
      <c r="CG63" s="11" t="s">
        <v>4</v>
      </c>
      <c r="CH63" s="11"/>
      <c r="CI63" s="230" t="s">
        <v>6</v>
      </c>
      <c r="CJ63" s="230"/>
      <c r="CK63" s="230"/>
      <c r="CL63" s="63"/>
      <c r="CM63" s="7"/>
      <c r="CN63" s="230" t="s">
        <v>3</v>
      </c>
      <c r="CO63" s="230"/>
      <c r="CP63" s="230"/>
      <c r="CQ63" s="230"/>
      <c r="CR63" s="11" t="s">
        <v>4</v>
      </c>
      <c r="CS63" s="11"/>
      <c r="CT63" s="230" t="s">
        <v>6</v>
      </c>
      <c r="CU63" s="230"/>
      <c r="CV63" s="230"/>
      <c r="CW63" s="63"/>
    </row>
    <row r="64" spans="1:101" ht="104.45" customHeight="1" x14ac:dyDescent="0.3">
      <c r="A64" s="3" t="s">
        <v>309</v>
      </c>
      <c r="B64" s="9" t="s">
        <v>176</v>
      </c>
      <c r="C64" s="11" t="s">
        <v>177</v>
      </c>
      <c r="D64" s="11" t="s">
        <v>178</v>
      </c>
      <c r="E64" s="11"/>
      <c r="F64" s="11" t="s">
        <v>179</v>
      </c>
      <c r="G64" s="26"/>
      <c r="H64" s="62" t="s">
        <v>158</v>
      </c>
      <c r="I64" s="62" t="s">
        <v>159</v>
      </c>
      <c r="J64" s="85" t="s">
        <v>160</v>
      </c>
      <c r="K64" s="26" t="s">
        <v>161</v>
      </c>
      <c r="L64" s="85" t="s">
        <v>162</v>
      </c>
      <c r="M64" s="62" t="s">
        <v>163</v>
      </c>
      <c r="N64" s="233"/>
      <c r="O64" s="234"/>
      <c r="P64" s="233"/>
      <c r="Q64" s="235"/>
      <c r="R64" s="229" t="s">
        <v>13</v>
      </c>
      <c r="S64" s="62" t="s">
        <v>50</v>
      </c>
      <c r="T64" s="62" t="s">
        <v>63</v>
      </c>
      <c r="U64" s="62" t="s">
        <v>164</v>
      </c>
      <c r="V64" s="62" t="s">
        <v>165</v>
      </c>
      <c r="W64" s="11" t="s">
        <v>64</v>
      </c>
      <c r="X64" s="11" t="s">
        <v>166</v>
      </c>
      <c r="Y64" s="62" t="s">
        <v>65</v>
      </c>
      <c r="Z64" s="62" t="s">
        <v>66</v>
      </c>
      <c r="AA64" s="62" t="s">
        <v>167</v>
      </c>
      <c r="AB64" s="8" t="s">
        <v>81</v>
      </c>
      <c r="AC64" s="230" t="s">
        <v>13</v>
      </c>
      <c r="AD64" s="62" t="s">
        <v>50</v>
      </c>
      <c r="AE64" s="62" t="s">
        <v>63</v>
      </c>
      <c r="AF64" s="62" t="s">
        <v>164</v>
      </c>
      <c r="AG64" s="62" t="s">
        <v>165</v>
      </c>
      <c r="AH64" s="11" t="s">
        <v>64</v>
      </c>
      <c r="AI64" s="11" t="s">
        <v>166</v>
      </c>
      <c r="AJ64" s="62" t="s">
        <v>65</v>
      </c>
      <c r="AK64" s="62" t="s">
        <v>66</v>
      </c>
      <c r="AL64" s="62" t="s">
        <v>167</v>
      </c>
      <c r="AM64" s="8" t="s">
        <v>81</v>
      </c>
      <c r="AN64" s="230" t="s">
        <v>13</v>
      </c>
      <c r="AO64" s="62" t="s">
        <v>50</v>
      </c>
      <c r="AP64" s="62" t="s">
        <v>63</v>
      </c>
      <c r="AQ64" s="62" t="s">
        <v>164</v>
      </c>
      <c r="AR64" s="62" t="s">
        <v>165</v>
      </c>
      <c r="AS64" s="11" t="s">
        <v>64</v>
      </c>
      <c r="AT64" s="11" t="s">
        <v>166</v>
      </c>
      <c r="AU64" s="62" t="s">
        <v>65</v>
      </c>
      <c r="AV64" s="62" t="s">
        <v>66</v>
      </c>
      <c r="AW64" s="62" t="s">
        <v>167</v>
      </c>
      <c r="AX64" s="8" t="s">
        <v>81</v>
      </c>
      <c r="AZ64" s="3" t="s">
        <v>310</v>
      </c>
      <c r="BA64" s="9" t="s">
        <v>176</v>
      </c>
      <c r="BB64" s="11" t="s">
        <v>177</v>
      </c>
      <c r="BC64" s="11" t="s">
        <v>178</v>
      </c>
      <c r="BD64" s="11"/>
      <c r="BE64" s="11" t="s">
        <v>179</v>
      </c>
      <c r="BF64" s="26"/>
      <c r="BG64" s="62" t="s">
        <v>158</v>
      </c>
      <c r="BH64" s="62" t="s">
        <v>159</v>
      </c>
      <c r="BI64" s="85" t="s">
        <v>160</v>
      </c>
      <c r="BJ64" s="26" t="s">
        <v>161</v>
      </c>
      <c r="BK64" s="85" t="s">
        <v>162</v>
      </c>
      <c r="BL64" s="62" t="s">
        <v>163</v>
      </c>
      <c r="BM64" s="233"/>
      <c r="BN64" s="234"/>
      <c r="BO64" s="233"/>
      <c r="BP64" s="235"/>
      <c r="BQ64" s="229" t="s">
        <v>13</v>
      </c>
      <c r="BR64" s="62" t="s">
        <v>50</v>
      </c>
      <c r="BS64" s="62" t="s">
        <v>63</v>
      </c>
      <c r="BT64" s="62" t="s">
        <v>164</v>
      </c>
      <c r="BU64" s="62" t="s">
        <v>165</v>
      </c>
      <c r="BV64" s="11" t="s">
        <v>64</v>
      </c>
      <c r="BW64" s="11" t="s">
        <v>166</v>
      </c>
      <c r="BX64" s="62" t="s">
        <v>65</v>
      </c>
      <c r="BY64" s="62" t="s">
        <v>66</v>
      </c>
      <c r="BZ64" s="62" t="s">
        <v>167</v>
      </c>
      <c r="CA64" s="8" t="s">
        <v>81</v>
      </c>
      <c r="CB64" s="230" t="s">
        <v>13</v>
      </c>
      <c r="CC64" s="62" t="s">
        <v>50</v>
      </c>
      <c r="CD64" s="62" t="s">
        <v>63</v>
      </c>
      <c r="CE64" s="62" t="s">
        <v>164</v>
      </c>
      <c r="CF64" s="62" t="s">
        <v>165</v>
      </c>
      <c r="CG64" s="11" t="s">
        <v>64</v>
      </c>
      <c r="CH64" s="11" t="s">
        <v>166</v>
      </c>
      <c r="CI64" s="62" t="s">
        <v>65</v>
      </c>
      <c r="CJ64" s="62" t="s">
        <v>66</v>
      </c>
      <c r="CK64" s="62" t="s">
        <v>167</v>
      </c>
      <c r="CL64" s="8" t="s">
        <v>81</v>
      </c>
      <c r="CM64" s="230" t="s">
        <v>13</v>
      </c>
      <c r="CN64" s="62" t="s">
        <v>50</v>
      </c>
      <c r="CO64" s="62" t="s">
        <v>63</v>
      </c>
      <c r="CP64" s="62" t="s">
        <v>164</v>
      </c>
      <c r="CQ64" s="62" t="s">
        <v>165</v>
      </c>
      <c r="CR64" s="11" t="s">
        <v>64</v>
      </c>
      <c r="CS64" s="11" t="s">
        <v>166</v>
      </c>
      <c r="CT64" s="62" t="s">
        <v>65</v>
      </c>
      <c r="CU64" s="62" t="s">
        <v>66</v>
      </c>
      <c r="CV64" s="62" t="s">
        <v>167</v>
      </c>
      <c r="CW64" s="8" t="s">
        <v>81</v>
      </c>
    </row>
    <row r="65" spans="1:101" ht="29.45" customHeight="1" x14ac:dyDescent="0.3">
      <c r="A65" s="50" t="s">
        <v>7</v>
      </c>
      <c r="B65" s="1" t="s">
        <v>180</v>
      </c>
      <c r="C65" t="s">
        <v>181</v>
      </c>
      <c r="D65" t="s">
        <v>182</v>
      </c>
      <c r="E65" t="s">
        <v>183</v>
      </c>
      <c r="F65" t="s">
        <v>184</v>
      </c>
      <c r="G65" s="122" t="s">
        <v>185</v>
      </c>
      <c r="H65" s="64"/>
      <c r="I65" s="62"/>
      <c r="J65" s="123"/>
      <c r="K65" s="63"/>
      <c r="L65" s="85"/>
      <c r="M65" s="61" t="s">
        <v>168</v>
      </c>
      <c r="N65" s="230" t="s">
        <v>187</v>
      </c>
      <c r="O65" s="230"/>
      <c r="P65" s="230"/>
      <c r="Q65" s="231"/>
      <c r="R65" s="229"/>
      <c r="S65" s="62" t="s">
        <v>14</v>
      </c>
      <c r="T65" s="62" t="s">
        <v>15</v>
      </c>
      <c r="U65" s="62" t="s">
        <v>16</v>
      </c>
      <c r="V65" s="62" t="s">
        <v>17</v>
      </c>
      <c r="W65" s="62" t="s">
        <v>18</v>
      </c>
      <c r="X65" s="62" t="s">
        <v>19</v>
      </c>
      <c r="Y65" s="62" t="s">
        <v>20</v>
      </c>
      <c r="Z65" s="62" t="s">
        <v>21</v>
      </c>
      <c r="AA65" s="62" t="s">
        <v>22</v>
      </c>
      <c r="AB65" s="63" t="s">
        <v>82</v>
      </c>
      <c r="AC65" s="230"/>
      <c r="AD65" s="62" t="s">
        <v>14</v>
      </c>
      <c r="AE65" s="62" t="s">
        <v>15</v>
      </c>
      <c r="AF65" s="62" t="s">
        <v>16</v>
      </c>
      <c r="AG65" s="62" t="s">
        <v>17</v>
      </c>
      <c r="AH65" s="62" t="s">
        <v>18</v>
      </c>
      <c r="AI65" s="62" t="s">
        <v>19</v>
      </c>
      <c r="AJ65" s="62" t="s">
        <v>20</v>
      </c>
      <c r="AK65" s="62" t="s">
        <v>21</v>
      </c>
      <c r="AL65" s="62" t="s">
        <v>22</v>
      </c>
      <c r="AM65" s="63" t="s">
        <v>82</v>
      </c>
      <c r="AN65" s="230"/>
      <c r="AO65" s="62" t="s">
        <v>14</v>
      </c>
      <c r="AP65" s="62" t="s">
        <v>15</v>
      </c>
      <c r="AQ65" s="62" t="s">
        <v>16</v>
      </c>
      <c r="AR65" s="62" t="s">
        <v>17</v>
      </c>
      <c r="AS65" s="62" t="s">
        <v>18</v>
      </c>
      <c r="AT65" s="62" t="s">
        <v>19</v>
      </c>
      <c r="AU65" s="62" t="s">
        <v>20</v>
      </c>
      <c r="AV65" s="62" t="s">
        <v>21</v>
      </c>
      <c r="AW65" s="62" t="s">
        <v>22</v>
      </c>
      <c r="AX65" s="63" t="s">
        <v>82</v>
      </c>
      <c r="AZ65" s="50" t="s">
        <v>7</v>
      </c>
      <c r="BA65" s="1" t="s">
        <v>180</v>
      </c>
      <c r="BB65" t="s">
        <v>181</v>
      </c>
      <c r="BC65" t="s">
        <v>182</v>
      </c>
      <c r="BD65" t="s">
        <v>183</v>
      </c>
      <c r="BE65" t="s">
        <v>184</v>
      </c>
      <c r="BF65" s="122" t="s">
        <v>185</v>
      </c>
      <c r="BG65" s="64"/>
      <c r="BH65" s="62"/>
      <c r="BI65" s="123"/>
      <c r="BJ65" s="63"/>
      <c r="BK65" s="85"/>
      <c r="BL65" s="61" t="s">
        <v>168</v>
      </c>
      <c r="BM65" s="230" t="s">
        <v>187</v>
      </c>
      <c r="BN65" s="230"/>
      <c r="BO65" s="230"/>
      <c r="BP65" s="231"/>
      <c r="BQ65" s="229"/>
      <c r="BR65" s="62" t="s">
        <v>14</v>
      </c>
      <c r="BS65" s="62" t="s">
        <v>15</v>
      </c>
      <c r="BT65" s="62" t="s">
        <v>16</v>
      </c>
      <c r="BU65" s="62" t="s">
        <v>17</v>
      </c>
      <c r="BV65" s="62" t="s">
        <v>18</v>
      </c>
      <c r="BW65" s="62" t="s">
        <v>19</v>
      </c>
      <c r="BX65" s="62" t="s">
        <v>20</v>
      </c>
      <c r="BY65" s="62" t="s">
        <v>21</v>
      </c>
      <c r="BZ65" s="62" t="s">
        <v>22</v>
      </c>
      <c r="CA65" s="63" t="s">
        <v>82</v>
      </c>
      <c r="CB65" s="230"/>
      <c r="CC65" s="62" t="s">
        <v>14</v>
      </c>
      <c r="CD65" s="62" t="s">
        <v>15</v>
      </c>
      <c r="CE65" s="62" t="s">
        <v>16</v>
      </c>
      <c r="CF65" s="62" t="s">
        <v>17</v>
      </c>
      <c r="CG65" s="62" t="s">
        <v>18</v>
      </c>
      <c r="CH65" s="62" t="s">
        <v>19</v>
      </c>
      <c r="CI65" s="62" t="s">
        <v>20</v>
      </c>
      <c r="CJ65" s="62" t="s">
        <v>21</v>
      </c>
      <c r="CK65" s="62" t="s">
        <v>22</v>
      </c>
      <c r="CL65" s="63" t="s">
        <v>82</v>
      </c>
      <c r="CM65" s="230"/>
      <c r="CN65" s="62" t="s">
        <v>14</v>
      </c>
      <c r="CO65" s="62" t="s">
        <v>15</v>
      </c>
      <c r="CP65" s="62" t="s">
        <v>16</v>
      </c>
      <c r="CQ65" s="62" t="s">
        <v>17</v>
      </c>
      <c r="CR65" s="62" t="s">
        <v>18</v>
      </c>
      <c r="CS65" s="62" t="s">
        <v>19</v>
      </c>
      <c r="CT65" s="62" t="s">
        <v>20</v>
      </c>
      <c r="CU65" s="62" t="s">
        <v>21</v>
      </c>
      <c r="CV65" s="62" t="s">
        <v>22</v>
      </c>
      <c r="CW65" s="63" t="s">
        <v>82</v>
      </c>
    </row>
    <row r="66" spans="1:101" ht="15.75" x14ac:dyDescent="0.25">
      <c r="A66" s="13" t="s">
        <v>121</v>
      </c>
      <c r="B66" s="97"/>
      <c r="C66" s="79"/>
      <c r="D66" s="79"/>
      <c r="E66" s="79"/>
      <c r="F66" s="79"/>
      <c r="G66" s="124"/>
      <c r="H66" t="s">
        <v>120</v>
      </c>
      <c r="I66" s="79" t="s">
        <v>186</v>
      </c>
      <c r="J66" s="78"/>
      <c r="K66" s="101">
        <v>39</v>
      </c>
      <c r="L66" s="98">
        <v>64.48</v>
      </c>
      <c r="M66" s="129"/>
      <c r="N66" s="131"/>
      <c r="O66" s="118"/>
      <c r="P66" s="89">
        <f>IF(N66&lt;0.01*L66,0.01,IF(N66&gt;100*L66,100,N66/L66))</f>
        <v>0.01</v>
      </c>
      <c r="Q66" s="90">
        <f>IF(O66&gt;0,O66/L66,0.01)</f>
        <v>0.01</v>
      </c>
      <c r="R66" s="107">
        <v>1</v>
      </c>
      <c r="S66" s="79">
        <v>1</v>
      </c>
      <c r="T66" s="79">
        <v>1</v>
      </c>
      <c r="U66" s="79">
        <v>1</v>
      </c>
      <c r="V66" s="79">
        <v>1</v>
      </c>
      <c r="W66" s="79">
        <v>1</v>
      </c>
      <c r="X66" s="79">
        <v>0.25</v>
      </c>
      <c r="Y66" s="79">
        <v>1</v>
      </c>
      <c r="Z66" s="138"/>
      <c r="AA66" s="79">
        <v>1</v>
      </c>
      <c r="AB66" s="125">
        <v>1</v>
      </c>
      <c r="AC66" s="91">
        <f>IF(R66&gt;0,(R66/R$89)*LN($P66),"na")</f>
        <v>-4.6051701859880909</v>
      </c>
      <c r="AD66" s="89">
        <f t="shared" ref="AD66:AM81" si="109">IF(S66&gt;0,(S66/S$89)*LN($P66),"na")</f>
        <v>-6.4071933022443002</v>
      </c>
      <c r="AE66" s="89">
        <f t="shared" si="109"/>
        <v>-4.6051701859880909</v>
      </c>
      <c r="AF66" s="89">
        <f t="shared" si="109"/>
        <v>-7.084877209212447</v>
      </c>
      <c r="AG66" s="89">
        <f t="shared" si="109"/>
        <v>-7.5494593212919519</v>
      </c>
      <c r="AH66" s="89">
        <f t="shared" si="109"/>
        <v>-4.6051701859880909</v>
      </c>
      <c r="AI66" s="89">
        <f t="shared" si="109"/>
        <v>-2.6315258205646233</v>
      </c>
      <c r="AJ66" s="89">
        <f t="shared" si="109"/>
        <v>-4.6051701859880909</v>
      </c>
      <c r="AK66" s="89" t="str">
        <f t="shared" si="109"/>
        <v>na</v>
      </c>
      <c r="AL66" s="89">
        <f t="shared" si="109"/>
        <v>-4.6051701859880909</v>
      </c>
      <c r="AM66" s="89">
        <f t="shared" si="109"/>
        <v>-4.6051701859880909</v>
      </c>
      <c r="AN66" s="91">
        <f>IF(R66&gt;0,(((R66/R$89)^2)*($Q66^2))/($P66^2),"na")</f>
        <v>1</v>
      </c>
      <c r="AO66" s="89">
        <f t="shared" ref="AO66:AX81" si="110">IF(S66&gt;0,(((S66/S$89)^2)*($Q66^2))/($P66^2),"na")</f>
        <v>1.935727788279773</v>
      </c>
      <c r="AP66" s="89">
        <f t="shared" si="110"/>
        <v>1</v>
      </c>
      <c r="AQ66" s="89">
        <f t="shared" si="110"/>
        <v>2.3668639053254434</v>
      </c>
      <c r="AR66" s="89">
        <f t="shared" si="110"/>
        <v>2.6874496103198058</v>
      </c>
      <c r="AS66" s="89">
        <f t="shared" si="110"/>
        <v>1</v>
      </c>
      <c r="AT66" s="89">
        <f t="shared" si="110"/>
        <v>0.32653061224489793</v>
      </c>
      <c r="AU66" s="89">
        <f t="shared" si="110"/>
        <v>1</v>
      </c>
      <c r="AV66" s="89" t="str">
        <f t="shared" si="110"/>
        <v>na</v>
      </c>
      <c r="AW66" s="89">
        <f t="shared" si="110"/>
        <v>1</v>
      </c>
      <c r="AX66" s="90">
        <f t="shared" si="110"/>
        <v>1</v>
      </c>
      <c r="AZ66" s="13" t="s">
        <v>121</v>
      </c>
      <c r="BA66" s="97"/>
      <c r="BB66" s="79"/>
      <c r="BC66" s="79"/>
      <c r="BD66" s="79"/>
      <c r="BE66" s="79"/>
      <c r="BF66" s="124"/>
      <c r="BG66" t="s">
        <v>120</v>
      </c>
      <c r="BH66" s="79" t="s">
        <v>186</v>
      </c>
      <c r="BI66" s="78"/>
      <c r="BJ66" s="101">
        <v>39</v>
      </c>
      <c r="BK66" s="98">
        <v>64.48</v>
      </c>
      <c r="BL66" s="129">
        <v>32</v>
      </c>
      <c r="BM66" s="131">
        <v>0.35681249999999998</v>
      </c>
      <c r="BN66" s="118">
        <v>1.2930537607639547</v>
      </c>
      <c r="BO66" s="89">
        <f>IF(BM66&lt;0.01*BK66,0.01,IF(BM66&gt;100*BK66,100,BM66/BK66))</f>
        <v>0.01</v>
      </c>
      <c r="BP66" s="90">
        <f>IF(BN66&gt;0,BN66/BK66,0.01)</f>
        <v>2.0053563287282174E-2</v>
      </c>
      <c r="BQ66" s="107">
        <v>1</v>
      </c>
      <c r="BR66" s="79">
        <v>1</v>
      </c>
      <c r="BS66" s="79">
        <v>1</v>
      </c>
      <c r="BT66" s="79">
        <v>1</v>
      </c>
      <c r="BU66" s="79">
        <v>1</v>
      </c>
      <c r="BV66" s="79">
        <v>1</v>
      </c>
      <c r="BW66" s="79">
        <v>0.25</v>
      </c>
      <c r="BX66" s="79">
        <v>1</v>
      </c>
      <c r="BY66" s="138"/>
      <c r="BZ66" s="79">
        <v>1</v>
      </c>
      <c r="CA66" s="125">
        <v>1</v>
      </c>
      <c r="CB66" s="91">
        <f>IF(BQ66&gt;0,(BQ66/BQ$89)*LN($BO66),"na")</f>
        <v>-4.6051701859880909</v>
      </c>
      <c r="CC66" s="89">
        <f t="shared" ref="CC66:CL81" si="111">IF(BR66&gt;0,(BR66/BR$89)*LN($BO66),"na")</f>
        <v>-6.4071933022443002</v>
      </c>
      <c r="CD66" s="89">
        <f t="shared" si="111"/>
        <v>-4.6051701859880909</v>
      </c>
      <c r="CE66" s="89">
        <f t="shared" si="111"/>
        <v>-7.084877209212447</v>
      </c>
      <c r="CF66" s="89">
        <f t="shared" si="111"/>
        <v>-7.5494593212919519</v>
      </c>
      <c r="CG66" s="89">
        <f t="shared" si="111"/>
        <v>-4.6051701859880909</v>
      </c>
      <c r="CH66" s="89">
        <f t="shared" si="111"/>
        <v>-2.6315258205646233</v>
      </c>
      <c r="CI66" s="89">
        <f t="shared" si="111"/>
        <v>-4.6051701859880909</v>
      </c>
      <c r="CJ66" s="89" t="str">
        <f t="shared" si="111"/>
        <v>na</v>
      </c>
      <c r="CK66" s="89">
        <f t="shared" si="111"/>
        <v>-4.6051701859880909</v>
      </c>
      <c r="CL66" s="89">
        <f t="shared" si="111"/>
        <v>-4.6051701859880909</v>
      </c>
      <c r="CM66" s="91">
        <f>IF(BQ66&gt;0,(((BQ66/BQ$89)^2)*($BP66^2))/($BO66^2),"na")</f>
        <v>4.0214540051703134</v>
      </c>
      <c r="CN66" s="89">
        <f t="shared" ref="CN66:CW81" si="112">IF(BR66&gt;0,(((BR66/BR$89)^2)*($BP66^2))/($BO66^2),"na")</f>
        <v>7.7844402670971666</v>
      </c>
      <c r="CO66" s="89">
        <f t="shared" si="112"/>
        <v>4.0214540051703134</v>
      </c>
      <c r="CP66" s="89">
        <f t="shared" si="112"/>
        <v>9.5182343317640541</v>
      </c>
      <c r="CQ66" s="89">
        <f t="shared" si="112"/>
        <v>10.807454999113983</v>
      </c>
      <c r="CR66" s="89">
        <f t="shared" si="112"/>
        <v>4.0214540051703134</v>
      </c>
      <c r="CS66" s="89">
        <f t="shared" si="112"/>
        <v>1.3131278384229597</v>
      </c>
      <c r="CT66" s="89">
        <f t="shared" si="112"/>
        <v>4.0214540051703134</v>
      </c>
      <c r="CU66" s="89" t="str">
        <f t="shared" si="112"/>
        <v>na</v>
      </c>
      <c r="CV66" s="89">
        <f t="shared" si="112"/>
        <v>4.0214540051703134</v>
      </c>
      <c r="CW66" s="90">
        <f t="shared" si="112"/>
        <v>4.0214540051703134</v>
      </c>
    </row>
    <row r="67" spans="1:101" x14ac:dyDescent="0.25">
      <c r="A67" s="13" t="s">
        <v>192</v>
      </c>
      <c r="B67" s="81"/>
      <c r="G67" s="2"/>
      <c r="H67" t="s">
        <v>8</v>
      </c>
      <c r="I67" t="s">
        <v>186</v>
      </c>
      <c r="J67" s="78"/>
      <c r="K67" s="78"/>
      <c r="L67" s="54">
        <v>40</v>
      </c>
      <c r="M67" s="126"/>
      <c r="N67" s="22"/>
      <c r="O67" s="60"/>
      <c r="P67" s="12">
        <f>IF(N67&lt;0.01*L67,0.01,IF(N67&gt;100*L67,100,N67/L67))</f>
        <v>0.01</v>
      </c>
      <c r="Q67" s="67">
        <f>IF(O67&gt;0,O67/L67,0.01)</f>
        <v>0.01</v>
      </c>
      <c r="R67" s="1"/>
      <c r="Z67" s="45"/>
      <c r="AC67" s="25" t="str">
        <f t="shared" ref="AC67:AC87" si="113">IF(R67&gt;0,(R67/R$89)*LN($P67),"na")</f>
        <v>na</v>
      </c>
      <c r="AD67" s="12" t="str">
        <f t="shared" si="109"/>
        <v>na</v>
      </c>
      <c r="AE67" s="12" t="str">
        <f t="shared" si="109"/>
        <v>na</v>
      </c>
      <c r="AF67" s="12" t="str">
        <f t="shared" si="109"/>
        <v>na</v>
      </c>
      <c r="AG67" s="12" t="str">
        <f t="shared" si="109"/>
        <v>na</v>
      </c>
      <c r="AH67" s="12" t="str">
        <f t="shared" si="109"/>
        <v>na</v>
      </c>
      <c r="AI67" s="12" t="str">
        <f t="shared" si="109"/>
        <v>na</v>
      </c>
      <c r="AJ67" s="12" t="str">
        <f t="shared" si="109"/>
        <v>na</v>
      </c>
      <c r="AK67" s="12" t="str">
        <f t="shared" si="109"/>
        <v>na</v>
      </c>
      <c r="AL67" s="12" t="str">
        <f t="shared" si="109"/>
        <v>na</v>
      </c>
      <c r="AM67" s="12" t="str">
        <f t="shared" si="109"/>
        <v>na</v>
      </c>
      <c r="AN67" s="25" t="str">
        <f t="shared" ref="AN67:AN87" si="114">IF(R67&gt;0,(((R67/R$89)^2)*($Q67^2))/($P67^2),"na")</f>
        <v>na</v>
      </c>
      <c r="AO67" s="12" t="str">
        <f t="shared" si="110"/>
        <v>na</v>
      </c>
      <c r="AP67" s="12" t="str">
        <f t="shared" si="110"/>
        <v>na</v>
      </c>
      <c r="AQ67" s="12" t="str">
        <f t="shared" si="110"/>
        <v>na</v>
      </c>
      <c r="AR67" s="12" t="str">
        <f t="shared" si="110"/>
        <v>na</v>
      </c>
      <c r="AS67" s="12" t="str">
        <f t="shared" si="110"/>
        <v>na</v>
      </c>
      <c r="AT67" s="12" t="str">
        <f t="shared" si="110"/>
        <v>na</v>
      </c>
      <c r="AU67" s="12" t="str">
        <f t="shared" si="110"/>
        <v>na</v>
      </c>
      <c r="AV67" s="12" t="str">
        <f t="shared" si="110"/>
        <v>na</v>
      </c>
      <c r="AW67" s="12" t="str">
        <f t="shared" si="110"/>
        <v>na</v>
      </c>
      <c r="AX67" s="67" t="str">
        <f t="shared" si="110"/>
        <v>na</v>
      </c>
      <c r="AZ67" s="13" t="s">
        <v>192</v>
      </c>
      <c r="BA67" s="81"/>
      <c r="BF67" s="2"/>
      <c r="BG67" t="s">
        <v>8</v>
      </c>
      <c r="BH67" t="s">
        <v>186</v>
      </c>
      <c r="BI67" s="78"/>
      <c r="BJ67" s="78"/>
      <c r="BK67" s="54">
        <v>40</v>
      </c>
      <c r="BL67" s="126"/>
      <c r="BM67" s="22"/>
      <c r="BN67" s="60"/>
      <c r="BO67" s="12">
        <f>IF(BM67&lt;0.01*BK67,0.01,IF(BM67&gt;100*BK67,100,BM67/BK67))</f>
        <v>0.01</v>
      </c>
      <c r="BP67" s="67">
        <f>IF(BN67&gt;0,BN67/BK67,0.01)</f>
        <v>0.01</v>
      </c>
      <c r="BQ67" s="1"/>
      <c r="BY67" s="45"/>
      <c r="CB67" s="25" t="str">
        <f t="shared" ref="CB67:CB87" si="115">IF(BQ67&gt;0,(BQ67/BQ$89)*LN($BO67),"na")</f>
        <v>na</v>
      </c>
      <c r="CC67" s="12" t="str">
        <f t="shared" si="111"/>
        <v>na</v>
      </c>
      <c r="CD67" s="12" t="str">
        <f t="shared" si="111"/>
        <v>na</v>
      </c>
      <c r="CE67" s="12" t="str">
        <f t="shared" si="111"/>
        <v>na</v>
      </c>
      <c r="CF67" s="12" t="str">
        <f t="shared" si="111"/>
        <v>na</v>
      </c>
      <c r="CG67" s="12" t="str">
        <f t="shared" si="111"/>
        <v>na</v>
      </c>
      <c r="CH67" s="12" t="str">
        <f t="shared" si="111"/>
        <v>na</v>
      </c>
      <c r="CI67" s="12" t="str">
        <f t="shared" si="111"/>
        <v>na</v>
      </c>
      <c r="CJ67" s="12" t="str">
        <f t="shared" si="111"/>
        <v>na</v>
      </c>
      <c r="CK67" s="12" t="str">
        <f t="shared" si="111"/>
        <v>na</v>
      </c>
      <c r="CL67" s="12" t="str">
        <f t="shared" si="111"/>
        <v>na</v>
      </c>
      <c r="CM67" s="25" t="str">
        <f t="shared" ref="CM67:CM87" si="116">IF(BQ67&gt;0,(((BQ67/BQ$89)^2)*($BP67^2))/($BO67^2),"na")</f>
        <v>na</v>
      </c>
      <c r="CN67" s="12" t="str">
        <f t="shared" si="112"/>
        <v>na</v>
      </c>
      <c r="CO67" s="12" t="str">
        <f t="shared" si="112"/>
        <v>na</v>
      </c>
      <c r="CP67" s="12" t="str">
        <f t="shared" si="112"/>
        <v>na</v>
      </c>
      <c r="CQ67" s="12" t="str">
        <f t="shared" si="112"/>
        <v>na</v>
      </c>
      <c r="CR67" s="12" t="str">
        <f t="shared" si="112"/>
        <v>na</v>
      </c>
      <c r="CS67" s="12" t="str">
        <f t="shared" si="112"/>
        <v>na</v>
      </c>
      <c r="CT67" s="12" t="str">
        <f t="shared" si="112"/>
        <v>na</v>
      </c>
      <c r="CU67" s="12" t="str">
        <f t="shared" si="112"/>
        <v>na</v>
      </c>
      <c r="CV67" s="12" t="str">
        <f t="shared" si="112"/>
        <v>na</v>
      </c>
      <c r="CW67" s="67" t="str">
        <f t="shared" si="112"/>
        <v>na</v>
      </c>
    </row>
    <row r="68" spans="1:101" x14ac:dyDescent="0.25">
      <c r="A68" s="13" t="s">
        <v>88</v>
      </c>
      <c r="B68" s="81"/>
      <c r="G68" s="2"/>
      <c r="H68" t="s">
        <v>8</v>
      </c>
      <c r="I68" t="s">
        <v>186</v>
      </c>
      <c r="J68" s="78"/>
      <c r="K68" s="78"/>
      <c r="L68" s="54">
        <v>68</v>
      </c>
      <c r="M68" s="126"/>
      <c r="N68" s="56"/>
      <c r="O68" s="57"/>
      <c r="P68" s="12">
        <f t="shared" ref="P68:P75" si="117">IF(N68&lt;0.01*L68,0.01,IF(N68&gt;100*L68,100,N68/L68))</f>
        <v>0.01</v>
      </c>
      <c r="Q68" s="67">
        <f t="shared" ref="Q68:Q75" si="118">IF(O68&gt;0,O68/L68,0.01)</f>
        <v>0.01</v>
      </c>
      <c r="R68" s="1"/>
      <c r="Z68" s="45"/>
      <c r="AC68" s="25" t="str">
        <f t="shared" si="113"/>
        <v>na</v>
      </c>
      <c r="AD68" s="12" t="str">
        <f t="shared" si="109"/>
        <v>na</v>
      </c>
      <c r="AE68" s="12" t="str">
        <f t="shared" si="109"/>
        <v>na</v>
      </c>
      <c r="AF68" s="12" t="str">
        <f t="shared" si="109"/>
        <v>na</v>
      </c>
      <c r="AG68" s="12" t="str">
        <f t="shared" si="109"/>
        <v>na</v>
      </c>
      <c r="AH68" s="12" t="str">
        <f t="shared" si="109"/>
        <v>na</v>
      </c>
      <c r="AI68" s="12" t="str">
        <f t="shared" si="109"/>
        <v>na</v>
      </c>
      <c r="AJ68" s="12" t="str">
        <f t="shared" si="109"/>
        <v>na</v>
      </c>
      <c r="AK68" s="12" t="str">
        <f t="shared" si="109"/>
        <v>na</v>
      </c>
      <c r="AL68" s="12" t="str">
        <f t="shared" si="109"/>
        <v>na</v>
      </c>
      <c r="AM68" s="12" t="str">
        <f t="shared" si="109"/>
        <v>na</v>
      </c>
      <c r="AN68" s="25" t="str">
        <f t="shared" si="114"/>
        <v>na</v>
      </c>
      <c r="AO68" s="12" t="str">
        <f t="shared" si="110"/>
        <v>na</v>
      </c>
      <c r="AP68" s="12" t="str">
        <f t="shared" si="110"/>
        <v>na</v>
      </c>
      <c r="AQ68" s="12" t="str">
        <f t="shared" si="110"/>
        <v>na</v>
      </c>
      <c r="AR68" s="12" t="str">
        <f t="shared" si="110"/>
        <v>na</v>
      </c>
      <c r="AS68" s="12" t="str">
        <f t="shared" si="110"/>
        <v>na</v>
      </c>
      <c r="AT68" s="12" t="str">
        <f t="shared" si="110"/>
        <v>na</v>
      </c>
      <c r="AU68" s="12" t="str">
        <f t="shared" si="110"/>
        <v>na</v>
      </c>
      <c r="AV68" s="12" t="str">
        <f t="shared" si="110"/>
        <v>na</v>
      </c>
      <c r="AW68" s="12" t="str">
        <f t="shared" si="110"/>
        <v>na</v>
      </c>
      <c r="AX68" s="67" t="str">
        <f t="shared" si="110"/>
        <v>na</v>
      </c>
      <c r="AZ68" s="13" t="s">
        <v>88</v>
      </c>
      <c r="BA68" s="81"/>
      <c r="BF68" s="2"/>
      <c r="BG68" t="s">
        <v>8</v>
      </c>
      <c r="BH68" t="s">
        <v>186</v>
      </c>
      <c r="BI68" s="78"/>
      <c r="BJ68" s="78"/>
      <c r="BK68" s="54">
        <v>68</v>
      </c>
      <c r="BL68" s="126"/>
      <c r="BM68" s="56"/>
      <c r="BN68" s="57"/>
      <c r="BO68" s="12">
        <f t="shared" ref="BO68:BO75" si="119">IF(BM68&lt;0.01*BK68,0.01,IF(BM68&gt;100*BK68,100,BM68/BK68))</f>
        <v>0.01</v>
      </c>
      <c r="BP68" s="67">
        <f t="shared" ref="BP68:BP75" si="120">IF(BN68&gt;0,BN68/BK68,0.01)</f>
        <v>0.01</v>
      </c>
      <c r="BQ68" s="1"/>
      <c r="BY68" s="45"/>
      <c r="CB68" s="25" t="str">
        <f t="shared" si="115"/>
        <v>na</v>
      </c>
      <c r="CC68" s="12" t="str">
        <f t="shared" si="111"/>
        <v>na</v>
      </c>
      <c r="CD68" s="12" t="str">
        <f t="shared" si="111"/>
        <v>na</v>
      </c>
      <c r="CE68" s="12" t="str">
        <f t="shared" si="111"/>
        <v>na</v>
      </c>
      <c r="CF68" s="12" t="str">
        <f t="shared" si="111"/>
        <v>na</v>
      </c>
      <c r="CG68" s="12" t="str">
        <f t="shared" si="111"/>
        <v>na</v>
      </c>
      <c r="CH68" s="12" t="str">
        <f t="shared" si="111"/>
        <v>na</v>
      </c>
      <c r="CI68" s="12" t="str">
        <f t="shared" si="111"/>
        <v>na</v>
      </c>
      <c r="CJ68" s="12" t="str">
        <f t="shared" si="111"/>
        <v>na</v>
      </c>
      <c r="CK68" s="12" t="str">
        <f t="shared" si="111"/>
        <v>na</v>
      </c>
      <c r="CL68" s="12" t="str">
        <f t="shared" si="111"/>
        <v>na</v>
      </c>
      <c r="CM68" s="25" t="str">
        <f t="shared" si="116"/>
        <v>na</v>
      </c>
      <c r="CN68" s="12" t="str">
        <f t="shared" si="112"/>
        <v>na</v>
      </c>
      <c r="CO68" s="12" t="str">
        <f t="shared" si="112"/>
        <v>na</v>
      </c>
      <c r="CP68" s="12" t="str">
        <f t="shared" si="112"/>
        <v>na</v>
      </c>
      <c r="CQ68" s="12" t="str">
        <f t="shared" si="112"/>
        <v>na</v>
      </c>
      <c r="CR68" s="12" t="str">
        <f t="shared" si="112"/>
        <v>na</v>
      </c>
      <c r="CS68" s="12" t="str">
        <f t="shared" si="112"/>
        <v>na</v>
      </c>
      <c r="CT68" s="12" t="str">
        <f t="shared" si="112"/>
        <v>na</v>
      </c>
      <c r="CU68" s="12" t="str">
        <f t="shared" si="112"/>
        <v>na</v>
      </c>
      <c r="CV68" s="12" t="str">
        <f t="shared" si="112"/>
        <v>na</v>
      </c>
      <c r="CW68" s="67" t="str">
        <f t="shared" si="112"/>
        <v>na</v>
      </c>
    </row>
    <row r="69" spans="1:101" x14ac:dyDescent="0.25">
      <c r="A69" s="13" t="s">
        <v>90</v>
      </c>
      <c r="B69" s="81"/>
      <c r="G69" s="2"/>
      <c r="H69" t="s">
        <v>120</v>
      </c>
      <c r="I69" t="s">
        <v>186</v>
      </c>
      <c r="J69" s="78"/>
      <c r="K69" s="78">
        <v>39</v>
      </c>
      <c r="L69" s="16">
        <v>0.03</v>
      </c>
      <c r="M69" s="127"/>
      <c r="N69" s="121"/>
      <c r="O69" s="112"/>
      <c r="P69" s="12">
        <f t="shared" si="117"/>
        <v>0.01</v>
      </c>
      <c r="Q69" s="67">
        <f t="shared" si="118"/>
        <v>0.01</v>
      </c>
      <c r="R69" s="1">
        <v>1</v>
      </c>
      <c r="S69">
        <v>1</v>
      </c>
      <c r="T69">
        <v>1</v>
      </c>
      <c r="U69">
        <v>1</v>
      </c>
      <c r="V69">
        <v>1</v>
      </c>
      <c r="Z69" s="45"/>
      <c r="AB69">
        <v>1</v>
      </c>
      <c r="AC69" s="25">
        <f t="shared" si="113"/>
        <v>-4.6051701859880909</v>
      </c>
      <c r="AD69" s="12">
        <f t="shared" si="109"/>
        <v>-6.4071933022443002</v>
      </c>
      <c r="AE69" s="12">
        <f t="shared" si="109"/>
        <v>-4.6051701859880909</v>
      </c>
      <c r="AF69" s="12">
        <f t="shared" si="109"/>
        <v>-7.084877209212447</v>
      </c>
      <c r="AG69" s="12">
        <f t="shared" si="109"/>
        <v>-7.5494593212919519</v>
      </c>
      <c r="AH69" s="12" t="str">
        <f t="shared" si="109"/>
        <v>na</v>
      </c>
      <c r="AI69" s="12" t="str">
        <f t="shared" si="109"/>
        <v>na</v>
      </c>
      <c r="AJ69" s="12" t="str">
        <f t="shared" si="109"/>
        <v>na</v>
      </c>
      <c r="AK69" s="12" t="str">
        <f t="shared" si="109"/>
        <v>na</v>
      </c>
      <c r="AL69" s="12" t="str">
        <f t="shared" si="109"/>
        <v>na</v>
      </c>
      <c r="AM69" s="12">
        <f t="shared" si="109"/>
        <v>-4.6051701859880909</v>
      </c>
      <c r="AN69" s="25">
        <f t="shared" si="114"/>
        <v>1</v>
      </c>
      <c r="AO69" s="12">
        <f t="shared" si="110"/>
        <v>1.935727788279773</v>
      </c>
      <c r="AP69" s="12">
        <f t="shared" si="110"/>
        <v>1</v>
      </c>
      <c r="AQ69" s="12">
        <f t="shared" si="110"/>
        <v>2.3668639053254434</v>
      </c>
      <c r="AR69" s="12">
        <f t="shared" si="110"/>
        <v>2.6874496103198058</v>
      </c>
      <c r="AS69" s="12" t="str">
        <f t="shared" si="110"/>
        <v>na</v>
      </c>
      <c r="AT69" s="12" t="str">
        <f t="shared" si="110"/>
        <v>na</v>
      </c>
      <c r="AU69" s="12" t="str">
        <f t="shared" si="110"/>
        <v>na</v>
      </c>
      <c r="AV69" s="12" t="str">
        <f t="shared" si="110"/>
        <v>na</v>
      </c>
      <c r="AW69" s="12" t="str">
        <f t="shared" si="110"/>
        <v>na</v>
      </c>
      <c r="AX69" s="67">
        <f t="shared" si="110"/>
        <v>1</v>
      </c>
      <c r="AZ69" s="13" t="s">
        <v>90</v>
      </c>
      <c r="BA69" s="81"/>
      <c r="BF69" s="2"/>
      <c r="BG69" t="s">
        <v>120</v>
      </c>
      <c r="BH69" t="s">
        <v>186</v>
      </c>
      <c r="BI69" s="78"/>
      <c r="BJ69" s="78">
        <v>39</v>
      </c>
      <c r="BK69" s="16">
        <v>0.03</v>
      </c>
      <c r="BL69" s="127">
        <v>32</v>
      </c>
      <c r="BM69" s="121">
        <v>0</v>
      </c>
      <c r="BN69" s="112">
        <v>0</v>
      </c>
      <c r="BO69" s="12">
        <f t="shared" si="119"/>
        <v>0.01</v>
      </c>
      <c r="BP69" s="67">
        <f t="shared" si="120"/>
        <v>0.01</v>
      </c>
      <c r="BQ69" s="1">
        <v>1</v>
      </c>
      <c r="BR69">
        <v>1</v>
      </c>
      <c r="BS69">
        <v>1</v>
      </c>
      <c r="BT69">
        <v>1</v>
      </c>
      <c r="BU69">
        <v>1</v>
      </c>
      <c r="BY69" s="45"/>
      <c r="CA69">
        <v>1</v>
      </c>
      <c r="CB69" s="25">
        <f t="shared" si="115"/>
        <v>-4.6051701859880909</v>
      </c>
      <c r="CC69" s="12">
        <f t="shared" si="111"/>
        <v>-6.4071933022443002</v>
      </c>
      <c r="CD69" s="12">
        <f t="shared" si="111"/>
        <v>-4.6051701859880909</v>
      </c>
      <c r="CE69" s="12">
        <f t="shared" si="111"/>
        <v>-7.084877209212447</v>
      </c>
      <c r="CF69" s="12">
        <f t="shared" si="111"/>
        <v>-7.5494593212919519</v>
      </c>
      <c r="CG69" s="12" t="str">
        <f t="shared" si="111"/>
        <v>na</v>
      </c>
      <c r="CH69" s="12" t="str">
        <f t="shared" si="111"/>
        <v>na</v>
      </c>
      <c r="CI69" s="12" t="str">
        <f t="shared" si="111"/>
        <v>na</v>
      </c>
      <c r="CJ69" s="12" t="str">
        <f t="shared" si="111"/>
        <v>na</v>
      </c>
      <c r="CK69" s="12" t="str">
        <f t="shared" si="111"/>
        <v>na</v>
      </c>
      <c r="CL69" s="12">
        <f t="shared" si="111"/>
        <v>-4.6051701859880909</v>
      </c>
      <c r="CM69" s="25">
        <f t="shared" si="116"/>
        <v>1</v>
      </c>
      <c r="CN69" s="12">
        <f t="shared" si="112"/>
        <v>1.935727788279773</v>
      </c>
      <c r="CO69" s="12">
        <f t="shared" si="112"/>
        <v>1</v>
      </c>
      <c r="CP69" s="12">
        <f t="shared" si="112"/>
        <v>2.3668639053254434</v>
      </c>
      <c r="CQ69" s="12">
        <f t="shared" si="112"/>
        <v>2.6874496103198058</v>
      </c>
      <c r="CR69" s="12" t="str">
        <f t="shared" si="112"/>
        <v>na</v>
      </c>
      <c r="CS69" s="12" t="str">
        <f t="shared" si="112"/>
        <v>na</v>
      </c>
      <c r="CT69" s="12" t="str">
        <f t="shared" si="112"/>
        <v>na</v>
      </c>
      <c r="CU69" s="12" t="str">
        <f t="shared" si="112"/>
        <v>na</v>
      </c>
      <c r="CV69" s="12" t="str">
        <f t="shared" si="112"/>
        <v>na</v>
      </c>
      <c r="CW69" s="67">
        <f t="shared" si="112"/>
        <v>1</v>
      </c>
    </row>
    <row r="70" spans="1:101" x14ac:dyDescent="0.25">
      <c r="A70" s="13" t="s">
        <v>122</v>
      </c>
      <c r="B70" s="81"/>
      <c r="G70" s="2"/>
      <c r="H70" t="s">
        <v>120</v>
      </c>
      <c r="I70" t="s">
        <v>186</v>
      </c>
      <c r="J70" s="78"/>
      <c r="K70" s="78">
        <v>39</v>
      </c>
      <c r="L70" s="16">
        <v>6.44</v>
      </c>
      <c r="M70" s="127"/>
      <c r="N70" s="121"/>
      <c r="O70" s="112"/>
      <c r="P70" s="12">
        <f t="shared" si="117"/>
        <v>0.01</v>
      </c>
      <c r="Q70" s="67">
        <f t="shared" si="118"/>
        <v>0.01</v>
      </c>
      <c r="R70" s="1">
        <v>1</v>
      </c>
      <c r="S70">
        <v>1</v>
      </c>
      <c r="U70">
        <v>0.25</v>
      </c>
      <c r="V70">
        <v>0.15</v>
      </c>
      <c r="W70">
        <v>1</v>
      </c>
      <c r="Y70">
        <v>1</v>
      </c>
      <c r="Z70" s="45"/>
      <c r="AB70">
        <v>1</v>
      </c>
      <c r="AC70" s="25">
        <f t="shared" si="113"/>
        <v>-4.6051701859880909</v>
      </c>
      <c r="AD70" s="12">
        <f t="shared" si="109"/>
        <v>-6.4071933022443002</v>
      </c>
      <c r="AE70" s="12" t="str">
        <f t="shared" si="109"/>
        <v>na</v>
      </c>
      <c r="AF70" s="12">
        <f t="shared" si="109"/>
        <v>-1.7712193023031118</v>
      </c>
      <c r="AG70" s="12">
        <f t="shared" si="109"/>
        <v>-1.1324188981937926</v>
      </c>
      <c r="AH70" s="12">
        <f t="shared" si="109"/>
        <v>-4.6051701859880909</v>
      </c>
      <c r="AI70" s="12" t="str">
        <f t="shared" si="109"/>
        <v>na</v>
      </c>
      <c r="AJ70" s="12">
        <f t="shared" si="109"/>
        <v>-4.6051701859880909</v>
      </c>
      <c r="AK70" s="12" t="str">
        <f t="shared" si="109"/>
        <v>na</v>
      </c>
      <c r="AL70" s="12" t="str">
        <f t="shared" si="109"/>
        <v>na</v>
      </c>
      <c r="AM70" s="12">
        <f t="shared" si="109"/>
        <v>-4.6051701859880909</v>
      </c>
      <c r="AN70" s="25">
        <f t="shared" si="114"/>
        <v>1</v>
      </c>
      <c r="AO70" s="12">
        <f t="shared" si="110"/>
        <v>1.935727788279773</v>
      </c>
      <c r="AP70" s="12" t="str">
        <f t="shared" si="110"/>
        <v>na</v>
      </c>
      <c r="AQ70" s="12">
        <f t="shared" si="110"/>
        <v>0.14792899408284022</v>
      </c>
      <c r="AR70" s="12">
        <f t="shared" si="110"/>
        <v>6.0467616232195619E-2</v>
      </c>
      <c r="AS70" s="12">
        <f t="shared" si="110"/>
        <v>1</v>
      </c>
      <c r="AT70" s="12" t="str">
        <f t="shared" si="110"/>
        <v>na</v>
      </c>
      <c r="AU70" s="12">
        <f t="shared" si="110"/>
        <v>1</v>
      </c>
      <c r="AV70" s="12" t="str">
        <f t="shared" si="110"/>
        <v>na</v>
      </c>
      <c r="AW70" s="12" t="str">
        <f t="shared" si="110"/>
        <v>na</v>
      </c>
      <c r="AX70" s="67">
        <f t="shared" si="110"/>
        <v>1</v>
      </c>
      <c r="AZ70" s="13" t="s">
        <v>122</v>
      </c>
      <c r="BA70" s="81"/>
      <c r="BF70" s="2"/>
      <c r="BG70" t="s">
        <v>120</v>
      </c>
      <c r="BH70" t="s">
        <v>186</v>
      </c>
      <c r="BI70" s="78"/>
      <c r="BJ70" s="78">
        <v>39</v>
      </c>
      <c r="BK70" s="16">
        <v>6.44</v>
      </c>
      <c r="BL70" s="127">
        <v>32</v>
      </c>
      <c r="BM70" s="121">
        <v>0</v>
      </c>
      <c r="BN70" s="112">
        <v>0</v>
      </c>
      <c r="BO70" s="12">
        <f t="shared" si="119"/>
        <v>0.01</v>
      </c>
      <c r="BP70" s="67">
        <f t="shared" si="120"/>
        <v>0.01</v>
      </c>
      <c r="BQ70" s="1">
        <v>1</v>
      </c>
      <c r="BR70">
        <v>1</v>
      </c>
      <c r="BT70">
        <v>0.25</v>
      </c>
      <c r="BU70">
        <v>0.15</v>
      </c>
      <c r="BV70">
        <v>1</v>
      </c>
      <c r="BX70">
        <v>1</v>
      </c>
      <c r="BY70" s="45"/>
      <c r="CA70">
        <v>1</v>
      </c>
      <c r="CB70" s="25">
        <f t="shared" si="115"/>
        <v>-4.6051701859880909</v>
      </c>
      <c r="CC70" s="12">
        <f t="shared" si="111"/>
        <v>-6.4071933022443002</v>
      </c>
      <c r="CD70" s="12" t="str">
        <f t="shared" si="111"/>
        <v>na</v>
      </c>
      <c r="CE70" s="12">
        <f t="shared" si="111"/>
        <v>-1.7712193023031118</v>
      </c>
      <c r="CF70" s="12">
        <f t="shared" si="111"/>
        <v>-1.1324188981937926</v>
      </c>
      <c r="CG70" s="12">
        <f t="shared" si="111"/>
        <v>-4.6051701859880909</v>
      </c>
      <c r="CH70" s="12" t="str">
        <f t="shared" si="111"/>
        <v>na</v>
      </c>
      <c r="CI70" s="12">
        <f t="shared" si="111"/>
        <v>-4.6051701859880909</v>
      </c>
      <c r="CJ70" s="12" t="str">
        <f t="shared" si="111"/>
        <v>na</v>
      </c>
      <c r="CK70" s="12" t="str">
        <f t="shared" si="111"/>
        <v>na</v>
      </c>
      <c r="CL70" s="12">
        <f t="shared" si="111"/>
        <v>-4.6051701859880909</v>
      </c>
      <c r="CM70" s="25">
        <f t="shared" si="116"/>
        <v>1</v>
      </c>
      <c r="CN70" s="12">
        <f t="shared" si="112"/>
        <v>1.935727788279773</v>
      </c>
      <c r="CO70" s="12" t="str">
        <f t="shared" si="112"/>
        <v>na</v>
      </c>
      <c r="CP70" s="12">
        <f t="shared" si="112"/>
        <v>0.14792899408284022</v>
      </c>
      <c r="CQ70" s="12">
        <f t="shared" si="112"/>
        <v>6.0467616232195619E-2</v>
      </c>
      <c r="CR70" s="12">
        <f t="shared" si="112"/>
        <v>1</v>
      </c>
      <c r="CS70" s="12" t="str">
        <f t="shared" si="112"/>
        <v>na</v>
      </c>
      <c r="CT70" s="12">
        <f t="shared" si="112"/>
        <v>1</v>
      </c>
      <c r="CU70" s="12" t="str">
        <f t="shared" si="112"/>
        <v>na</v>
      </c>
      <c r="CV70" s="12" t="str">
        <f t="shared" si="112"/>
        <v>na</v>
      </c>
      <c r="CW70" s="67">
        <f t="shared" si="112"/>
        <v>1</v>
      </c>
    </row>
    <row r="71" spans="1:101" x14ac:dyDescent="0.25">
      <c r="A71" s="13" t="s">
        <v>32</v>
      </c>
      <c r="B71" s="81"/>
      <c r="G71" s="2"/>
      <c r="H71" t="s">
        <v>8</v>
      </c>
      <c r="I71" t="s">
        <v>186</v>
      </c>
      <c r="J71" s="78"/>
      <c r="K71" s="78"/>
      <c r="L71" s="20">
        <v>6.8</v>
      </c>
      <c r="M71" s="126"/>
      <c r="N71" s="17"/>
      <c r="O71" s="18"/>
      <c r="P71" s="12">
        <f t="shared" si="117"/>
        <v>0.01</v>
      </c>
      <c r="Q71" s="67">
        <f t="shared" si="118"/>
        <v>0.01</v>
      </c>
      <c r="R71" s="1"/>
      <c r="S71" s="11"/>
      <c r="T71" s="11"/>
      <c r="U71" s="11"/>
      <c r="V71" s="11"/>
      <c r="W71" s="11"/>
      <c r="X71" s="11"/>
      <c r="Y71" s="11"/>
      <c r="Z71" s="42"/>
      <c r="AA71" s="11"/>
      <c r="AC71" s="25" t="str">
        <f t="shared" si="113"/>
        <v>na</v>
      </c>
      <c r="AD71" s="12" t="str">
        <f t="shared" si="109"/>
        <v>na</v>
      </c>
      <c r="AE71" s="12" t="str">
        <f t="shared" si="109"/>
        <v>na</v>
      </c>
      <c r="AF71" s="12" t="str">
        <f t="shared" si="109"/>
        <v>na</v>
      </c>
      <c r="AG71" s="12" t="str">
        <f t="shared" si="109"/>
        <v>na</v>
      </c>
      <c r="AH71" s="12" t="str">
        <f t="shared" si="109"/>
        <v>na</v>
      </c>
      <c r="AI71" s="12" t="str">
        <f t="shared" si="109"/>
        <v>na</v>
      </c>
      <c r="AJ71" s="12" t="str">
        <f t="shared" si="109"/>
        <v>na</v>
      </c>
      <c r="AK71" s="12" t="str">
        <f t="shared" si="109"/>
        <v>na</v>
      </c>
      <c r="AL71" s="12" t="str">
        <f t="shared" si="109"/>
        <v>na</v>
      </c>
      <c r="AM71" s="12" t="str">
        <f t="shared" si="109"/>
        <v>na</v>
      </c>
      <c r="AN71" s="25" t="str">
        <f t="shared" si="114"/>
        <v>na</v>
      </c>
      <c r="AO71" s="12" t="str">
        <f t="shared" si="110"/>
        <v>na</v>
      </c>
      <c r="AP71" s="12" t="str">
        <f t="shared" si="110"/>
        <v>na</v>
      </c>
      <c r="AQ71" s="12" t="str">
        <f t="shared" si="110"/>
        <v>na</v>
      </c>
      <c r="AR71" s="12" t="str">
        <f t="shared" si="110"/>
        <v>na</v>
      </c>
      <c r="AS71" s="12" t="str">
        <f t="shared" si="110"/>
        <v>na</v>
      </c>
      <c r="AT71" s="12" t="str">
        <f t="shared" si="110"/>
        <v>na</v>
      </c>
      <c r="AU71" s="12" t="str">
        <f t="shared" si="110"/>
        <v>na</v>
      </c>
      <c r="AV71" s="12" t="str">
        <f t="shared" si="110"/>
        <v>na</v>
      </c>
      <c r="AW71" s="12" t="str">
        <f t="shared" si="110"/>
        <v>na</v>
      </c>
      <c r="AX71" s="67" t="str">
        <f t="shared" si="110"/>
        <v>na</v>
      </c>
      <c r="AZ71" s="13" t="s">
        <v>32</v>
      </c>
      <c r="BA71" s="81"/>
      <c r="BF71" s="2"/>
      <c r="BG71" t="s">
        <v>8</v>
      </c>
      <c r="BH71" t="s">
        <v>186</v>
      </c>
      <c r="BI71" s="78"/>
      <c r="BJ71" s="78"/>
      <c r="BK71" s="20">
        <v>6.8</v>
      </c>
      <c r="BL71" s="126"/>
      <c r="BM71" s="17"/>
      <c r="BN71" s="18"/>
      <c r="BO71" s="12">
        <f t="shared" si="119"/>
        <v>0.01</v>
      </c>
      <c r="BP71" s="67">
        <f t="shared" si="120"/>
        <v>0.01</v>
      </c>
      <c r="BQ71" s="1"/>
      <c r="BR71" s="11"/>
      <c r="BS71" s="11"/>
      <c r="BT71" s="11"/>
      <c r="BU71" s="11"/>
      <c r="BV71" s="11"/>
      <c r="BW71" s="11"/>
      <c r="BX71" s="11"/>
      <c r="BY71" s="42"/>
      <c r="BZ71" s="11"/>
      <c r="CB71" s="25" t="str">
        <f t="shared" si="115"/>
        <v>na</v>
      </c>
      <c r="CC71" s="12" t="str">
        <f t="shared" si="111"/>
        <v>na</v>
      </c>
      <c r="CD71" s="12" t="str">
        <f t="shared" si="111"/>
        <v>na</v>
      </c>
      <c r="CE71" s="12" t="str">
        <f t="shared" si="111"/>
        <v>na</v>
      </c>
      <c r="CF71" s="12" t="str">
        <f t="shared" si="111"/>
        <v>na</v>
      </c>
      <c r="CG71" s="12" t="str">
        <f t="shared" si="111"/>
        <v>na</v>
      </c>
      <c r="CH71" s="12" t="str">
        <f t="shared" si="111"/>
        <v>na</v>
      </c>
      <c r="CI71" s="12" t="str">
        <f t="shared" si="111"/>
        <v>na</v>
      </c>
      <c r="CJ71" s="12" t="str">
        <f t="shared" si="111"/>
        <v>na</v>
      </c>
      <c r="CK71" s="12" t="str">
        <f t="shared" si="111"/>
        <v>na</v>
      </c>
      <c r="CL71" s="12" t="str">
        <f t="shared" si="111"/>
        <v>na</v>
      </c>
      <c r="CM71" s="25" t="str">
        <f t="shared" si="116"/>
        <v>na</v>
      </c>
      <c r="CN71" s="12" t="str">
        <f t="shared" si="112"/>
        <v>na</v>
      </c>
      <c r="CO71" s="12" t="str">
        <f t="shared" si="112"/>
        <v>na</v>
      </c>
      <c r="CP71" s="12" t="str">
        <f t="shared" si="112"/>
        <v>na</v>
      </c>
      <c r="CQ71" s="12" t="str">
        <f t="shared" si="112"/>
        <v>na</v>
      </c>
      <c r="CR71" s="12" t="str">
        <f t="shared" si="112"/>
        <v>na</v>
      </c>
      <c r="CS71" s="12" t="str">
        <f t="shared" si="112"/>
        <v>na</v>
      </c>
      <c r="CT71" s="12" t="str">
        <f t="shared" si="112"/>
        <v>na</v>
      </c>
      <c r="CU71" s="12" t="str">
        <f t="shared" si="112"/>
        <v>na</v>
      </c>
      <c r="CV71" s="12" t="str">
        <f t="shared" si="112"/>
        <v>na</v>
      </c>
      <c r="CW71" s="67" t="str">
        <f t="shared" si="112"/>
        <v>na</v>
      </c>
    </row>
    <row r="72" spans="1:101" x14ac:dyDescent="0.25">
      <c r="A72" s="81" t="s">
        <v>193</v>
      </c>
      <c r="B72" s="81"/>
      <c r="G72" s="2"/>
      <c r="H72" t="s">
        <v>8</v>
      </c>
      <c r="I72" t="s">
        <v>186</v>
      </c>
      <c r="J72" s="78"/>
      <c r="K72" s="78"/>
      <c r="L72" s="20">
        <v>4</v>
      </c>
      <c r="M72" s="139"/>
      <c r="N72" s="34"/>
      <c r="O72" s="35"/>
      <c r="P72" s="12">
        <f t="shared" si="117"/>
        <v>0.01</v>
      </c>
      <c r="Q72" s="67">
        <f t="shared" si="118"/>
        <v>0.01</v>
      </c>
      <c r="R72" s="1"/>
      <c r="Z72" s="45"/>
      <c r="AC72" s="25" t="str">
        <f t="shared" si="113"/>
        <v>na</v>
      </c>
      <c r="AD72" s="12" t="str">
        <f t="shared" si="109"/>
        <v>na</v>
      </c>
      <c r="AE72" s="12" t="str">
        <f t="shared" si="109"/>
        <v>na</v>
      </c>
      <c r="AF72" s="12" t="str">
        <f t="shared" si="109"/>
        <v>na</v>
      </c>
      <c r="AG72" s="12" t="str">
        <f t="shared" si="109"/>
        <v>na</v>
      </c>
      <c r="AH72" s="12" t="str">
        <f t="shared" si="109"/>
        <v>na</v>
      </c>
      <c r="AI72" s="12" t="str">
        <f t="shared" si="109"/>
        <v>na</v>
      </c>
      <c r="AJ72" s="12" t="str">
        <f t="shared" si="109"/>
        <v>na</v>
      </c>
      <c r="AK72" s="12" t="str">
        <f t="shared" si="109"/>
        <v>na</v>
      </c>
      <c r="AL72" s="12" t="str">
        <f t="shared" si="109"/>
        <v>na</v>
      </c>
      <c r="AM72" s="12" t="str">
        <f t="shared" si="109"/>
        <v>na</v>
      </c>
      <c r="AN72" s="25" t="str">
        <f t="shared" si="114"/>
        <v>na</v>
      </c>
      <c r="AO72" s="12" t="str">
        <f t="shared" si="110"/>
        <v>na</v>
      </c>
      <c r="AP72" s="12" t="str">
        <f t="shared" si="110"/>
        <v>na</v>
      </c>
      <c r="AQ72" s="12" t="str">
        <f t="shared" si="110"/>
        <v>na</v>
      </c>
      <c r="AR72" s="12" t="str">
        <f t="shared" si="110"/>
        <v>na</v>
      </c>
      <c r="AS72" s="12" t="str">
        <f t="shared" si="110"/>
        <v>na</v>
      </c>
      <c r="AT72" s="12" t="str">
        <f t="shared" si="110"/>
        <v>na</v>
      </c>
      <c r="AU72" s="12" t="str">
        <f t="shared" si="110"/>
        <v>na</v>
      </c>
      <c r="AV72" s="12" t="str">
        <f t="shared" si="110"/>
        <v>na</v>
      </c>
      <c r="AW72" s="12" t="str">
        <f t="shared" si="110"/>
        <v>na</v>
      </c>
      <c r="AX72" s="67" t="str">
        <f t="shared" si="110"/>
        <v>na</v>
      </c>
      <c r="AZ72" s="81" t="s">
        <v>193</v>
      </c>
      <c r="BA72" s="81"/>
      <c r="BF72" s="2"/>
      <c r="BG72" t="s">
        <v>8</v>
      </c>
      <c r="BH72" t="s">
        <v>186</v>
      </c>
      <c r="BI72" s="78"/>
      <c r="BJ72" s="78"/>
      <c r="BK72" s="20">
        <v>4</v>
      </c>
      <c r="BL72" s="139"/>
      <c r="BM72" s="34"/>
      <c r="BN72" s="35"/>
      <c r="BO72" s="12">
        <f t="shared" si="119"/>
        <v>0.01</v>
      </c>
      <c r="BP72" s="67">
        <f t="shared" si="120"/>
        <v>0.01</v>
      </c>
      <c r="BQ72" s="1"/>
      <c r="BY72" s="45"/>
      <c r="CB72" s="25" t="str">
        <f t="shared" si="115"/>
        <v>na</v>
      </c>
      <c r="CC72" s="12" t="str">
        <f t="shared" si="111"/>
        <v>na</v>
      </c>
      <c r="CD72" s="12" t="str">
        <f t="shared" si="111"/>
        <v>na</v>
      </c>
      <c r="CE72" s="12" t="str">
        <f t="shared" si="111"/>
        <v>na</v>
      </c>
      <c r="CF72" s="12" t="str">
        <f t="shared" si="111"/>
        <v>na</v>
      </c>
      <c r="CG72" s="12" t="str">
        <f t="shared" si="111"/>
        <v>na</v>
      </c>
      <c r="CH72" s="12" t="str">
        <f t="shared" si="111"/>
        <v>na</v>
      </c>
      <c r="CI72" s="12" t="str">
        <f t="shared" si="111"/>
        <v>na</v>
      </c>
      <c r="CJ72" s="12" t="str">
        <f t="shared" si="111"/>
        <v>na</v>
      </c>
      <c r="CK72" s="12" t="str">
        <f t="shared" si="111"/>
        <v>na</v>
      </c>
      <c r="CL72" s="12" t="str">
        <f t="shared" si="111"/>
        <v>na</v>
      </c>
      <c r="CM72" s="25" t="str">
        <f t="shared" si="116"/>
        <v>na</v>
      </c>
      <c r="CN72" s="12" t="str">
        <f t="shared" si="112"/>
        <v>na</v>
      </c>
      <c r="CO72" s="12" t="str">
        <f t="shared" si="112"/>
        <v>na</v>
      </c>
      <c r="CP72" s="12" t="str">
        <f t="shared" si="112"/>
        <v>na</v>
      </c>
      <c r="CQ72" s="12" t="str">
        <f t="shared" si="112"/>
        <v>na</v>
      </c>
      <c r="CR72" s="12" t="str">
        <f t="shared" si="112"/>
        <v>na</v>
      </c>
      <c r="CS72" s="12" t="str">
        <f t="shared" si="112"/>
        <v>na</v>
      </c>
      <c r="CT72" s="12" t="str">
        <f t="shared" si="112"/>
        <v>na</v>
      </c>
      <c r="CU72" s="12" t="str">
        <f t="shared" si="112"/>
        <v>na</v>
      </c>
      <c r="CV72" s="12" t="str">
        <f t="shared" si="112"/>
        <v>na</v>
      </c>
      <c r="CW72" s="67" t="str">
        <f t="shared" si="112"/>
        <v>na</v>
      </c>
    </row>
    <row r="73" spans="1:101" ht="15.75" x14ac:dyDescent="0.25">
      <c r="A73" s="82" t="s">
        <v>99</v>
      </c>
      <c r="B73" s="82"/>
      <c r="G73" s="2"/>
      <c r="H73" t="s">
        <v>8</v>
      </c>
      <c r="I73" t="s">
        <v>186</v>
      </c>
      <c r="J73" s="78"/>
      <c r="K73" s="78"/>
      <c r="L73" s="20">
        <v>264.81</v>
      </c>
      <c r="M73" s="126"/>
      <c r="N73" s="22"/>
      <c r="O73" s="18"/>
      <c r="P73" s="12">
        <f t="shared" si="117"/>
        <v>0.01</v>
      </c>
      <c r="Q73" s="67">
        <f t="shared" si="118"/>
        <v>0.01</v>
      </c>
      <c r="R73" s="1"/>
      <c r="Z73" s="45"/>
      <c r="AC73" s="25" t="str">
        <f t="shared" si="113"/>
        <v>na</v>
      </c>
      <c r="AD73" s="12" t="str">
        <f t="shared" si="109"/>
        <v>na</v>
      </c>
      <c r="AE73" s="12" t="str">
        <f t="shared" si="109"/>
        <v>na</v>
      </c>
      <c r="AF73" s="12" t="str">
        <f t="shared" si="109"/>
        <v>na</v>
      </c>
      <c r="AG73" s="12" t="str">
        <f t="shared" si="109"/>
        <v>na</v>
      </c>
      <c r="AH73" s="12" t="str">
        <f t="shared" si="109"/>
        <v>na</v>
      </c>
      <c r="AI73" s="12" t="str">
        <f t="shared" si="109"/>
        <v>na</v>
      </c>
      <c r="AJ73" s="12" t="str">
        <f t="shared" si="109"/>
        <v>na</v>
      </c>
      <c r="AK73" s="12" t="str">
        <f t="shared" si="109"/>
        <v>na</v>
      </c>
      <c r="AL73" s="12" t="str">
        <f t="shared" si="109"/>
        <v>na</v>
      </c>
      <c r="AM73" s="12" t="str">
        <f t="shared" si="109"/>
        <v>na</v>
      </c>
      <c r="AN73" s="25" t="str">
        <f t="shared" si="114"/>
        <v>na</v>
      </c>
      <c r="AO73" s="12" t="str">
        <f t="shared" si="110"/>
        <v>na</v>
      </c>
      <c r="AP73" s="12" t="str">
        <f t="shared" si="110"/>
        <v>na</v>
      </c>
      <c r="AQ73" s="12" t="str">
        <f t="shared" si="110"/>
        <v>na</v>
      </c>
      <c r="AR73" s="12" t="str">
        <f t="shared" si="110"/>
        <v>na</v>
      </c>
      <c r="AS73" s="12" t="str">
        <f t="shared" si="110"/>
        <v>na</v>
      </c>
      <c r="AT73" s="12" t="str">
        <f t="shared" si="110"/>
        <v>na</v>
      </c>
      <c r="AU73" s="12" t="str">
        <f t="shared" si="110"/>
        <v>na</v>
      </c>
      <c r="AV73" s="12" t="str">
        <f t="shared" si="110"/>
        <v>na</v>
      </c>
      <c r="AW73" s="12" t="str">
        <f t="shared" si="110"/>
        <v>na</v>
      </c>
      <c r="AX73" s="67" t="str">
        <f t="shared" si="110"/>
        <v>na</v>
      </c>
      <c r="AZ73" s="82" t="s">
        <v>99</v>
      </c>
      <c r="BA73" s="82"/>
      <c r="BF73" s="2"/>
      <c r="BG73" t="s">
        <v>8</v>
      </c>
      <c r="BH73" t="s">
        <v>186</v>
      </c>
      <c r="BI73" s="78"/>
      <c r="BJ73" s="78"/>
      <c r="BK73" s="20">
        <v>264.81</v>
      </c>
      <c r="BL73" s="126"/>
      <c r="BM73" s="22"/>
      <c r="BN73" s="18"/>
      <c r="BO73" s="12">
        <f t="shared" si="119"/>
        <v>0.01</v>
      </c>
      <c r="BP73" s="67">
        <f t="shared" si="120"/>
        <v>0.01</v>
      </c>
      <c r="BQ73" s="1"/>
      <c r="BY73" s="45"/>
      <c r="CB73" s="25" t="str">
        <f t="shared" si="115"/>
        <v>na</v>
      </c>
      <c r="CC73" s="12" t="str">
        <f t="shared" si="111"/>
        <v>na</v>
      </c>
      <c r="CD73" s="12" t="str">
        <f t="shared" si="111"/>
        <v>na</v>
      </c>
      <c r="CE73" s="12" t="str">
        <f t="shared" si="111"/>
        <v>na</v>
      </c>
      <c r="CF73" s="12" t="str">
        <f t="shared" si="111"/>
        <v>na</v>
      </c>
      <c r="CG73" s="12" t="str">
        <f t="shared" si="111"/>
        <v>na</v>
      </c>
      <c r="CH73" s="12" t="str">
        <f t="shared" si="111"/>
        <v>na</v>
      </c>
      <c r="CI73" s="12" t="str">
        <f t="shared" si="111"/>
        <v>na</v>
      </c>
      <c r="CJ73" s="12" t="str">
        <f t="shared" si="111"/>
        <v>na</v>
      </c>
      <c r="CK73" s="12" t="str">
        <f t="shared" si="111"/>
        <v>na</v>
      </c>
      <c r="CL73" s="12" t="str">
        <f t="shared" si="111"/>
        <v>na</v>
      </c>
      <c r="CM73" s="25" t="str">
        <f t="shared" si="116"/>
        <v>na</v>
      </c>
      <c r="CN73" s="12" t="str">
        <f t="shared" si="112"/>
        <v>na</v>
      </c>
      <c r="CO73" s="12" t="str">
        <f t="shared" si="112"/>
        <v>na</v>
      </c>
      <c r="CP73" s="12" t="str">
        <f t="shared" si="112"/>
        <v>na</v>
      </c>
      <c r="CQ73" s="12" t="str">
        <f t="shared" si="112"/>
        <v>na</v>
      </c>
      <c r="CR73" s="12" t="str">
        <f t="shared" si="112"/>
        <v>na</v>
      </c>
      <c r="CS73" s="12" t="str">
        <f t="shared" si="112"/>
        <v>na</v>
      </c>
      <c r="CT73" s="12" t="str">
        <f t="shared" si="112"/>
        <v>na</v>
      </c>
      <c r="CU73" s="12" t="str">
        <f t="shared" si="112"/>
        <v>na</v>
      </c>
      <c r="CV73" s="12" t="str">
        <f t="shared" si="112"/>
        <v>na</v>
      </c>
      <c r="CW73" s="67" t="str">
        <f t="shared" si="112"/>
        <v>na</v>
      </c>
    </row>
    <row r="74" spans="1:101" x14ac:dyDescent="0.25">
      <c r="A74" s="81" t="s">
        <v>100</v>
      </c>
      <c r="B74" s="81"/>
      <c r="G74" s="2"/>
      <c r="H74" t="s">
        <v>120</v>
      </c>
      <c r="I74" t="s">
        <v>186</v>
      </c>
      <c r="J74" s="78"/>
      <c r="K74" s="78">
        <v>39</v>
      </c>
      <c r="L74" s="16">
        <v>0.85</v>
      </c>
      <c r="M74" s="127"/>
      <c r="N74" s="130"/>
      <c r="O74" s="112"/>
      <c r="P74" s="12">
        <f t="shared" si="117"/>
        <v>0.01</v>
      </c>
      <c r="Q74" s="67">
        <f t="shared" si="118"/>
        <v>0.01</v>
      </c>
      <c r="R74" s="1">
        <v>1</v>
      </c>
      <c r="U74">
        <v>1</v>
      </c>
      <c r="V74">
        <v>1</v>
      </c>
      <c r="W74">
        <v>1</v>
      </c>
      <c r="Y74">
        <v>1</v>
      </c>
      <c r="Z74" s="45"/>
      <c r="AB74">
        <v>1</v>
      </c>
      <c r="AC74" s="25">
        <f t="shared" si="113"/>
        <v>-4.6051701859880909</v>
      </c>
      <c r="AD74" s="12" t="str">
        <f t="shared" si="109"/>
        <v>na</v>
      </c>
      <c r="AE74" s="12" t="str">
        <f t="shared" si="109"/>
        <v>na</v>
      </c>
      <c r="AF74" s="12">
        <f t="shared" si="109"/>
        <v>-7.084877209212447</v>
      </c>
      <c r="AG74" s="12">
        <f t="shared" si="109"/>
        <v>-7.5494593212919519</v>
      </c>
      <c r="AH74" s="12">
        <f t="shared" si="109"/>
        <v>-4.6051701859880909</v>
      </c>
      <c r="AI74" s="12" t="str">
        <f t="shared" si="109"/>
        <v>na</v>
      </c>
      <c r="AJ74" s="12">
        <f t="shared" si="109"/>
        <v>-4.6051701859880909</v>
      </c>
      <c r="AK74" s="12" t="str">
        <f t="shared" si="109"/>
        <v>na</v>
      </c>
      <c r="AL74" s="12" t="str">
        <f t="shared" si="109"/>
        <v>na</v>
      </c>
      <c r="AM74" s="12">
        <f t="shared" si="109"/>
        <v>-4.6051701859880909</v>
      </c>
      <c r="AN74" s="25">
        <f t="shared" si="114"/>
        <v>1</v>
      </c>
      <c r="AO74" s="12" t="str">
        <f t="shared" si="110"/>
        <v>na</v>
      </c>
      <c r="AP74" s="12" t="str">
        <f t="shared" si="110"/>
        <v>na</v>
      </c>
      <c r="AQ74" s="12">
        <f t="shared" si="110"/>
        <v>2.3668639053254434</v>
      </c>
      <c r="AR74" s="12">
        <f t="shared" si="110"/>
        <v>2.6874496103198058</v>
      </c>
      <c r="AS74" s="12">
        <f t="shared" si="110"/>
        <v>1</v>
      </c>
      <c r="AT74" s="12" t="str">
        <f t="shared" si="110"/>
        <v>na</v>
      </c>
      <c r="AU74" s="12">
        <f t="shared" si="110"/>
        <v>1</v>
      </c>
      <c r="AV74" s="12" t="str">
        <f t="shared" si="110"/>
        <v>na</v>
      </c>
      <c r="AW74" s="12" t="str">
        <f t="shared" si="110"/>
        <v>na</v>
      </c>
      <c r="AX74" s="67">
        <f t="shared" si="110"/>
        <v>1</v>
      </c>
      <c r="AZ74" s="81" t="s">
        <v>100</v>
      </c>
      <c r="BA74" s="81"/>
      <c r="BF74" s="2"/>
      <c r="BG74" t="s">
        <v>120</v>
      </c>
      <c r="BH74" t="s">
        <v>186</v>
      </c>
      <c r="BI74" s="78"/>
      <c r="BJ74" s="78">
        <v>39</v>
      </c>
      <c r="BK74" s="16">
        <v>0.85</v>
      </c>
      <c r="BL74" s="127">
        <v>32</v>
      </c>
      <c r="BM74" s="130">
        <v>6.0531250000000009E-2</v>
      </c>
      <c r="BN74" s="112">
        <v>0.13130854684980123</v>
      </c>
      <c r="BO74" s="12">
        <f t="shared" si="119"/>
        <v>7.1213235294117661E-2</v>
      </c>
      <c r="BP74" s="67">
        <f t="shared" si="120"/>
        <v>0.15448064335270734</v>
      </c>
      <c r="BQ74" s="1">
        <v>1</v>
      </c>
      <c r="BT74">
        <v>1</v>
      </c>
      <c r="BU74">
        <v>1</v>
      </c>
      <c r="BV74">
        <v>1</v>
      </c>
      <c r="BX74">
        <v>1</v>
      </c>
      <c r="BY74" s="45"/>
      <c r="CA74">
        <v>1</v>
      </c>
      <c r="CB74" s="25">
        <f t="shared" si="115"/>
        <v>-2.6420765888770927</v>
      </c>
      <c r="CC74" s="12" t="str">
        <f t="shared" si="111"/>
        <v>na</v>
      </c>
      <c r="CD74" s="12" t="str">
        <f t="shared" si="111"/>
        <v>na</v>
      </c>
      <c r="CE74" s="12">
        <f t="shared" si="111"/>
        <v>-4.0647332136570657</v>
      </c>
      <c r="CF74" s="12">
        <f t="shared" si="111"/>
        <v>-4.3312730965198236</v>
      </c>
      <c r="CG74" s="12">
        <f t="shared" si="111"/>
        <v>-2.6420765888770927</v>
      </c>
      <c r="CH74" s="12" t="str">
        <f t="shared" si="111"/>
        <v>na</v>
      </c>
      <c r="CI74" s="12">
        <f t="shared" si="111"/>
        <v>-2.6420765888770927</v>
      </c>
      <c r="CJ74" s="12" t="str">
        <f t="shared" si="111"/>
        <v>na</v>
      </c>
      <c r="CK74" s="12" t="str">
        <f t="shared" si="111"/>
        <v>na</v>
      </c>
      <c r="CL74" s="12">
        <f t="shared" si="111"/>
        <v>-2.6420765888770927</v>
      </c>
      <c r="CM74" s="25">
        <f t="shared" si="116"/>
        <v>4.7057267539326135</v>
      </c>
      <c r="CN74" s="12" t="str">
        <f t="shared" si="112"/>
        <v>na</v>
      </c>
      <c r="CO74" s="12" t="str">
        <f t="shared" si="112"/>
        <v>na</v>
      </c>
      <c r="CP74" s="12">
        <f t="shared" si="112"/>
        <v>11.137814802207368</v>
      </c>
      <c r="CQ74" s="12">
        <f t="shared" si="112"/>
        <v>12.646403531127685</v>
      </c>
      <c r="CR74" s="12">
        <f t="shared" si="112"/>
        <v>4.7057267539326135</v>
      </c>
      <c r="CS74" s="12" t="str">
        <f t="shared" si="112"/>
        <v>na</v>
      </c>
      <c r="CT74" s="12">
        <f t="shared" si="112"/>
        <v>4.7057267539326135</v>
      </c>
      <c r="CU74" s="12" t="str">
        <f t="shared" si="112"/>
        <v>na</v>
      </c>
      <c r="CV74" s="12" t="str">
        <f t="shared" si="112"/>
        <v>na</v>
      </c>
      <c r="CW74" s="67">
        <f t="shared" si="112"/>
        <v>4.7057267539326135</v>
      </c>
    </row>
    <row r="75" spans="1:101" x14ac:dyDescent="0.25">
      <c r="A75" s="81" t="s">
        <v>123</v>
      </c>
      <c r="B75" s="81"/>
      <c r="G75" s="2"/>
      <c r="H75" t="s">
        <v>120</v>
      </c>
      <c r="I75" t="s">
        <v>186</v>
      </c>
      <c r="J75" s="78"/>
      <c r="K75" s="78">
        <v>39</v>
      </c>
      <c r="L75" s="16">
        <v>0.14000000000000001</v>
      </c>
      <c r="M75" s="127"/>
      <c r="N75" s="130"/>
      <c r="O75" s="112"/>
      <c r="P75" s="12">
        <f t="shared" si="117"/>
        <v>0.01</v>
      </c>
      <c r="Q75" s="67">
        <f t="shared" si="118"/>
        <v>0.01</v>
      </c>
      <c r="R75" s="1">
        <v>1</v>
      </c>
      <c r="S75">
        <v>0.25</v>
      </c>
      <c r="U75">
        <v>1</v>
      </c>
      <c r="V75">
        <v>0.25</v>
      </c>
      <c r="W75">
        <v>1</v>
      </c>
      <c r="Z75" s="45"/>
      <c r="AC75" s="25">
        <f t="shared" si="113"/>
        <v>-4.6051701859880909</v>
      </c>
      <c r="AD75" s="12">
        <f t="shared" si="109"/>
        <v>-1.601798325561075</v>
      </c>
      <c r="AE75" s="12" t="str">
        <f t="shared" si="109"/>
        <v>na</v>
      </c>
      <c r="AF75" s="12">
        <f t="shared" si="109"/>
        <v>-7.084877209212447</v>
      </c>
      <c r="AG75" s="12">
        <f t="shared" si="109"/>
        <v>-1.887364830322988</v>
      </c>
      <c r="AH75" s="12">
        <f t="shared" si="109"/>
        <v>-4.6051701859880909</v>
      </c>
      <c r="AI75" s="12" t="str">
        <f t="shared" si="109"/>
        <v>na</v>
      </c>
      <c r="AJ75" s="12" t="str">
        <f t="shared" si="109"/>
        <v>na</v>
      </c>
      <c r="AK75" s="12" t="str">
        <f t="shared" si="109"/>
        <v>na</v>
      </c>
      <c r="AL75" s="12" t="str">
        <f t="shared" si="109"/>
        <v>na</v>
      </c>
      <c r="AM75" s="12" t="str">
        <f t="shared" si="109"/>
        <v>na</v>
      </c>
      <c r="AN75" s="25">
        <f t="shared" si="114"/>
        <v>1</v>
      </c>
      <c r="AO75" s="12">
        <f t="shared" si="110"/>
        <v>0.12098298676748581</v>
      </c>
      <c r="AP75" s="12" t="str">
        <f t="shared" si="110"/>
        <v>na</v>
      </c>
      <c r="AQ75" s="12">
        <f t="shared" si="110"/>
        <v>2.3668639053254434</v>
      </c>
      <c r="AR75" s="12">
        <f t="shared" si="110"/>
        <v>0.16796560064498786</v>
      </c>
      <c r="AS75" s="12">
        <f t="shared" si="110"/>
        <v>1</v>
      </c>
      <c r="AT75" s="12" t="str">
        <f t="shared" si="110"/>
        <v>na</v>
      </c>
      <c r="AU75" s="12" t="str">
        <f t="shared" si="110"/>
        <v>na</v>
      </c>
      <c r="AV75" s="12" t="str">
        <f t="shared" si="110"/>
        <v>na</v>
      </c>
      <c r="AW75" s="12" t="str">
        <f t="shared" si="110"/>
        <v>na</v>
      </c>
      <c r="AX75" s="67" t="str">
        <f t="shared" si="110"/>
        <v>na</v>
      </c>
      <c r="AZ75" s="81" t="s">
        <v>123</v>
      </c>
      <c r="BA75" s="81"/>
      <c r="BF75" s="2"/>
      <c r="BG75" t="s">
        <v>120</v>
      </c>
      <c r="BH75" t="s">
        <v>186</v>
      </c>
      <c r="BI75" s="78"/>
      <c r="BJ75" s="78">
        <v>39</v>
      </c>
      <c r="BK75" s="16">
        <v>0.14000000000000001</v>
      </c>
      <c r="BL75" s="127">
        <v>32</v>
      </c>
      <c r="BM75" s="130">
        <v>0</v>
      </c>
      <c r="BN75" s="112">
        <v>0</v>
      </c>
      <c r="BO75" s="12">
        <f t="shared" si="119"/>
        <v>0.01</v>
      </c>
      <c r="BP75" s="67">
        <f t="shared" si="120"/>
        <v>0.01</v>
      </c>
      <c r="BQ75" s="1">
        <v>1</v>
      </c>
      <c r="BR75">
        <v>0.25</v>
      </c>
      <c r="BT75">
        <v>1</v>
      </c>
      <c r="BU75">
        <v>0.25</v>
      </c>
      <c r="BV75">
        <v>1</v>
      </c>
      <c r="BY75" s="45"/>
      <c r="CB75" s="25">
        <f t="shared" si="115"/>
        <v>-4.6051701859880909</v>
      </c>
      <c r="CC75" s="12">
        <f t="shared" si="111"/>
        <v>-1.601798325561075</v>
      </c>
      <c r="CD75" s="12" t="str">
        <f t="shared" si="111"/>
        <v>na</v>
      </c>
      <c r="CE75" s="12">
        <f t="shared" si="111"/>
        <v>-7.084877209212447</v>
      </c>
      <c r="CF75" s="12">
        <f t="shared" si="111"/>
        <v>-1.887364830322988</v>
      </c>
      <c r="CG75" s="12">
        <f t="shared" si="111"/>
        <v>-4.6051701859880909</v>
      </c>
      <c r="CH75" s="12" t="str">
        <f t="shared" si="111"/>
        <v>na</v>
      </c>
      <c r="CI75" s="12" t="str">
        <f t="shared" si="111"/>
        <v>na</v>
      </c>
      <c r="CJ75" s="12" t="str">
        <f t="shared" si="111"/>
        <v>na</v>
      </c>
      <c r="CK75" s="12" t="str">
        <f t="shared" si="111"/>
        <v>na</v>
      </c>
      <c r="CL75" s="12" t="str">
        <f t="shared" si="111"/>
        <v>na</v>
      </c>
      <c r="CM75" s="25">
        <f t="shared" si="116"/>
        <v>1</v>
      </c>
      <c r="CN75" s="12">
        <f t="shared" si="112"/>
        <v>0.12098298676748581</v>
      </c>
      <c r="CO75" s="12" t="str">
        <f t="shared" si="112"/>
        <v>na</v>
      </c>
      <c r="CP75" s="12">
        <f t="shared" si="112"/>
        <v>2.3668639053254434</v>
      </c>
      <c r="CQ75" s="12">
        <f t="shared" si="112"/>
        <v>0.16796560064498786</v>
      </c>
      <c r="CR75" s="12">
        <f t="shared" si="112"/>
        <v>1</v>
      </c>
      <c r="CS75" s="12" t="str">
        <f t="shared" si="112"/>
        <v>na</v>
      </c>
      <c r="CT75" s="12" t="str">
        <f t="shared" si="112"/>
        <v>na</v>
      </c>
      <c r="CU75" s="12" t="str">
        <f t="shared" si="112"/>
        <v>na</v>
      </c>
      <c r="CV75" s="12" t="str">
        <f t="shared" si="112"/>
        <v>na</v>
      </c>
      <c r="CW75" s="67" t="str">
        <f t="shared" si="112"/>
        <v>na</v>
      </c>
    </row>
    <row r="76" spans="1:101" x14ac:dyDescent="0.25">
      <c r="A76" s="81" t="s">
        <v>527</v>
      </c>
      <c r="B76" s="81"/>
      <c r="G76" s="2"/>
      <c r="H76" t="s">
        <v>120</v>
      </c>
      <c r="I76" t="s">
        <v>186</v>
      </c>
      <c r="J76" s="78"/>
      <c r="K76" s="78">
        <v>39</v>
      </c>
      <c r="L76" s="16">
        <v>320.52</v>
      </c>
      <c r="M76" s="127"/>
      <c r="N76" s="130"/>
      <c r="O76" s="112"/>
      <c r="P76" s="12">
        <f>IF(N76&lt;0.01*L76,0.01,IF(N76&gt;100*L76,100,N76/L76))</f>
        <v>0.01</v>
      </c>
      <c r="Q76" s="67">
        <f>IF(O76&gt;0,O76/L76,0.01)</f>
        <v>0.01</v>
      </c>
      <c r="R76" s="1">
        <v>1</v>
      </c>
      <c r="U76">
        <v>0.25</v>
      </c>
      <c r="V76">
        <v>1</v>
      </c>
      <c r="W76">
        <v>1</v>
      </c>
      <c r="X76">
        <v>1</v>
      </c>
      <c r="Y76">
        <v>1</v>
      </c>
      <c r="Z76" s="45"/>
      <c r="AB76">
        <v>1</v>
      </c>
      <c r="AC76" s="25">
        <f t="shared" si="113"/>
        <v>-4.6051701859880909</v>
      </c>
      <c r="AD76" s="12" t="str">
        <f t="shared" si="109"/>
        <v>na</v>
      </c>
      <c r="AE76" s="12" t="str">
        <f t="shared" si="109"/>
        <v>na</v>
      </c>
      <c r="AF76" s="12">
        <f t="shared" si="109"/>
        <v>-1.7712193023031118</v>
      </c>
      <c r="AG76" s="12">
        <f t="shared" si="109"/>
        <v>-7.5494593212919519</v>
      </c>
      <c r="AH76" s="12">
        <f t="shared" si="109"/>
        <v>-4.6051701859880909</v>
      </c>
      <c r="AI76" s="12">
        <f t="shared" si="109"/>
        <v>-10.526103282258493</v>
      </c>
      <c r="AJ76" s="12">
        <f t="shared" si="109"/>
        <v>-4.6051701859880909</v>
      </c>
      <c r="AK76" s="12" t="str">
        <f t="shared" si="109"/>
        <v>na</v>
      </c>
      <c r="AL76" s="12" t="str">
        <f t="shared" si="109"/>
        <v>na</v>
      </c>
      <c r="AM76" s="12">
        <f t="shared" si="109"/>
        <v>-4.6051701859880909</v>
      </c>
      <c r="AN76" s="25">
        <f t="shared" si="114"/>
        <v>1</v>
      </c>
      <c r="AO76" s="12" t="str">
        <f t="shared" si="110"/>
        <v>na</v>
      </c>
      <c r="AP76" s="12" t="str">
        <f t="shared" si="110"/>
        <v>na</v>
      </c>
      <c r="AQ76" s="12">
        <f t="shared" si="110"/>
        <v>0.14792899408284022</v>
      </c>
      <c r="AR76" s="12">
        <f t="shared" si="110"/>
        <v>2.6874496103198058</v>
      </c>
      <c r="AS76" s="12">
        <f t="shared" si="110"/>
        <v>1</v>
      </c>
      <c r="AT76" s="12">
        <f t="shared" si="110"/>
        <v>5.2244897959183669</v>
      </c>
      <c r="AU76" s="12">
        <f t="shared" si="110"/>
        <v>1</v>
      </c>
      <c r="AV76" s="12" t="str">
        <f t="shared" si="110"/>
        <v>na</v>
      </c>
      <c r="AW76" s="12" t="str">
        <f t="shared" si="110"/>
        <v>na</v>
      </c>
      <c r="AX76" s="67">
        <f t="shared" si="110"/>
        <v>1</v>
      </c>
      <c r="AZ76" s="81" t="s">
        <v>220</v>
      </c>
      <c r="BA76" s="81"/>
      <c r="BF76" s="2"/>
      <c r="BG76" t="s">
        <v>120</v>
      </c>
      <c r="BH76" t="s">
        <v>186</v>
      </c>
      <c r="BI76" s="78"/>
      <c r="BJ76" s="78">
        <v>39</v>
      </c>
      <c r="BK76" s="16">
        <v>320.52</v>
      </c>
      <c r="BL76" s="127">
        <v>32</v>
      </c>
      <c r="BM76" s="130">
        <v>3.3378749999999999</v>
      </c>
      <c r="BN76" s="112">
        <v>12.959848776372802</v>
      </c>
      <c r="BO76" s="12">
        <f>IF(BM76&lt;0.01*BK76,0.01,IF(BM76&gt;100*BK76,100,BM76/BK76))</f>
        <v>1.0413936727817296E-2</v>
      </c>
      <c r="BP76" s="67">
        <f>IF(BN76&gt;0,BN76/BK76,0.01)</f>
        <v>4.0433822464659937E-2</v>
      </c>
      <c r="BQ76" s="1">
        <v>1</v>
      </c>
      <c r="BT76">
        <v>0.25</v>
      </c>
      <c r="BU76">
        <v>1</v>
      </c>
      <c r="BV76">
        <v>1</v>
      </c>
      <c r="BW76">
        <v>1</v>
      </c>
      <c r="BX76">
        <v>1</v>
      </c>
      <c r="BY76" s="45"/>
      <c r="CA76">
        <v>1</v>
      </c>
      <c r="CB76" s="25">
        <f t="shared" si="115"/>
        <v>-4.5646102999448015</v>
      </c>
      <c r="CC76" s="12" t="str">
        <f t="shared" si="111"/>
        <v>na</v>
      </c>
      <c r="CD76" s="12" t="str">
        <f t="shared" si="111"/>
        <v>na</v>
      </c>
      <c r="CE76" s="12">
        <f t="shared" si="111"/>
        <v>-1.7556193461326157</v>
      </c>
      <c r="CF76" s="12">
        <f t="shared" si="111"/>
        <v>-7.4829677048275425</v>
      </c>
      <c r="CG76" s="12">
        <f t="shared" si="111"/>
        <v>-4.5646102999448015</v>
      </c>
      <c r="CH76" s="12">
        <f t="shared" si="111"/>
        <v>-10.433394971302404</v>
      </c>
      <c r="CI76" s="12">
        <f t="shared" si="111"/>
        <v>-4.5646102999448015</v>
      </c>
      <c r="CJ76" s="12" t="str">
        <f t="shared" si="111"/>
        <v>na</v>
      </c>
      <c r="CK76" s="12" t="str">
        <f t="shared" si="111"/>
        <v>na</v>
      </c>
      <c r="CL76" s="12">
        <f t="shared" si="111"/>
        <v>-4.5646102999448015</v>
      </c>
      <c r="CM76" s="25">
        <f t="shared" si="116"/>
        <v>15.075083639184383</v>
      </c>
      <c r="CN76" s="12" t="str">
        <f t="shared" si="112"/>
        <v>na</v>
      </c>
      <c r="CO76" s="12" t="str">
        <f t="shared" si="112"/>
        <v>na</v>
      </c>
      <c r="CP76" s="12">
        <f t="shared" si="112"/>
        <v>2.2300419584592279</v>
      </c>
      <c r="CQ76" s="12">
        <f t="shared" si="112"/>
        <v>40.513527651664553</v>
      </c>
      <c r="CR76" s="12">
        <f t="shared" si="112"/>
        <v>15.075083639184383</v>
      </c>
      <c r="CS76" s="12">
        <f t="shared" si="112"/>
        <v>78.759620645534739</v>
      </c>
      <c r="CT76" s="12">
        <f t="shared" si="112"/>
        <v>15.075083639184383</v>
      </c>
      <c r="CU76" s="12" t="str">
        <f t="shared" si="112"/>
        <v>na</v>
      </c>
      <c r="CV76" s="12" t="str">
        <f t="shared" si="112"/>
        <v>na</v>
      </c>
      <c r="CW76" s="67">
        <f t="shared" si="112"/>
        <v>15.075083639184383</v>
      </c>
    </row>
    <row r="77" spans="1:101" x14ac:dyDescent="0.25">
      <c r="A77" s="81" t="s">
        <v>124</v>
      </c>
      <c r="B77" s="81"/>
      <c r="G77" s="2"/>
      <c r="H77" t="s">
        <v>120</v>
      </c>
      <c r="I77" t="s">
        <v>186</v>
      </c>
      <c r="J77" s="78"/>
      <c r="K77" s="78">
        <v>39</v>
      </c>
      <c r="L77" s="16">
        <v>0.05</v>
      </c>
      <c r="M77" s="127"/>
      <c r="N77" s="130"/>
      <c r="O77" s="112"/>
      <c r="P77" s="12">
        <f t="shared" ref="P77:P87" si="121">IF(N77&lt;0.01*L77,0.01,IF(N77&gt;100*L77,100,N77/L77))</f>
        <v>0.01</v>
      </c>
      <c r="Q77" s="67">
        <f t="shared" ref="Q77:Q87" si="122">IF(O77&gt;0,O77/L77,0.01)</f>
        <v>0.01</v>
      </c>
      <c r="R77" s="1">
        <v>1</v>
      </c>
      <c r="S77">
        <v>1</v>
      </c>
      <c r="U77">
        <v>0.375</v>
      </c>
      <c r="V77">
        <v>0.3</v>
      </c>
      <c r="W77">
        <v>1</v>
      </c>
      <c r="Z77" s="45"/>
      <c r="AB77">
        <v>1</v>
      </c>
      <c r="AC77" s="25">
        <f t="shared" si="113"/>
        <v>-4.6051701859880909</v>
      </c>
      <c r="AD77" s="12">
        <f t="shared" si="109"/>
        <v>-6.4071933022443002</v>
      </c>
      <c r="AE77" s="12" t="str">
        <f t="shared" si="109"/>
        <v>na</v>
      </c>
      <c r="AF77" s="12">
        <f t="shared" si="109"/>
        <v>-2.6568289534546676</v>
      </c>
      <c r="AG77" s="12">
        <f t="shared" si="109"/>
        <v>-2.2648377963875852</v>
      </c>
      <c r="AH77" s="12">
        <f t="shared" si="109"/>
        <v>-4.6051701859880909</v>
      </c>
      <c r="AI77" s="12" t="str">
        <f t="shared" si="109"/>
        <v>na</v>
      </c>
      <c r="AJ77" s="12" t="str">
        <f t="shared" si="109"/>
        <v>na</v>
      </c>
      <c r="AK77" s="12" t="str">
        <f t="shared" si="109"/>
        <v>na</v>
      </c>
      <c r="AL77" s="12" t="str">
        <f t="shared" si="109"/>
        <v>na</v>
      </c>
      <c r="AM77" s="12">
        <f t="shared" si="109"/>
        <v>-4.6051701859880909</v>
      </c>
      <c r="AN77" s="25">
        <f t="shared" si="114"/>
        <v>1</v>
      </c>
      <c r="AO77" s="12">
        <f t="shared" si="110"/>
        <v>1.935727788279773</v>
      </c>
      <c r="AP77" s="12" t="str">
        <f t="shared" si="110"/>
        <v>na</v>
      </c>
      <c r="AQ77" s="12">
        <f t="shared" si="110"/>
        <v>0.33284023668639046</v>
      </c>
      <c r="AR77" s="12">
        <f t="shared" si="110"/>
        <v>0.24187046492878247</v>
      </c>
      <c r="AS77" s="12">
        <f t="shared" si="110"/>
        <v>1</v>
      </c>
      <c r="AT77" s="12" t="str">
        <f t="shared" si="110"/>
        <v>na</v>
      </c>
      <c r="AU77" s="12" t="str">
        <f t="shared" si="110"/>
        <v>na</v>
      </c>
      <c r="AV77" s="12" t="str">
        <f t="shared" si="110"/>
        <v>na</v>
      </c>
      <c r="AW77" s="12" t="str">
        <f t="shared" si="110"/>
        <v>na</v>
      </c>
      <c r="AX77" s="67">
        <f t="shared" si="110"/>
        <v>1</v>
      </c>
      <c r="AZ77" s="81" t="s">
        <v>124</v>
      </c>
      <c r="BA77" s="81"/>
      <c r="BF77" s="2"/>
      <c r="BG77" t="s">
        <v>120</v>
      </c>
      <c r="BH77" t="s">
        <v>186</v>
      </c>
      <c r="BI77" s="78"/>
      <c r="BJ77" s="78">
        <v>39</v>
      </c>
      <c r="BK77" s="16">
        <v>0.05</v>
      </c>
      <c r="BL77" s="127">
        <v>32</v>
      </c>
      <c r="BM77" s="130">
        <v>0</v>
      </c>
      <c r="BN77" s="112">
        <v>0</v>
      </c>
      <c r="BO77" s="12">
        <f t="shared" ref="BO77:BO87" si="123">IF(BM77&lt;0.01*BK77,0.01,IF(BM77&gt;100*BK77,100,BM77/BK77))</f>
        <v>0.01</v>
      </c>
      <c r="BP77" s="67">
        <f t="shared" ref="BP77:BP87" si="124">IF(BN77&gt;0,BN77/BK77,0.01)</f>
        <v>0.01</v>
      </c>
      <c r="BQ77" s="1">
        <v>1</v>
      </c>
      <c r="BR77">
        <v>1</v>
      </c>
      <c r="BT77">
        <v>0.375</v>
      </c>
      <c r="BU77">
        <v>0.3</v>
      </c>
      <c r="BV77">
        <v>1</v>
      </c>
      <c r="BY77" s="45"/>
      <c r="CA77">
        <v>1</v>
      </c>
      <c r="CB77" s="25">
        <f t="shared" si="115"/>
        <v>-4.6051701859880909</v>
      </c>
      <c r="CC77" s="12">
        <f t="shared" si="111"/>
        <v>-6.4071933022443002</v>
      </c>
      <c r="CD77" s="12" t="str">
        <f t="shared" si="111"/>
        <v>na</v>
      </c>
      <c r="CE77" s="12">
        <f t="shared" si="111"/>
        <v>-2.6568289534546676</v>
      </c>
      <c r="CF77" s="12">
        <f t="shared" si="111"/>
        <v>-2.2648377963875852</v>
      </c>
      <c r="CG77" s="12">
        <f t="shared" si="111"/>
        <v>-4.6051701859880909</v>
      </c>
      <c r="CH77" s="12" t="str">
        <f t="shared" si="111"/>
        <v>na</v>
      </c>
      <c r="CI77" s="12" t="str">
        <f t="shared" si="111"/>
        <v>na</v>
      </c>
      <c r="CJ77" s="12" t="str">
        <f t="shared" si="111"/>
        <v>na</v>
      </c>
      <c r="CK77" s="12" t="str">
        <f t="shared" si="111"/>
        <v>na</v>
      </c>
      <c r="CL77" s="12">
        <f t="shared" si="111"/>
        <v>-4.6051701859880909</v>
      </c>
      <c r="CM77" s="25">
        <f t="shared" si="116"/>
        <v>1</v>
      </c>
      <c r="CN77" s="12">
        <f t="shared" si="112"/>
        <v>1.935727788279773</v>
      </c>
      <c r="CO77" s="12" t="str">
        <f t="shared" si="112"/>
        <v>na</v>
      </c>
      <c r="CP77" s="12">
        <f t="shared" si="112"/>
        <v>0.33284023668639046</v>
      </c>
      <c r="CQ77" s="12">
        <f t="shared" si="112"/>
        <v>0.24187046492878247</v>
      </c>
      <c r="CR77" s="12">
        <f t="shared" si="112"/>
        <v>1</v>
      </c>
      <c r="CS77" s="12" t="str">
        <f t="shared" si="112"/>
        <v>na</v>
      </c>
      <c r="CT77" s="12" t="str">
        <f t="shared" si="112"/>
        <v>na</v>
      </c>
      <c r="CU77" s="12" t="str">
        <f t="shared" si="112"/>
        <v>na</v>
      </c>
      <c r="CV77" s="12" t="str">
        <f t="shared" si="112"/>
        <v>na</v>
      </c>
      <c r="CW77" s="67">
        <f t="shared" si="112"/>
        <v>1</v>
      </c>
    </row>
    <row r="78" spans="1:101" x14ac:dyDescent="0.25">
      <c r="A78" s="81" t="s">
        <v>102</v>
      </c>
      <c r="B78" s="81"/>
      <c r="G78" s="2"/>
      <c r="H78" t="s">
        <v>8</v>
      </c>
      <c r="I78" t="s">
        <v>186</v>
      </c>
      <c r="J78" s="78"/>
      <c r="K78" s="78"/>
      <c r="L78" s="25">
        <v>520</v>
      </c>
      <c r="M78" s="126"/>
      <c r="N78" s="17"/>
      <c r="O78" s="18"/>
      <c r="P78" s="12">
        <f t="shared" si="121"/>
        <v>0.01</v>
      </c>
      <c r="Q78" s="67">
        <f t="shared" si="122"/>
        <v>0.01</v>
      </c>
      <c r="R78" s="1"/>
      <c r="Z78" s="45"/>
      <c r="AC78" s="25" t="str">
        <f t="shared" si="113"/>
        <v>na</v>
      </c>
      <c r="AD78" s="12" t="str">
        <f t="shared" si="109"/>
        <v>na</v>
      </c>
      <c r="AE78" s="12" t="str">
        <f t="shared" si="109"/>
        <v>na</v>
      </c>
      <c r="AF78" s="12" t="str">
        <f t="shared" si="109"/>
        <v>na</v>
      </c>
      <c r="AG78" s="12" t="str">
        <f t="shared" si="109"/>
        <v>na</v>
      </c>
      <c r="AH78" s="12" t="str">
        <f t="shared" si="109"/>
        <v>na</v>
      </c>
      <c r="AI78" s="12" t="str">
        <f t="shared" si="109"/>
        <v>na</v>
      </c>
      <c r="AJ78" s="12" t="str">
        <f t="shared" si="109"/>
        <v>na</v>
      </c>
      <c r="AK78" s="12" t="str">
        <f t="shared" si="109"/>
        <v>na</v>
      </c>
      <c r="AL78" s="12" t="str">
        <f t="shared" si="109"/>
        <v>na</v>
      </c>
      <c r="AM78" s="12" t="str">
        <f t="shared" si="109"/>
        <v>na</v>
      </c>
      <c r="AN78" s="25" t="str">
        <f t="shared" si="114"/>
        <v>na</v>
      </c>
      <c r="AO78" s="12" t="str">
        <f t="shared" si="110"/>
        <v>na</v>
      </c>
      <c r="AP78" s="12" t="str">
        <f t="shared" si="110"/>
        <v>na</v>
      </c>
      <c r="AQ78" s="12" t="str">
        <f t="shared" si="110"/>
        <v>na</v>
      </c>
      <c r="AR78" s="12" t="str">
        <f t="shared" si="110"/>
        <v>na</v>
      </c>
      <c r="AS78" s="12" t="str">
        <f t="shared" si="110"/>
        <v>na</v>
      </c>
      <c r="AT78" s="12" t="str">
        <f t="shared" si="110"/>
        <v>na</v>
      </c>
      <c r="AU78" s="12" t="str">
        <f t="shared" si="110"/>
        <v>na</v>
      </c>
      <c r="AV78" s="12" t="str">
        <f t="shared" si="110"/>
        <v>na</v>
      </c>
      <c r="AW78" s="12" t="str">
        <f t="shared" si="110"/>
        <v>na</v>
      </c>
      <c r="AX78" s="67" t="str">
        <f t="shared" si="110"/>
        <v>na</v>
      </c>
      <c r="AZ78" s="81" t="s">
        <v>102</v>
      </c>
      <c r="BA78" s="81"/>
      <c r="BF78" s="2"/>
      <c r="BG78" t="s">
        <v>8</v>
      </c>
      <c r="BH78" t="s">
        <v>186</v>
      </c>
      <c r="BI78" s="78"/>
      <c r="BJ78" s="78"/>
      <c r="BK78" s="25">
        <v>520</v>
      </c>
      <c r="BL78" s="126"/>
      <c r="BM78" s="17"/>
      <c r="BN78" s="18"/>
      <c r="BO78" s="12">
        <f t="shared" si="123"/>
        <v>0.01</v>
      </c>
      <c r="BP78" s="67">
        <f t="shared" si="124"/>
        <v>0.01</v>
      </c>
      <c r="BQ78" s="1"/>
      <c r="BY78" s="45"/>
      <c r="CB78" s="25" t="str">
        <f t="shared" si="115"/>
        <v>na</v>
      </c>
      <c r="CC78" s="12" t="str">
        <f t="shared" si="111"/>
        <v>na</v>
      </c>
      <c r="CD78" s="12" t="str">
        <f t="shared" si="111"/>
        <v>na</v>
      </c>
      <c r="CE78" s="12" t="str">
        <f t="shared" si="111"/>
        <v>na</v>
      </c>
      <c r="CF78" s="12" t="str">
        <f t="shared" si="111"/>
        <v>na</v>
      </c>
      <c r="CG78" s="12" t="str">
        <f t="shared" si="111"/>
        <v>na</v>
      </c>
      <c r="CH78" s="12" t="str">
        <f t="shared" si="111"/>
        <v>na</v>
      </c>
      <c r="CI78" s="12" t="str">
        <f t="shared" si="111"/>
        <v>na</v>
      </c>
      <c r="CJ78" s="12" t="str">
        <f t="shared" si="111"/>
        <v>na</v>
      </c>
      <c r="CK78" s="12" t="str">
        <f t="shared" si="111"/>
        <v>na</v>
      </c>
      <c r="CL78" s="12" t="str">
        <f t="shared" si="111"/>
        <v>na</v>
      </c>
      <c r="CM78" s="25" t="str">
        <f t="shared" si="116"/>
        <v>na</v>
      </c>
      <c r="CN78" s="12" t="str">
        <f t="shared" si="112"/>
        <v>na</v>
      </c>
      <c r="CO78" s="12" t="str">
        <f t="shared" si="112"/>
        <v>na</v>
      </c>
      <c r="CP78" s="12" t="str">
        <f t="shared" si="112"/>
        <v>na</v>
      </c>
      <c r="CQ78" s="12" t="str">
        <f t="shared" si="112"/>
        <v>na</v>
      </c>
      <c r="CR78" s="12" t="str">
        <f t="shared" si="112"/>
        <v>na</v>
      </c>
      <c r="CS78" s="12" t="str">
        <f t="shared" si="112"/>
        <v>na</v>
      </c>
      <c r="CT78" s="12" t="str">
        <f t="shared" si="112"/>
        <v>na</v>
      </c>
      <c r="CU78" s="12" t="str">
        <f t="shared" si="112"/>
        <v>na</v>
      </c>
      <c r="CV78" s="12" t="str">
        <f t="shared" si="112"/>
        <v>na</v>
      </c>
      <c r="CW78" s="67" t="str">
        <f t="shared" si="112"/>
        <v>na</v>
      </c>
    </row>
    <row r="79" spans="1:101" ht="15.75" x14ac:dyDescent="0.25">
      <c r="A79" s="82" t="s">
        <v>104</v>
      </c>
      <c r="B79" s="82"/>
      <c r="G79" s="2"/>
      <c r="H79" t="s">
        <v>8</v>
      </c>
      <c r="I79" t="s">
        <v>186</v>
      </c>
      <c r="J79" s="78"/>
      <c r="K79" s="78"/>
      <c r="L79" s="25">
        <v>86</v>
      </c>
      <c r="M79" s="126"/>
      <c r="N79" s="37"/>
      <c r="O79" s="18"/>
      <c r="P79" s="12">
        <f t="shared" si="121"/>
        <v>0.01</v>
      </c>
      <c r="Q79" s="67">
        <f t="shared" si="122"/>
        <v>0.01</v>
      </c>
      <c r="R79" s="1"/>
      <c r="Z79" s="45"/>
      <c r="AC79" s="25" t="str">
        <f t="shared" si="113"/>
        <v>na</v>
      </c>
      <c r="AD79" s="12" t="str">
        <f t="shared" si="109"/>
        <v>na</v>
      </c>
      <c r="AE79" s="12" t="str">
        <f t="shared" si="109"/>
        <v>na</v>
      </c>
      <c r="AF79" s="12" t="str">
        <f t="shared" si="109"/>
        <v>na</v>
      </c>
      <c r="AG79" s="12" t="str">
        <f t="shared" si="109"/>
        <v>na</v>
      </c>
      <c r="AH79" s="12" t="str">
        <f t="shared" si="109"/>
        <v>na</v>
      </c>
      <c r="AI79" s="12" t="str">
        <f t="shared" si="109"/>
        <v>na</v>
      </c>
      <c r="AJ79" s="12" t="str">
        <f t="shared" si="109"/>
        <v>na</v>
      </c>
      <c r="AK79" s="12" t="str">
        <f t="shared" si="109"/>
        <v>na</v>
      </c>
      <c r="AL79" s="12" t="str">
        <f t="shared" si="109"/>
        <v>na</v>
      </c>
      <c r="AM79" s="12" t="str">
        <f t="shared" si="109"/>
        <v>na</v>
      </c>
      <c r="AN79" s="25" t="str">
        <f t="shared" si="114"/>
        <v>na</v>
      </c>
      <c r="AO79" s="12" t="str">
        <f t="shared" si="110"/>
        <v>na</v>
      </c>
      <c r="AP79" s="12" t="str">
        <f t="shared" si="110"/>
        <v>na</v>
      </c>
      <c r="AQ79" s="12" t="str">
        <f t="shared" si="110"/>
        <v>na</v>
      </c>
      <c r="AR79" s="12" t="str">
        <f t="shared" si="110"/>
        <v>na</v>
      </c>
      <c r="AS79" s="12" t="str">
        <f t="shared" si="110"/>
        <v>na</v>
      </c>
      <c r="AT79" s="12" t="str">
        <f t="shared" si="110"/>
        <v>na</v>
      </c>
      <c r="AU79" s="12" t="str">
        <f t="shared" si="110"/>
        <v>na</v>
      </c>
      <c r="AV79" s="12" t="str">
        <f t="shared" si="110"/>
        <v>na</v>
      </c>
      <c r="AW79" s="12" t="str">
        <f t="shared" si="110"/>
        <v>na</v>
      </c>
      <c r="AX79" s="67" t="str">
        <f t="shared" si="110"/>
        <v>na</v>
      </c>
      <c r="AZ79" s="82" t="s">
        <v>104</v>
      </c>
      <c r="BA79" s="82"/>
      <c r="BF79" s="2"/>
      <c r="BG79" t="s">
        <v>8</v>
      </c>
      <c r="BH79" t="s">
        <v>186</v>
      </c>
      <c r="BI79" s="78"/>
      <c r="BJ79" s="78"/>
      <c r="BK79" s="25">
        <v>86</v>
      </c>
      <c r="BL79" s="126"/>
      <c r="BM79" s="37"/>
      <c r="BN79" s="18"/>
      <c r="BO79" s="12">
        <f t="shared" si="123"/>
        <v>0.01</v>
      </c>
      <c r="BP79" s="67">
        <f t="shared" si="124"/>
        <v>0.01</v>
      </c>
      <c r="BQ79" s="1"/>
      <c r="BY79" s="45"/>
      <c r="CB79" s="25" t="str">
        <f t="shared" si="115"/>
        <v>na</v>
      </c>
      <c r="CC79" s="12" t="str">
        <f t="shared" si="111"/>
        <v>na</v>
      </c>
      <c r="CD79" s="12" t="str">
        <f t="shared" si="111"/>
        <v>na</v>
      </c>
      <c r="CE79" s="12" t="str">
        <f t="shared" si="111"/>
        <v>na</v>
      </c>
      <c r="CF79" s="12" t="str">
        <f t="shared" si="111"/>
        <v>na</v>
      </c>
      <c r="CG79" s="12" t="str">
        <f t="shared" si="111"/>
        <v>na</v>
      </c>
      <c r="CH79" s="12" t="str">
        <f t="shared" si="111"/>
        <v>na</v>
      </c>
      <c r="CI79" s="12" t="str">
        <f t="shared" si="111"/>
        <v>na</v>
      </c>
      <c r="CJ79" s="12" t="str">
        <f t="shared" si="111"/>
        <v>na</v>
      </c>
      <c r="CK79" s="12" t="str">
        <f t="shared" si="111"/>
        <v>na</v>
      </c>
      <c r="CL79" s="12" t="str">
        <f t="shared" si="111"/>
        <v>na</v>
      </c>
      <c r="CM79" s="25" t="str">
        <f t="shared" si="116"/>
        <v>na</v>
      </c>
      <c r="CN79" s="12" t="str">
        <f t="shared" si="112"/>
        <v>na</v>
      </c>
      <c r="CO79" s="12" t="str">
        <f t="shared" si="112"/>
        <v>na</v>
      </c>
      <c r="CP79" s="12" t="str">
        <f t="shared" si="112"/>
        <v>na</v>
      </c>
      <c r="CQ79" s="12" t="str">
        <f t="shared" si="112"/>
        <v>na</v>
      </c>
      <c r="CR79" s="12" t="str">
        <f t="shared" si="112"/>
        <v>na</v>
      </c>
      <c r="CS79" s="12" t="str">
        <f t="shared" si="112"/>
        <v>na</v>
      </c>
      <c r="CT79" s="12" t="str">
        <f t="shared" si="112"/>
        <v>na</v>
      </c>
      <c r="CU79" s="12" t="str">
        <f t="shared" si="112"/>
        <v>na</v>
      </c>
      <c r="CV79" s="12" t="str">
        <f t="shared" si="112"/>
        <v>na</v>
      </c>
      <c r="CW79" s="67" t="str">
        <f t="shared" si="112"/>
        <v>na</v>
      </c>
    </row>
    <row r="80" spans="1:101" x14ac:dyDescent="0.25">
      <c r="A80" s="81" t="s">
        <v>105</v>
      </c>
      <c r="B80" s="81"/>
      <c r="G80" s="2"/>
      <c r="H80" t="s">
        <v>8</v>
      </c>
      <c r="I80" t="s">
        <v>186</v>
      </c>
      <c r="J80" s="78"/>
      <c r="K80" s="78"/>
      <c r="L80" s="20">
        <v>37.4</v>
      </c>
      <c r="M80" s="126"/>
      <c r="N80" s="17"/>
      <c r="O80" s="18"/>
      <c r="P80" s="12">
        <f t="shared" si="121"/>
        <v>0.01</v>
      </c>
      <c r="Q80" s="67">
        <f t="shared" si="122"/>
        <v>0.01</v>
      </c>
      <c r="R80" s="1"/>
      <c r="Z80" s="45"/>
      <c r="AC80" s="25" t="str">
        <f t="shared" si="113"/>
        <v>na</v>
      </c>
      <c r="AD80" s="12" t="str">
        <f t="shared" si="109"/>
        <v>na</v>
      </c>
      <c r="AE80" s="12" t="str">
        <f t="shared" si="109"/>
        <v>na</v>
      </c>
      <c r="AF80" s="12" t="str">
        <f t="shared" si="109"/>
        <v>na</v>
      </c>
      <c r="AG80" s="12" t="str">
        <f t="shared" si="109"/>
        <v>na</v>
      </c>
      <c r="AH80" s="12" t="str">
        <f t="shared" si="109"/>
        <v>na</v>
      </c>
      <c r="AI80" s="12" t="str">
        <f t="shared" si="109"/>
        <v>na</v>
      </c>
      <c r="AJ80" s="12" t="str">
        <f t="shared" si="109"/>
        <v>na</v>
      </c>
      <c r="AK80" s="12" t="str">
        <f t="shared" si="109"/>
        <v>na</v>
      </c>
      <c r="AL80" s="12" t="str">
        <f t="shared" si="109"/>
        <v>na</v>
      </c>
      <c r="AM80" s="12" t="str">
        <f t="shared" si="109"/>
        <v>na</v>
      </c>
      <c r="AN80" s="25" t="str">
        <f t="shared" si="114"/>
        <v>na</v>
      </c>
      <c r="AO80" s="12" t="str">
        <f t="shared" si="110"/>
        <v>na</v>
      </c>
      <c r="AP80" s="12" t="str">
        <f t="shared" si="110"/>
        <v>na</v>
      </c>
      <c r="AQ80" s="12" t="str">
        <f t="shared" si="110"/>
        <v>na</v>
      </c>
      <c r="AR80" s="12" t="str">
        <f t="shared" si="110"/>
        <v>na</v>
      </c>
      <c r="AS80" s="12" t="str">
        <f t="shared" si="110"/>
        <v>na</v>
      </c>
      <c r="AT80" s="12" t="str">
        <f t="shared" si="110"/>
        <v>na</v>
      </c>
      <c r="AU80" s="12" t="str">
        <f t="shared" si="110"/>
        <v>na</v>
      </c>
      <c r="AV80" s="12" t="str">
        <f t="shared" si="110"/>
        <v>na</v>
      </c>
      <c r="AW80" s="12" t="str">
        <f t="shared" si="110"/>
        <v>na</v>
      </c>
      <c r="AX80" s="67" t="str">
        <f t="shared" si="110"/>
        <v>na</v>
      </c>
      <c r="AZ80" s="81" t="s">
        <v>105</v>
      </c>
      <c r="BA80" s="81"/>
      <c r="BF80" s="2"/>
      <c r="BG80" t="s">
        <v>8</v>
      </c>
      <c r="BH80" t="s">
        <v>186</v>
      </c>
      <c r="BI80" s="78"/>
      <c r="BJ80" s="78"/>
      <c r="BK80" s="20">
        <v>37.4</v>
      </c>
      <c r="BL80" s="126"/>
      <c r="BM80" s="17"/>
      <c r="BN80" s="18"/>
      <c r="BO80" s="12">
        <f t="shared" si="123"/>
        <v>0.01</v>
      </c>
      <c r="BP80" s="67">
        <f t="shared" si="124"/>
        <v>0.01</v>
      </c>
      <c r="BQ80" s="1"/>
      <c r="BY80" s="45"/>
      <c r="CB80" s="25" t="str">
        <f t="shared" si="115"/>
        <v>na</v>
      </c>
      <c r="CC80" s="12" t="str">
        <f t="shared" si="111"/>
        <v>na</v>
      </c>
      <c r="CD80" s="12" t="str">
        <f t="shared" si="111"/>
        <v>na</v>
      </c>
      <c r="CE80" s="12" t="str">
        <f t="shared" si="111"/>
        <v>na</v>
      </c>
      <c r="CF80" s="12" t="str">
        <f t="shared" si="111"/>
        <v>na</v>
      </c>
      <c r="CG80" s="12" t="str">
        <f t="shared" si="111"/>
        <v>na</v>
      </c>
      <c r="CH80" s="12" t="str">
        <f t="shared" si="111"/>
        <v>na</v>
      </c>
      <c r="CI80" s="12" t="str">
        <f t="shared" si="111"/>
        <v>na</v>
      </c>
      <c r="CJ80" s="12" t="str">
        <f t="shared" si="111"/>
        <v>na</v>
      </c>
      <c r="CK80" s="12" t="str">
        <f t="shared" si="111"/>
        <v>na</v>
      </c>
      <c r="CL80" s="12" t="str">
        <f t="shared" si="111"/>
        <v>na</v>
      </c>
      <c r="CM80" s="25" t="str">
        <f t="shared" si="116"/>
        <v>na</v>
      </c>
      <c r="CN80" s="12" t="str">
        <f t="shared" si="112"/>
        <v>na</v>
      </c>
      <c r="CO80" s="12" t="str">
        <f t="shared" si="112"/>
        <v>na</v>
      </c>
      <c r="CP80" s="12" t="str">
        <f t="shared" si="112"/>
        <v>na</v>
      </c>
      <c r="CQ80" s="12" t="str">
        <f t="shared" si="112"/>
        <v>na</v>
      </c>
      <c r="CR80" s="12" t="str">
        <f t="shared" si="112"/>
        <v>na</v>
      </c>
      <c r="CS80" s="12" t="str">
        <f t="shared" si="112"/>
        <v>na</v>
      </c>
      <c r="CT80" s="12" t="str">
        <f t="shared" si="112"/>
        <v>na</v>
      </c>
      <c r="CU80" s="12" t="str">
        <f t="shared" si="112"/>
        <v>na</v>
      </c>
      <c r="CV80" s="12" t="str">
        <f t="shared" si="112"/>
        <v>na</v>
      </c>
      <c r="CW80" s="67" t="str">
        <f t="shared" si="112"/>
        <v>na</v>
      </c>
    </row>
    <row r="81" spans="1:101" ht="15.75" x14ac:dyDescent="0.25">
      <c r="A81" s="81" t="s">
        <v>108</v>
      </c>
      <c r="B81" s="81"/>
      <c r="G81" s="2"/>
      <c r="H81" t="s">
        <v>120</v>
      </c>
      <c r="I81" t="s">
        <v>186</v>
      </c>
      <c r="J81" s="78"/>
      <c r="K81" s="78">
        <v>39</v>
      </c>
      <c r="L81" s="16">
        <v>30.44</v>
      </c>
      <c r="M81" s="127"/>
      <c r="N81" s="121"/>
      <c r="O81" s="112"/>
      <c r="P81" s="12">
        <f t="shared" si="121"/>
        <v>0.01</v>
      </c>
      <c r="Q81" s="67">
        <f t="shared" si="122"/>
        <v>0.01</v>
      </c>
      <c r="R81" s="1">
        <v>1</v>
      </c>
      <c r="S81">
        <v>0.25</v>
      </c>
      <c r="T81">
        <v>1</v>
      </c>
      <c r="U81">
        <v>0.25</v>
      </c>
      <c r="V81">
        <v>0.25</v>
      </c>
      <c r="W81">
        <v>1</v>
      </c>
      <c r="X81">
        <v>0.25</v>
      </c>
      <c r="Y81">
        <v>1</v>
      </c>
      <c r="Z81" s="45"/>
      <c r="AB81" s="53">
        <v>1</v>
      </c>
      <c r="AC81" s="25">
        <f t="shared" si="113"/>
        <v>-4.6051701859880909</v>
      </c>
      <c r="AD81" s="12">
        <f t="shared" si="109"/>
        <v>-1.601798325561075</v>
      </c>
      <c r="AE81" s="12">
        <f t="shared" si="109"/>
        <v>-4.6051701859880909</v>
      </c>
      <c r="AF81" s="12">
        <f t="shared" si="109"/>
        <v>-1.7712193023031118</v>
      </c>
      <c r="AG81" s="12">
        <f t="shared" si="109"/>
        <v>-1.887364830322988</v>
      </c>
      <c r="AH81" s="12">
        <f t="shared" si="109"/>
        <v>-4.6051701859880909</v>
      </c>
      <c r="AI81" s="12">
        <f t="shared" si="109"/>
        <v>-2.6315258205646233</v>
      </c>
      <c r="AJ81" s="12">
        <f t="shared" si="109"/>
        <v>-4.6051701859880909</v>
      </c>
      <c r="AK81" s="12" t="str">
        <f t="shared" si="109"/>
        <v>na</v>
      </c>
      <c r="AL81" s="12" t="str">
        <f t="shared" si="109"/>
        <v>na</v>
      </c>
      <c r="AM81" s="12">
        <f t="shared" si="109"/>
        <v>-4.6051701859880909</v>
      </c>
      <c r="AN81" s="25">
        <f t="shared" si="114"/>
        <v>1</v>
      </c>
      <c r="AO81" s="12">
        <f t="shared" si="110"/>
        <v>0.12098298676748581</v>
      </c>
      <c r="AP81" s="12">
        <f t="shared" si="110"/>
        <v>1</v>
      </c>
      <c r="AQ81" s="12">
        <f t="shared" si="110"/>
        <v>0.14792899408284022</v>
      </c>
      <c r="AR81" s="12">
        <f t="shared" si="110"/>
        <v>0.16796560064498786</v>
      </c>
      <c r="AS81" s="12">
        <f t="shared" si="110"/>
        <v>1</v>
      </c>
      <c r="AT81" s="12">
        <f t="shared" si="110"/>
        <v>0.32653061224489793</v>
      </c>
      <c r="AU81" s="12">
        <f t="shared" si="110"/>
        <v>1</v>
      </c>
      <c r="AV81" s="12" t="str">
        <f t="shared" si="110"/>
        <v>na</v>
      </c>
      <c r="AW81" s="12" t="str">
        <f t="shared" si="110"/>
        <v>na</v>
      </c>
      <c r="AX81" s="67">
        <f t="shared" si="110"/>
        <v>1</v>
      </c>
      <c r="AZ81" s="81" t="s">
        <v>108</v>
      </c>
      <c r="BA81" s="81"/>
      <c r="BF81" s="2"/>
      <c r="BG81" t="s">
        <v>120</v>
      </c>
      <c r="BH81" t="s">
        <v>186</v>
      </c>
      <c r="BI81" s="78"/>
      <c r="BJ81" s="78">
        <v>39</v>
      </c>
      <c r="BK81" s="16">
        <v>30.44</v>
      </c>
      <c r="BL81" s="127">
        <v>32</v>
      </c>
      <c r="BM81" s="121">
        <v>1.3464062500000002</v>
      </c>
      <c r="BN81" s="112">
        <v>1.9092850352333799</v>
      </c>
      <c r="BO81" s="12">
        <f t="shared" si="123"/>
        <v>4.4231479960578191E-2</v>
      </c>
      <c r="BP81" s="67">
        <f t="shared" si="124"/>
        <v>6.2722898660754922E-2</v>
      </c>
      <c r="BQ81" s="1">
        <v>1</v>
      </c>
      <c r="BR81">
        <v>0.25</v>
      </c>
      <c r="BS81">
        <v>1</v>
      </c>
      <c r="BT81">
        <v>0.25</v>
      </c>
      <c r="BU81">
        <v>0.25</v>
      </c>
      <c r="BV81">
        <v>1</v>
      </c>
      <c r="BW81">
        <v>0.25</v>
      </c>
      <c r="BX81">
        <v>1</v>
      </c>
      <c r="BY81" s="45"/>
      <c r="CA81" s="53">
        <v>1</v>
      </c>
      <c r="CB81" s="25">
        <f t="shared" si="115"/>
        <v>-3.1183185271014815</v>
      </c>
      <c r="CC81" s="12">
        <f t="shared" si="111"/>
        <v>-1.0846325311657328</v>
      </c>
      <c r="CD81" s="12">
        <f t="shared" si="111"/>
        <v>-3.1183185271014815</v>
      </c>
      <c r="CE81" s="12">
        <f t="shared" si="111"/>
        <v>-1.199353279654416</v>
      </c>
      <c r="CF81" s="12">
        <f t="shared" si="111"/>
        <v>-1.277999396353066</v>
      </c>
      <c r="CG81" s="12">
        <f t="shared" si="111"/>
        <v>-3.1183185271014815</v>
      </c>
      <c r="CH81" s="12">
        <f t="shared" si="111"/>
        <v>-1.7818963012008464</v>
      </c>
      <c r="CI81" s="12">
        <f t="shared" si="111"/>
        <v>-3.1183185271014815</v>
      </c>
      <c r="CJ81" s="12" t="str">
        <f t="shared" si="111"/>
        <v>na</v>
      </c>
      <c r="CK81" s="12" t="str">
        <f t="shared" si="111"/>
        <v>na</v>
      </c>
      <c r="CL81" s="12">
        <f t="shared" si="111"/>
        <v>-3.1183185271014815</v>
      </c>
      <c r="CM81" s="25">
        <f t="shared" si="116"/>
        <v>2.0108945603650876</v>
      </c>
      <c r="CN81" s="12">
        <f t="shared" si="112"/>
        <v>0.24328402998745863</v>
      </c>
      <c r="CO81" s="12">
        <f t="shared" si="112"/>
        <v>2.0108945603650876</v>
      </c>
      <c r="CP81" s="12">
        <f t="shared" si="112"/>
        <v>0.29746960952146262</v>
      </c>
      <c r="CQ81" s="12">
        <f t="shared" si="112"/>
        <v>0.33776111266546077</v>
      </c>
      <c r="CR81" s="12">
        <f t="shared" si="112"/>
        <v>2.0108945603650876</v>
      </c>
      <c r="CS81" s="12">
        <f t="shared" si="112"/>
        <v>0.65661863195594694</v>
      </c>
      <c r="CT81" s="12">
        <f t="shared" si="112"/>
        <v>2.0108945603650876</v>
      </c>
      <c r="CU81" s="12" t="str">
        <f t="shared" si="112"/>
        <v>na</v>
      </c>
      <c r="CV81" s="12" t="str">
        <f t="shared" si="112"/>
        <v>na</v>
      </c>
      <c r="CW81" s="67">
        <f t="shared" si="112"/>
        <v>2.0108945603650876</v>
      </c>
    </row>
    <row r="82" spans="1:101" x14ac:dyDescent="0.25">
      <c r="A82" s="81" t="s">
        <v>109</v>
      </c>
      <c r="B82" s="81"/>
      <c r="G82" s="2"/>
      <c r="H82" t="s">
        <v>8</v>
      </c>
      <c r="I82" t="s">
        <v>186</v>
      </c>
      <c r="J82" s="78"/>
      <c r="K82" s="78"/>
      <c r="L82" s="20">
        <v>16</v>
      </c>
      <c r="M82" s="126"/>
      <c r="N82" s="17"/>
      <c r="O82" s="18"/>
      <c r="P82" s="12">
        <f t="shared" si="121"/>
        <v>0.01</v>
      </c>
      <c r="Q82" s="67">
        <f t="shared" si="122"/>
        <v>0.01</v>
      </c>
      <c r="R82" s="14"/>
      <c r="Z82" s="45"/>
      <c r="AB82" s="11"/>
      <c r="AC82" s="25" t="str">
        <f t="shared" si="113"/>
        <v>na</v>
      </c>
      <c r="AD82" s="12" t="str">
        <f t="shared" ref="AD82:AD87" si="125">IF(S82&gt;0,(S82/S$89)*LN($P82),"na")</f>
        <v>na</v>
      </c>
      <c r="AE82" s="12" t="str">
        <f t="shared" ref="AE82:AE87" si="126">IF(T82&gt;0,(T82/T$89)*LN($P82),"na")</f>
        <v>na</v>
      </c>
      <c r="AF82" s="12" t="str">
        <f t="shared" ref="AF82:AF87" si="127">IF(U82&gt;0,(U82/U$89)*LN($P82),"na")</f>
        <v>na</v>
      </c>
      <c r="AG82" s="12" t="str">
        <f t="shared" ref="AG82:AG87" si="128">IF(V82&gt;0,(V82/V$89)*LN($P82),"na")</f>
        <v>na</v>
      </c>
      <c r="AH82" s="12" t="str">
        <f t="shared" ref="AH82:AH87" si="129">IF(W82&gt;0,(W82/W$89)*LN($P82),"na")</f>
        <v>na</v>
      </c>
      <c r="AI82" s="12" t="str">
        <f t="shared" ref="AI82:AI87" si="130">IF(X82&gt;0,(X82/X$89)*LN($P82),"na")</f>
        <v>na</v>
      </c>
      <c r="AJ82" s="12" t="str">
        <f t="shared" ref="AJ82:AJ87" si="131">IF(Y82&gt;0,(Y82/Y$89)*LN($P82),"na")</f>
        <v>na</v>
      </c>
      <c r="AK82" s="12" t="str">
        <f t="shared" ref="AK82:AK87" si="132">IF(Z82&gt;0,(Z82/Z$89)*LN($P82),"na")</f>
        <v>na</v>
      </c>
      <c r="AL82" s="12" t="str">
        <f t="shared" ref="AL82:AL87" si="133">IF(AA82&gt;0,(AA82/AA$89)*LN($P82),"na")</f>
        <v>na</v>
      </c>
      <c r="AM82" s="12" t="str">
        <f t="shared" ref="AM82:AM87" si="134">IF(AB82&gt;0,(AB82/AB$89)*LN($P82),"na")</f>
        <v>na</v>
      </c>
      <c r="AN82" s="25" t="str">
        <f t="shared" si="114"/>
        <v>na</v>
      </c>
      <c r="AO82" s="12" t="str">
        <f t="shared" ref="AO82:AO87" si="135">IF(S82&gt;0,(((S82/S$89)^2)*($Q82^2))/($P82^2),"na")</f>
        <v>na</v>
      </c>
      <c r="AP82" s="12" t="str">
        <f t="shared" ref="AP82:AP87" si="136">IF(T82&gt;0,(((T82/T$89)^2)*($Q82^2))/($P82^2),"na")</f>
        <v>na</v>
      </c>
      <c r="AQ82" s="12" t="str">
        <f t="shared" ref="AQ82:AQ87" si="137">IF(U82&gt;0,(((U82/U$89)^2)*($Q82^2))/($P82^2),"na")</f>
        <v>na</v>
      </c>
      <c r="AR82" s="12" t="str">
        <f t="shared" ref="AR82:AR87" si="138">IF(V82&gt;0,(((V82/V$89)^2)*($Q82^2))/($P82^2),"na")</f>
        <v>na</v>
      </c>
      <c r="AS82" s="12" t="str">
        <f t="shared" ref="AS82:AS87" si="139">IF(W82&gt;0,(((W82/W$89)^2)*($Q82^2))/($P82^2),"na")</f>
        <v>na</v>
      </c>
      <c r="AT82" s="12" t="str">
        <f t="shared" ref="AT82:AT87" si="140">IF(X82&gt;0,(((X82/X$89)^2)*($Q82^2))/($P82^2),"na")</f>
        <v>na</v>
      </c>
      <c r="AU82" s="12" t="str">
        <f t="shared" ref="AU82:AU87" si="141">IF(Y82&gt;0,(((Y82/Y$89)^2)*($Q82^2))/($P82^2),"na")</f>
        <v>na</v>
      </c>
      <c r="AV82" s="12" t="str">
        <f t="shared" ref="AV82:AV87" si="142">IF(Z82&gt;0,(((Z82/Z$89)^2)*($Q82^2))/($P82^2),"na")</f>
        <v>na</v>
      </c>
      <c r="AW82" s="12" t="str">
        <f t="shared" ref="AW82:AW87" si="143">IF(AA82&gt;0,(((AA82/AA$89)^2)*($Q82^2))/($P82^2),"na")</f>
        <v>na</v>
      </c>
      <c r="AX82" s="67" t="str">
        <f t="shared" ref="AX82:AX87" si="144">IF(AB82&gt;0,(((AB82/AB$89)^2)*($Q82^2))/($P82^2),"na")</f>
        <v>na</v>
      </c>
      <c r="AZ82" s="81" t="s">
        <v>109</v>
      </c>
      <c r="BA82" s="81"/>
      <c r="BF82" s="2"/>
      <c r="BG82" t="s">
        <v>8</v>
      </c>
      <c r="BH82" t="s">
        <v>186</v>
      </c>
      <c r="BI82" s="78"/>
      <c r="BJ82" s="78"/>
      <c r="BK82" s="20">
        <v>16</v>
      </c>
      <c r="BL82" s="126"/>
      <c r="BM82" s="17"/>
      <c r="BN82" s="18"/>
      <c r="BO82" s="12">
        <f t="shared" si="123"/>
        <v>0.01</v>
      </c>
      <c r="BP82" s="67">
        <f t="shared" si="124"/>
        <v>0.01</v>
      </c>
      <c r="BQ82" s="14"/>
      <c r="BY82" s="45"/>
      <c r="CA82" s="11"/>
      <c r="CB82" s="25" t="str">
        <f t="shared" si="115"/>
        <v>na</v>
      </c>
      <c r="CC82" s="12" t="str">
        <f t="shared" ref="CC82:CC87" si="145">IF(BR82&gt;0,(BR82/BR$89)*LN($BO82),"na")</f>
        <v>na</v>
      </c>
      <c r="CD82" s="12" t="str">
        <f t="shared" ref="CD82:CD87" si="146">IF(BS82&gt;0,(BS82/BS$89)*LN($BO82),"na")</f>
        <v>na</v>
      </c>
      <c r="CE82" s="12" t="str">
        <f t="shared" ref="CE82:CE87" si="147">IF(BT82&gt;0,(BT82/BT$89)*LN($BO82),"na")</f>
        <v>na</v>
      </c>
      <c r="CF82" s="12" t="str">
        <f t="shared" ref="CF82:CF87" si="148">IF(BU82&gt;0,(BU82/BU$89)*LN($BO82),"na")</f>
        <v>na</v>
      </c>
      <c r="CG82" s="12" t="str">
        <f t="shared" ref="CG82:CG87" si="149">IF(BV82&gt;0,(BV82/BV$89)*LN($BO82),"na")</f>
        <v>na</v>
      </c>
      <c r="CH82" s="12" t="str">
        <f t="shared" ref="CH82:CH87" si="150">IF(BW82&gt;0,(BW82/BW$89)*LN($BO82),"na")</f>
        <v>na</v>
      </c>
      <c r="CI82" s="12" t="str">
        <f t="shared" ref="CI82:CI87" si="151">IF(BX82&gt;0,(BX82/BX$89)*LN($BO82),"na")</f>
        <v>na</v>
      </c>
      <c r="CJ82" s="12" t="str">
        <f t="shared" ref="CJ82:CJ87" si="152">IF(BY82&gt;0,(BY82/BY$89)*LN($BO82),"na")</f>
        <v>na</v>
      </c>
      <c r="CK82" s="12" t="str">
        <f t="shared" ref="CK82:CK87" si="153">IF(BZ82&gt;0,(BZ82/BZ$89)*LN($BO82),"na")</f>
        <v>na</v>
      </c>
      <c r="CL82" s="12" t="str">
        <f t="shared" ref="CL82:CL87" si="154">IF(CA82&gt;0,(CA82/CA$89)*LN($BO82),"na")</f>
        <v>na</v>
      </c>
      <c r="CM82" s="25" t="str">
        <f t="shared" si="116"/>
        <v>na</v>
      </c>
      <c r="CN82" s="12" t="str">
        <f t="shared" ref="CN82:CN87" si="155">IF(BR82&gt;0,(((BR82/BR$89)^2)*($BP82^2))/($BO82^2),"na")</f>
        <v>na</v>
      </c>
      <c r="CO82" s="12" t="str">
        <f t="shared" ref="CO82:CO87" si="156">IF(BS82&gt;0,(((BS82/BS$89)^2)*($BP82^2))/($BO82^2),"na")</f>
        <v>na</v>
      </c>
      <c r="CP82" s="12" t="str">
        <f t="shared" ref="CP82:CP87" si="157">IF(BT82&gt;0,(((BT82/BT$89)^2)*($BP82^2))/($BO82^2),"na")</f>
        <v>na</v>
      </c>
      <c r="CQ82" s="12" t="str">
        <f t="shared" ref="CQ82:CQ87" si="158">IF(BU82&gt;0,(((BU82/BU$89)^2)*($BP82^2))/($BO82^2),"na")</f>
        <v>na</v>
      </c>
      <c r="CR82" s="12" t="str">
        <f t="shared" ref="CR82:CR87" si="159">IF(BV82&gt;0,(((BV82/BV$89)^2)*($BP82^2))/($BO82^2),"na")</f>
        <v>na</v>
      </c>
      <c r="CS82" s="12" t="str">
        <f t="shared" ref="CS82:CS87" si="160">IF(BW82&gt;0,(((BW82/BW$89)^2)*($BP82^2))/($BO82^2),"na")</f>
        <v>na</v>
      </c>
      <c r="CT82" s="12" t="str">
        <f t="shared" ref="CT82:CT87" si="161">IF(BX82&gt;0,(((BX82/BX$89)^2)*($BP82^2))/($BO82^2),"na")</f>
        <v>na</v>
      </c>
      <c r="CU82" s="12" t="str">
        <f t="shared" ref="CU82:CU87" si="162">IF(BY82&gt;0,(((BY82/BY$89)^2)*($BP82^2))/($BO82^2),"na")</f>
        <v>na</v>
      </c>
      <c r="CV82" s="12" t="str">
        <f t="shared" ref="CV82:CV87" si="163">IF(BZ82&gt;0,(((BZ82/BZ$89)^2)*($BP82^2))/($BO82^2),"na")</f>
        <v>na</v>
      </c>
      <c r="CW82" s="67" t="str">
        <f t="shared" ref="CW82:CW87" si="164">IF(CA82&gt;0,(((CA82/CA$89)^2)*($BP82^2))/($BO82^2),"na")</f>
        <v>na</v>
      </c>
    </row>
    <row r="83" spans="1:101" x14ac:dyDescent="0.25">
      <c r="A83" s="81" t="s">
        <v>139</v>
      </c>
      <c r="B83" s="81"/>
      <c r="G83" s="2"/>
      <c r="H83" t="s">
        <v>120</v>
      </c>
      <c r="I83" t="s">
        <v>186</v>
      </c>
      <c r="J83" s="78"/>
      <c r="K83" s="78">
        <v>39</v>
      </c>
      <c r="L83" s="16">
        <v>2.0099999999999998</v>
      </c>
      <c r="M83" s="127"/>
      <c r="N83" s="121"/>
      <c r="O83" s="112"/>
      <c r="P83" s="12">
        <f t="shared" si="121"/>
        <v>0.01</v>
      </c>
      <c r="Q83" s="67">
        <f t="shared" si="122"/>
        <v>0.01</v>
      </c>
      <c r="R83" s="1">
        <v>1</v>
      </c>
      <c r="S83">
        <v>0.25</v>
      </c>
      <c r="U83">
        <v>1</v>
      </c>
      <c r="V83">
        <v>1</v>
      </c>
      <c r="W83">
        <v>1</v>
      </c>
      <c r="Z83" s="45"/>
      <c r="AB83">
        <v>1</v>
      </c>
      <c r="AC83" s="25">
        <f t="shared" si="113"/>
        <v>-4.6051701859880909</v>
      </c>
      <c r="AD83" s="12">
        <f t="shared" si="125"/>
        <v>-1.601798325561075</v>
      </c>
      <c r="AE83" s="12" t="str">
        <f t="shared" si="126"/>
        <v>na</v>
      </c>
      <c r="AF83" s="12">
        <f t="shared" si="127"/>
        <v>-7.084877209212447</v>
      </c>
      <c r="AG83" s="12">
        <f t="shared" si="128"/>
        <v>-7.5494593212919519</v>
      </c>
      <c r="AH83" s="12">
        <f t="shared" si="129"/>
        <v>-4.6051701859880909</v>
      </c>
      <c r="AI83" s="12" t="str">
        <f t="shared" si="130"/>
        <v>na</v>
      </c>
      <c r="AJ83" s="12" t="str">
        <f t="shared" si="131"/>
        <v>na</v>
      </c>
      <c r="AK83" s="12" t="str">
        <f t="shared" si="132"/>
        <v>na</v>
      </c>
      <c r="AL83" s="12" t="str">
        <f t="shared" si="133"/>
        <v>na</v>
      </c>
      <c r="AM83" s="12">
        <f t="shared" si="134"/>
        <v>-4.6051701859880909</v>
      </c>
      <c r="AN83" s="25">
        <f t="shared" si="114"/>
        <v>1</v>
      </c>
      <c r="AO83" s="12">
        <f t="shared" si="135"/>
        <v>0.12098298676748581</v>
      </c>
      <c r="AP83" s="12" t="str">
        <f t="shared" si="136"/>
        <v>na</v>
      </c>
      <c r="AQ83" s="12">
        <f t="shared" si="137"/>
        <v>2.3668639053254434</v>
      </c>
      <c r="AR83" s="12">
        <f t="shared" si="138"/>
        <v>2.6874496103198058</v>
      </c>
      <c r="AS83" s="12">
        <f t="shared" si="139"/>
        <v>1</v>
      </c>
      <c r="AT83" s="12" t="str">
        <f t="shared" si="140"/>
        <v>na</v>
      </c>
      <c r="AU83" s="12" t="str">
        <f t="shared" si="141"/>
        <v>na</v>
      </c>
      <c r="AV83" s="12" t="str">
        <f t="shared" si="142"/>
        <v>na</v>
      </c>
      <c r="AW83" s="12" t="str">
        <f t="shared" si="143"/>
        <v>na</v>
      </c>
      <c r="AX83" s="67">
        <f t="shared" si="144"/>
        <v>1</v>
      </c>
      <c r="AZ83" s="81" t="s">
        <v>139</v>
      </c>
      <c r="BA83" s="81"/>
      <c r="BF83" s="2"/>
      <c r="BG83" t="s">
        <v>120</v>
      </c>
      <c r="BH83" t="s">
        <v>186</v>
      </c>
      <c r="BI83" s="78"/>
      <c r="BJ83" s="78">
        <v>39</v>
      </c>
      <c r="BK83" s="16">
        <v>2.0099999999999998</v>
      </c>
      <c r="BL83" s="127">
        <v>32</v>
      </c>
      <c r="BM83" s="121">
        <v>4.84375E-3</v>
      </c>
      <c r="BN83" s="112">
        <v>2.7400387770978717E-2</v>
      </c>
      <c r="BO83" s="12">
        <f t="shared" si="123"/>
        <v>0.01</v>
      </c>
      <c r="BP83" s="67">
        <f t="shared" si="124"/>
        <v>1.3632033716904836E-2</v>
      </c>
      <c r="BQ83" s="1">
        <v>1</v>
      </c>
      <c r="BR83">
        <v>0.25</v>
      </c>
      <c r="BT83">
        <v>1</v>
      </c>
      <c r="BU83">
        <v>1</v>
      </c>
      <c r="BV83">
        <v>1</v>
      </c>
      <c r="BY83" s="45"/>
      <c r="CA83">
        <v>1</v>
      </c>
      <c r="CB83" s="25">
        <f t="shared" si="115"/>
        <v>-4.6051701859880909</v>
      </c>
      <c r="CC83" s="12">
        <f t="shared" si="145"/>
        <v>-1.601798325561075</v>
      </c>
      <c r="CD83" s="12" t="str">
        <f t="shared" si="146"/>
        <v>na</v>
      </c>
      <c r="CE83" s="12">
        <f t="shared" si="147"/>
        <v>-7.084877209212447</v>
      </c>
      <c r="CF83" s="12">
        <f t="shared" si="148"/>
        <v>-7.5494593212919519</v>
      </c>
      <c r="CG83" s="12">
        <f t="shared" si="149"/>
        <v>-4.6051701859880909</v>
      </c>
      <c r="CH83" s="12" t="str">
        <f t="shared" si="150"/>
        <v>na</v>
      </c>
      <c r="CI83" s="12" t="str">
        <f t="shared" si="151"/>
        <v>na</v>
      </c>
      <c r="CJ83" s="12" t="str">
        <f t="shared" si="152"/>
        <v>na</v>
      </c>
      <c r="CK83" s="12" t="str">
        <f t="shared" si="153"/>
        <v>na</v>
      </c>
      <c r="CL83" s="12">
        <f t="shared" si="154"/>
        <v>-4.6051701859880909</v>
      </c>
      <c r="CM83" s="25">
        <f t="shared" si="116"/>
        <v>1.8583234325883027</v>
      </c>
      <c r="CN83" s="12">
        <f t="shared" si="155"/>
        <v>0.22482551925453942</v>
      </c>
      <c r="CO83" s="12" t="str">
        <f t="shared" si="156"/>
        <v>na</v>
      </c>
      <c r="CP83" s="12">
        <f t="shared" si="157"/>
        <v>4.3983986570137334</v>
      </c>
      <c r="CQ83" s="12">
        <f t="shared" si="158"/>
        <v>4.9941505847575982</v>
      </c>
      <c r="CR83" s="12">
        <f t="shared" si="159"/>
        <v>1.8583234325883027</v>
      </c>
      <c r="CS83" s="12" t="str">
        <f t="shared" si="160"/>
        <v>na</v>
      </c>
      <c r="CT83" s="12" t="str">
        <f t="shared" si="161"/>
        <v>na</v>
      </c>
      <c r="CU83" s="12" t="str">
        <f t="shared" si="162"/>
        <v>na</v>
      </c>
      <c r="CV83" s="12" t="str">
        <f t="shared" si="163"/>
        <v>na</v>
      </c>
      <c r="CW83" s="67">
        <f t="shared" si="164"/>
        <v>1.8583234325883027</v>
      </c>
    </row>
    <row r="84" spans="1:101" x14ac:dyDescent="0.25">
      <c r="A84" s="81" t="s">
        <v>125</v>
      </c>
      <c r="B84" s="81"/>
      <c r="G84" s="2"/>
      <c r="H84" t="s">
        <v>8</v>
      </c>
      <c r="I84" t="s">
        <v>186</v>
      </c>
      <c r="J84" s="78"/>
      <c r="K84" s="78"/>
      <c r="L84" s="20">
        <v>12.75</v>
      </c>
      <c r="M84" s="126"/>
      <c r="N84" s="17"/>
      <c r="O84" s="18"/>
      <c r="P84" s="12">
        <f t="shared" si="121"/>
        <v>0.01</v>
      </c>
      <c r="Q84" s="67">
        <f t="shared" si="122"/>
        <v>0.01</v>
      </c>
      <c r="R84" s="1"/>
      <c r="Z84" s="45"/>
      <c r="AC84" s="25" t="str">
        <f t="shared" si="113"/>
        <v>na</v>
      </c>
      <c r="AD84" s="12" t="str">
        <f t="shared" si="125"/>
        <v>na</v>
      </c>
      <c r="AE84" s="12" t="str">
        <f t="shared" si="126"/>
        <v>na</v>
      </c>
      <c r="AF84" s="12" t="str">
        <f t="shared" si="127"/>
        <v>na</v>
      </c>
      <c r="AG84" s="12" t="str">
        <f t="shared" si="128"/>
        <v>na</v>
      </c>
      <c r="AH84" s="12" t="str">
        <f t="shared" si="129"/>
        <v>na</v>
      </c>
      <c r="AI84" s="12" t="str">
        <f t="shared" si="130"/>
        <v>na</v>
      </c>
      <c r="AJ84" s="12" t="str">
        <f t="shared" si="131"/>
        <v>na</v>
      </c>
      <c r="AK84" s="12" t="str">
        <f t="shared" si="132"/>
        <v>na</v>
      </c>
      <c r="AL84" s="12" t="str">
        <f t="shared" si="133"/>
        <v>na</v>
      </c>
      <c r="AM84" s="12" t="str">
        <f t="shared" si="134"/>
        <v>na</v>
      </c>
      <c r="AN84" s="25" t="str">
        <f t="shared" si="114"/>
        <v>na</v>
      </c>
      <c r="AO84" s="12" t="str">
        <f t="shared" si="135"/>
        <v>na</v>
      </c>
      <c r="AP84" s="12" t="str">
        <f t="shared" si="136"/>
        <v>na</v>
      </c>
      <c r="AQ84" s="12" t="str">
        <f t="shared" si="137"/>
        <v>na</v>
      </c>
      <c r="AR84" s="12" t="str">
        <f t="shared" si="138"/>
        <v>na</v>
      </c>
      <c r="AS84" s="12" t="str">
        <f t="shared" si="139"/>
        <v>na</v>
      </c>
      <c r="AT84" s="12" t="str">
        <f t="shared" si="140"/>
        <v>na</v>
      </c>
      <c r="AU84" s="12" t="str">
        <f t="shared" si="141"/>
        <v>na</v>
      </c>
      <c r="AV84" s="12" t="str">
        <f t="shared" si="142"/>
        <v>na</v>
      </c>
      <c r="AW84" s="12" t="str">
        <f t="shared" si="143"/>
        <v>na</v>
      </c>
      <c r="AX84" s="67" t="str">
        <f t="shared" si="144"/>
        <v>na</v>
      </c>
      <c r="AZ84" s="81" t="s">
        <v>125</v>
      </c>
      <c r="BA84" s="81"/>
      <c r="BF84" s="2"/>
      <c r="BG84" t="s">
        <v>8</v>
      </c>
      <c r="BH84" t="s">
        <v>186</v>
      </c>
      <c r="BI84" s="78"/>
      <c r="BJ84" s="78"/>
      <c r="BK84" s="20">
        <v>12.75</v>
      </c>
      <c r="BL84" s="126"/>
      <c r="BM84" s="17"/>
      <c r="BN84" s="18"/>
      <c r="BO84" s="12">
        <f t="shared" si="123"/>
        <v>0.01</v>
      </c>
      <c r="BP84" s="67">
        <f t="shared" si="124"/>
        <v>0.01</v>
      </c>
      <c r="BQ84" s="1"/>
      <c r="BY84" s="45"/>
      <c r="CB84" s="25" t="str">
        <f t="shared" si="115"/>
        <v>na</v>
      </c>
      <c r="CC84" s="12" t="str">
        <f t="shared" si="145"/>
        <v>na</v>
      </c>
      <c r="CD84" s="12" t="str">
        <f t="shared" si="146"/>
        <v>na</v>
      </c>
      <c r="CE84" s="12" t="str">
        <f t="shared" si="147"/>
        <v>na</v>
      </c>
      <c r="CF84" s="12" t="str">
        <f t="shared" si="148"/>
        <v>na</v>
      </c>
      <c r="CG84" s="12" t="str">
        <f t="shared" si="149"/>
        <v>na</v>
      </c>
      <c r="CH84" s="12" t="str">
        <f t="shared" si="150"/>
        <v>na</v>
      </c>
      <c r="CI84" s="12" t="str">
        <f t="shared" si="151"/>
        <v>na</v>
      </c>
      <c r="CJ84" s="12" t="str">
        <f t="shared" si="152"/>
        <v>na</v>
      </c>
      <c r="CK84" s="12" t="str">
        <f t="shared" si="153"/>
        <v>na</v>
      </c>
      <c r="CL84" s="12" t="str">
        <f t="shared" si="154"/>
        <v>na</v>
      </c>
      <c r="CM84" s="25" t="str">
        <f t="shared" si="116"/>
        <v>na</v>
      </c>
      <c r="CN84" s="12" t="str">
        <f t="shared" si="155"/>
        <v>na</v>
      </c>
      <c r="CO84" s="12" t="str">
        <f t="shared" si="156"/>
        <v>na</v>
      </c>
      <c r="CP84" s="12" t="str">
        <f t="shared" si="157"/>
        <v>na</v>
      </c>
      <c r="CQ84" s="12" t="str">
        <f t="shared" si="158"/>
        <v>na</v>
      </c>
      <c r="CR84" s="12" t="str">
        <f t="shared" si="159"/>
        <v>na</v>
      </c>
      <c r="CS84" s="12" t="str">
        <f t="shared" si="160"/>
        <v>na</v>
      </c>
      <c r="CT84" s="12" t="str">
        <f t="shared" si="161"/>
        <v>na</v>
      </c>
      <c r="CU84" s="12" t="str">
        <f t="shared" si="162"/>
        <v>na</v>
      </c>
      <c r="CV84" s="12" t="str">
        <f t="shared" si="163"/>
        <v>na</v>
      </c>
      <c r="CW84" s="67" t="str">
        <f t="shared" si="164"/>
        <v>na</v>
      </c>
    </row>
    <row r="85" spans="1:101" ht="15.75" x14ac:dyDescent="0.25">
      <c r="A85" s="81" t="s">
        <v>113</v>
      </c>
      <c r="B85" s="81"/>
      <c r="G85" s="2"/>
      <c r="H85" t="s">
        <v>8</v>
      </c>
      <c r="I85" t="s">
        <v>186</v>
      </c>
      <c r="J85" s="78"/>
      <c r="K85" s="78"/>
      <c r="L85" s="20">
        <v>648</v>
      </c>
      <c r="M85" s="126"/>
      <c r="N85" s="17"/>
      <c r="O85" s="18"/>
      <c r="P85" s="12">
        <f t="shared" si="121"/>
        <v>0.01</v>
      </c>
      <c r="Q85" s="67">
        <f t="shared" si="122"/>
        <v>0.01</v>
      </c>
      <c r="R85" s="1"/>
      <c r="Z85" s="45"/>
      <c r="AB85" s="53"/>
      <c r="AC85" s="25" t="str">
        <f t="shared" si="113"/>
        <v>na</v>
      </c>
      <c r="AD85" s="12" t="str">
        <f t="shared" si="125"/>
        <v>na</v>
      </c>
      <c r="AE85" s="12" t="str">
        <f t="shared" si="126"/>
        <v>na</v>
      </c>
      <c r="AF85" s="12" t="str">
        <f t="shared" si="127"/>
        <v>na</v>
      </c>
      <c r="AG85" s="12" t="str">
        <f t="shared" si="128"/>
        <v>na</v>
      </c>
      <c r="AH85" s="12" t="str">
        <f t="shared" si="129"/>
        <v>na</v>
      </c>
      <c r="AI85" s="12" t="str">
        <f t="shared" si="130"/>
        <v>na</v>
      </c>
      <c r="AJ85" s="12" t="str">
        <f t="shared" si="131"/>
        <v>na</v>
      </c>
      <c r="AK85" s="12" t="str">
        <f t="shared" si="132"/>
        <v>na</v>
      </c>
      <c r="AL85" s="12" t="str">
        <f t="shared" si="133"/>
        <v>na</v>
      </c>
      <c r="AM85" s="12" t="str">
        <f t="shared" si="134"/>
        <v>na</v>
      </c>
      <c r="AN85" s="25" t="str">
        <f t="shared" si="114"/>
        <v>na</v>
      </c>
      <c r="AO85" s="12" t="str">
        <f t="shared" si="135"/>
        <v>na</v>
      </c>
      <c r="AP85" s="12" t="str">
        <f t="shared" si="136"/>
        <v>na</v>
      </c>
      <c r="AQ85" s="12" t="str">
        <f t="shared" si="137"/>
        <v>na</v>
      </c>
      <c r="AR85" s="12" t="str">
        <f t="shared" si="138"/>
        <v>na</v>
      </c>
      <c r="AS85" s="12" t="str">
        <f t="shared" si="139"/>
        <v>na</v>
      </c>
      <c r="AT85" s="12" t="str">
        <f t="shared" si="140"/>
        <v>na</v>
      </c>
      <c r="AU85" s="12" t="str">
        <f t="shared" si="141"/>
        <v>na</v>
      </c>
      <c r="AV85" s="12" t="str">
        <f t="shared" si="142"/>
        <v>na</v>
      </c>
      <c r="AW85" s="12" t="str">
        <f t="shared" si="143"/>
        <v>na</v>
      </c>
      <c r="AX85" s="67" t="str">
        <f t="shared" si="144"/>
        <v>na</v>
      </c>
      <c r="AZ85" s="81" t="s">
        <v>113</v>
      </c>
      <c r="BA85" s="81"/>
      <c r="BF85" s="2"/>
      <c r="BG85" t="s">
        <v>8</v>
      </c>
      <c r="BH85" t="s">
        <v>186</v>
      </c>
      <c r="BI85" s="78"/>
      <c r="BJ85" s="78"/>
      <c r="BK85" s="20">
        <v>648</v>
      </c>
      <c r="BL85" s="126"/>
      <c r="BM85" s="17"/>
      <c r="BN85" s="18"/>
      <c r="BO85" s="12">
        <f t="shared" si="123"/>
        <v>0.01</v>
      </c>
      <c r="BP85" s="67">
        <f t="shared" si="124"/>
        <v>0.01</v>
      </c>
      <c r="BQ85" s="1"/>
      <c r="BY85" s="45"/>
      <c r="CA85" s="53"/>
      <c r="CB85" s="25" t="str">
        <f t="shared" si="115"/>
        <v>na</v>
      </c>
      <c r="CC85" s="12" t="str">
        <f t="shared" si="145"/>
        <v>na</v>
      </c>
      <c r="CD85" s="12" t="str">
        <f t="shared" si="146"/>
        <v>na</v>
      </c>
      <c r="CE85" s="12" t="str">
        <f t="shared" si="147"/>
        <v>na</v>
      </c>
      <c r="CF85" s="12" t="str">
        <f t="shared" si="148"/>
        <v>na</v>
      </c>
      <c r="CG85" s="12" t="str">
        <f t="shared" si="149"/>
        <v>na</v>
      </c>
      <c r="CH85" s="12" t="str">
        <f t="shared" si="150"/>
        <v>na</v>
      </c>
      <c r="CI85" s="12" t="str">
        <f t="shared" si="151"/>
        <v>na</v>
      </c>
      <c r="CJ85" s="12" t="str">
        <f t="shared" si="152"/>
        <v>na</v>
      </c>
      <c r="CK85" s="12" t="str">
        <f t="shared" si="153"/>
        <v>na</v>
      </c>
      <c r="CL85" s="12" t="str">
        <f t="shared" si="154"/>
        <v>na</v>
      </c>
      <c r="CM85" s="25" t="str">
        <f t="shared" si="116"/>
        <v>na</v>
      </c>
      <c r="CN85" s="12" t="str">
        <f t="shared" si="155"/>
        <v>na</v>
      </c>
      <c r="CO85" s="12" t="str">
        <f t="shared" si="156"/>
        <v>na</v>
      </c>
      <c r="CP85" s="12" t="str">
        <f t="shared" si="157"/>
        <v>na</v>
      </c>
      <c r="CQ85" s="12" t="str">
        <f t="shared" si="158"/>
        <v>na</v>
      </c>
      <c r="CR85" s="12" t="str">
        <f t="shared" si="159"/>
        <v>na</v>
      </c>
      <c r="CS85" s="12" t="str">
        <f t="shared" si="160"/>
        <v>na</v>
      </c>
      <c r="CT85" s="12" t="str">
        <f t="shared" si="161"/>
        <v>na</v>
      </c>
      <c r="CU85" s="12" t="str">
        <f t="shared" si="162"/>
        <v>na</v>
      </c>
      <c r="CV85" s="12" t="str">
        <f t="shared" si="163"/>
        <v>na</v>
      </c>
      <c r="CW85" s="67" t="str">
        <f t="shared" si="164"/>
        <v>na</v>
      </c>
    </row>
    <row r="86" spans="1:101" x14ac:dyDescent="0.25">
      <c r="A86" s="81" t="s">
        <v>126</v>
      </c>
      <c r="B86" s="81"/>
      <c r="G86" s="2"/>
      <c r="H86" t="s">
        <v>120</v>
      </c>
      <c r="I86" t="s">
        <v>186</v>
      </c>
      <c r="J86" s="78"/>
      <c r="K86" s="78">
        <v>39</v>
      </c>
      <c r="L86" s="16">
        <v>16.12</v>
      </c>
      <c r="M86" s="127"/>
      <c r="N86" s="121"/>
      <c r="O86" s="112"/>
      <c r="P86" s="12">
        <f t="shared" si="121"/>
        <v>0.01</v>
      </c>
      <c r="Q86" s="67">
        <f t="shared" si="122"/>
        <v>0.01</v>
      </c>
      <c r="R86" s="1">
        <v>1</v>
      </c>
      <c r="S86">
        <v>1</v>
      </c>
      <c r="U86">
        <v>0.375</v>
      </c>
      <c r="V86">
        <v>0.15</v>
      </c>
      <c r="W86">
        <v>1</v>
      </c>
      <c r="X86">
        <v>0.25</v>
      </c>
      <c r="Y86">
        <v>1</v>
      </c>
      <c r="Z86" s="45"/>
      <c r="AA86">
        <v>1</v>
      </c>
      <c r="AB86">
        <v>1</v>
      </c>
      <c r="AC86" s="25">
        <f t="shared" si="113"/>
        <v>-4.6051701859880909</v>
      </c>
      <c r="AD86" s="12">
        <f t="shared" si="125"/>
        <v>-6.4071933022443002</v>
      </c>
      <c r="AE86" s="12" t="str">
        <f t="shared" si="126"/>
        <v>na</v>
      </c>
      <c r="AF86" s="12">
        <f t="shared" si="127"/>
        <v>-2.6568289534546676</v>
      </c>
      <c r="AG86" s="12">
        <f t="shared" si="128"/>
        <v>-1.1324188981937926</v>
      </c>
      <c r="AH86" s="12">
        <f t="shared" si="129"/>
        <v>-4.6051701859880909</v>
      </c>
      <c r="AI86" s="12">
        <f t="shared" si="130"/>
        <v>-2.6315258205646233</v>
      </c>
      <c r="AJ86" s="12">
        <f t="shared" si="131"/>
        <v>-4.6051701859880909</v>
      </c>
      <c r="AK86" s="12" t="str">
        <f t="shared" si="132"/>
        <v>na</v>
      </c>
      <c r="AL86" s="12">
        <f t="shared" si="133"/>
        <v>-4.6051701859880909</v>
      </c>
      <c r="AM86" s="12">
        <f t="shared" si="134"/>
        <v>-4.6051701859880909</v>
      </c>
      <c r="AN86" s="25">
        <f t="shared" si="114"/>
        <v>1</v>
      </c>
      <c r="AO86" s="12">
        <f t="shared" si="135"/>
        <v>1.935727788279773</v>
      </c>
      <c r="AP86" s="12" t="str">
        <f t="shared" si="136"/>
        <v>na</v>
      </c>
      <c r="AQ86" s="12">
        <f t="shared" si="137"/>
        <v>0.33284023668639046</v>
      </c>
      <c r="AR86" s="12">
        <f t="shared" si="138"/>
        <v>6.0467616232195619E-2</v>
      </c>
      <c r="AS86" s="12">
        <f t="shared" si="139"/>
        <v>1</v>
      </c>
      <c r="AT86" s="12">
        <f t="shared" si="140"/>
        <v>0.32653061224489793</v>
      </c>
      <c r="AU86" s="12">
        <f t="shared" si="141"/>
        <v>1</v>
      </c>
      <c r="AV86" s="12" t="str">
        <f t="shared" si="142"/>
        <v>na</v>
      </c>
      <c r="AW86" s="12">
        <f t="shared" si="143"/>
        <v>1</v>
      </c>
      <c r="AX86" s="67">
        <f t="shared" si="144"/>
        <v>1</v>
      </c>
      <c r="AZ86" s="81" t="s">
        <v>126</v>
      </c>
      <c r="BA86" s="81"/>
      <c r="BF86" s="2"/>
      <c r="BG86" t="s">
        <v>120</v>
      </c>
      <c r="BH86" t="s">
        <v>186</v>
      </c>
      <c r="BI86" s="78"/>
      <c r="BJ86" s="78">
        <v>39</v>
      </c>
      <c r="BK86" s="16">
        <v>16.12</v>
      </c>
      <c r="BL86" s="127">
        <v>32</v>
      </c>
      <c r="BM86" s="121">
        <v>0.1041875</v>
      </c>
      <c r="BN86" s="112">
        <v>0.34637323124424702</v>
      </c>
      <c r="BO86" s="12">
        <f t="shared" si="123"/>
        <v>0.01</v>
      </c>
      <c r="BP86" s="67">
        <f t="shared" si="124"/>
        <v>2.1487173154109616E-2</v>
      </c>
      <c r="BQ86" s="1">
        <v>1</v>
      </c>
      <c r="BR86">
        <v>1</v>
      </c>
      <c r="BT86">
        <v>0.375</v>
      </c>
      <c r="BU86">
        <v>0.15</v>
      </c>
      <c r="BV86">
        <v>1</v>
      </c>
      <c r="BW86">
        <v>0.25</v>
      </c>
      <c r="BX86">
        <v>1</v>
      </c>
      <c r="BY86" s="45"/>
      <c r="BZ86">
        <v>1</v>
      </c>
      <c r="CA86">
        <v>1</v>
      </c>
      <c r="CB86" s="25">
        <f t="shared" si="115"/>
        <v>-4.6051701859880909</v>
      </c>
      <c r="CC86" s="12">
        <f t="shared" si="145"/>
        <v>-6.4071933022443002</v>
      </c>
      <c r="CD86" s="12" t="str">
        <f t="shared" si="146"/>
        <v>na</v>
      </c>
      <c r="CE86" s="12">
        <f t="shared" si="147"/>
        <v>-2.6568289534546676</v>
      </c>
      <c r="CF86" s="12">
        <f t="shared" si="148"/>
        <v>-1.1324188981937926</v>
      </c>
      <c r="CG86" s="12">
        <f t="shared" si="149"/>
        <v>-4.6051701859880909</v>
      </c>
      <c r="CH86" s="12">
        <f t="shared" si="150"/>
        <v>-2.6315258205646233</v>
      </c>
      <c r="CI86" s="12">
        <f t="shared" si="151"/>
        <v>-4.6051701859880909</v>
      </c>
      <c r="CJ86" s="12" t="str">
        <f t="shared" si="152"/>
        <v>na</v>
      </c>
      <c r="CK86" s="12">
        <f t="shared" si="153"/>
        <v>-4.6051701859880909</v>
      </c>
      <c r="CL86" s="12">
        <f t="shared" si="154"/>
        <v>-4.6051701859880909</v>
      </c>
      <c r="CM86" s="25">
        <f t="shared" si="116"/>
        <v>4.6169861015468889</v>
      </c>
      <c r="CN86" s="12">
        <f t="shared" si="155"/>
        <v>8.9372282948658111</v>
      </c>
      <c r="CO86" s="12" t="str">
        <f t="shared" si="156"/>
        <v>na</v>
      </c>
      <c r="CP86" s="12">
        <f t="shared" si="157"/>
        <v>1.5367187468166417</v>
      </c>
      <c r="CQ86" s="12">
        <f t="shared" si="158"/>
        <v>0.27917814373771821</v>
      </c>
      <c r="CR86" s="12">
        <f t="shared" si="159"/>
        <v>4.6169861015468889</v>
      </c>
      <c r="CS86" s="12">
        <f t="shared" si="160"/>
        <v>1.5075872984642902</v>
      </c>
      <c r="CT86" s="12">
        <f t="shared" si="161"/>
        <v>4.6169861015468889</v>
      </c>
      <c r="CU86" s="12" t="str">
        <f t="shared" si="162"/>
        <v>na</v>
      </c>
      <c r="CV86" s="12">
        <f t="shared" si="163"/>
        <v>4.6169861015468889</v>
      </c>
      <c r="CW86" s="67">
        <f t="shared" si="164"/>
        <v>4.6169861015468889</v>
      </c>
    </row>
    <row r="87" spans="1:101" x14ac:dyDescent="0.25">
      <c r="A87" s="81" t="s">
        <v>114</v>
      </c>
      <c r="B87" s="81"/>
      <c r="G87" s="2"/>
      <c r="H87" t="s">
        <v>8</v>
      </c>
      <c r="I87" t="s">
        <v>186</v>
      </c>
      <c r="J87" s="78"/>
      <c r="L87" s="20">
        <v>120</v>
      </c>
      <c r="M87" s="126"/>
      <c r="N87" s="17"/>
      <c r="O87" s="18"/>
      <c r="P87" s="12">
        <f t="shared" si="121"/>
        <v>0.01</v>
      </c>
      <c r="Q87" s="67">
        <f t="shared" si="122"/>
        <v>0.01</v>
      </c>
      <c r="Z87" s="45"/>
      <c r="AC87" s="25" t="str">
        <f t="shared" si="113"/>
        <v>na</v>
      </c>
      <c r="AD87" s="12" t="str">
        <f t="shared" si="125"/>
        <v>na</v>
      </c>
      <c r="AE87" s="12" t="str">
        <f t="shared" si="126"/>
        <v>na</v>
      </c>
      <c r="AF87" s="12" t="str">
        <f t="shared" si="127"/>
        <v>na</v>
      </c>
      <c r="AG87" s="12" t="str">
        <f t="shared" si="128"/>
        <v>na</v>
      </c>
      <c r="AH87" s="12" t="str">
        <f t="shared" si="129"/>
        <v>na</v>
      </c>
      <c r="AI87" s="12" t="str">
        <f t="shared" si="130"/>
        <v>na</v>
      </c>
      <c r="AJ87" s="12" t="str">
        <f t="shared" si="131"/>
        <v>na</v>
      </c>
      <c r="AK87" s="12" t="str">
        <f t="shared" si="132"/>
        <v>na</v>
      </c>
      <c r="AL87" s="12" t="str">
        <f t="shared" si="133"/>
        <v>na</v>
      </c>
      <c r="AM87" s="12" t="str">
        <f t="shared" si="134"/>
        <v>na</v>
      </c>
      <c r="AN87" s="25" t="str">
        <f t="shared" si="114"/>
        <v>na</v>
      </c>
      <c r="AO87" s="12" t="str">
        <f t="shared" si="135"/>
        <v>na</v>
      </c>
      <c r="AP87" s="12" t="str">
        <f t="shared" si="136"/>
        <v>na</v>
      </c>
      <c r="AQ87" s="12" t="str">
        <f t="shared" si="137"/>
        <v>na</v>
      </c>
      <c r="AR87" s="12" t="str">
        <f t="shared" si="138"/>
        <v>na</v>
      </c>
      <c r="AS87" s="12" t="str">
        <f t="shared" si="139"/>
        <v>na</v>
      </c>
      <c r="AT87" s="12" t="str">
        <f t="shared" si="140"/>
        <v>na</v>
      </c>
      <c r="AU87" s="12" t="str">
        <f t="shared" si="141"/>
        <v>na</v>
      </c>
      <c r="AV87" s="12" t="str">
        <f t="shared" si="142"/>
        <v>na</v>
      </c>
      <c r="AW87" s="12" t="str">
        <f t="shared" si="143"/>
        <v>na</v>
      </c>
      <c r="AX87" s="67" t="str">
        <f t="shared" si="144"/>
        <v>na</v>
      </c>
      <c r="AZ87" s="81" t="s">
        <v>114</v>
      </c>
      <c r="BA87" s="81"/>
      <c r="BF87" s="2"/>
      <c r="BG87" t="s">
        <v>8</v>
      </c>
      <c r="BH87" t="s">
        <v>186</v>
      </c>
      <c r="BI87" s="78"/>
      <c r="BK87" s="20">
        <v>120</v>
      </c>
      <c r="BL87" s="126"/>
      <c r="BM87" s="17"/>
      <c r="BN87" s="18"/>
      <c r="BO87" s="12">
        <f t="shared" si="123"/>
        <v>0.01</v>
      </c>
      <c r="BP87" s="67">
        <f t="shared" si="124"/>
        <v>0.01</v>
      </c>
      <c r="BY87" s="45"/>
      <c r="CB87" s="25" t="str">
        <f t="shared" si="115"/>
        <v>na</v>
      </c>
      <c r="CC87" s="12" t="str">
        <f t="shared" si="145"/>
        <v>na</v>
      </c>
      <c r="CD87" s="12" t="str">
        <f t="shared" si="146"/>
        <v>na</v>
      </c>
      <c r="CE87" s="12" t="str">
        <f t="shared" si="147"/>
        <v>na</v>
      </c>
      <c r="CF87" s="12" t="str">
        <f t="shared" si="148"/>
        <v>na</v>
      </c>
      <c r="CG87" s="12" t="str">
        <f t="shared" si="149"/>
        <v>na</v>
      </c>
      <c r="CH87" s="12" t="str">
        <f t="shared" si="150"/>
        <v>na</v>
      </c>
      <c r="CI87" s="12" t="str">
        <f t="shared" si="151"/>
        <v>na</v>
      </c>
      <c r="CJ87" s="12" t="str">
        <f t="shared" si="152"/>
        <v>na</v>
      </c>
      <c r="CK87" s="12" t="str">
        <f t="shared" si="153"/>
        <v>na</v>
      </c>
      <c r="CL87" s="12" t="str">
        <f t="shared" si="154"/>
        <v>na</v>
      </c>
      <c r="CM87" s="25" t="str">
        <f t="shared" si="116"/>
        <v>na</v>
      </c>
      <c r="CN87" s="12" t="str">
        <f t="shared" si="155"/>
        <v>na</v>
      </c>
      <c r="CO87" s="12" t="str">
        <f t="shared" si="156"/>
        <v>na</v>
      </c>
      <c r="CP87" s="12" t="str">
        <f t="shared" si="157"/>
        <v>na</v>
      </c>
      <c r="CQ87" s="12" t="str">
        <f t="shared" si="158"/>
        <v>na</v>
      </c>
      <c r="CR87" s="12" t="str">
        <f t="shared" si="159"/>
        <v>na</v>
      </c>
      <c r="CS87" s="12" t="str">
        <f t="shared" si="160"/>
        <v>na</v>
      </c>
      <c r="CT87" s="12" t="str">
        <f t="shared" si="161"/>
        <v>na</v>
      </c>
      <c r="CU87" s="12" t="str">
        <f t="shared" si="162"/>
        <v>na</v>
      </c>
      <c r="CV87" s="12" t="str">
        <f t="shared" si="163"/>
        <v>na</v>
      </c>
      <c r="CW87" s="67" t="str">
        <f t="shared" si="164"/>
        <v>na</v>
      </c>
    </row>
    <row r="88" spans="1:101" x14ac:dyDescent="0.25">
      <c r="B88" s="1"/>
      <c r="R88" s="1"/>
      <c r="AB88" s="2"/>
      <c r="AM88" s="2"/>
      <c r="AX88" s="2"/>
      <c r="BA88" s="1"/>
      <c r="BQ88" s="1"/>
      <c r="CA88" s="2"/>
      <c r="CL88" s="2"/>
      <c r="CW88" s="2"/>
    </row>
    <row r="89" spans="1:101" x14ac:dyDescent="0.25">
      <c r="A89" t="s">
        <v>40</v>
      </c>
      <c r="B89" s="1"/>
      <c r="M89" s="12" t="e">
        <f>AVERAGE(M66:M87)</f>
        <v>#DIV/0!</v>
      </c>
      <c r="R89" s="25">
        <f t="shared" ref="R89:AB89" si="165">SUM(R66:R87)/R90</f>
        <v>1</v>
      </c>
      <c r="S89" s="12">
        <f t="shared" si="165"/>
        <v>0.71875</v>
      </c>
      <c r="T89" s="12">
        <f t="shared" si="165"/>
        <v>1</v>
      </c>
      <c r="U89" s="12">
        <f t="shared" si="165"/>
        <v>0.65</v>
      </c>
      <c r="V89" s="12">
        <f t="shared" si="165"/>
        <v>0.6100000000000001</v>
      </c>
      <c r="W89" s="12">
        <f t="shared" si="165"/>
        <v>1</v>
      </c>
      <c r="X89" s="12">
        <f t="shared" si="165"/>
        <v>0.4375</v>
      </c>
      <c r="Y89" s="12">
        <f t="shared" si="165"/>
        <v>1</v>
      </c>
      <c r="Z89" s="12" t="e">
        <f t="shared" si="165"/>
        <v>#DIV/0!</v>
      </c>
      <c r="AA89" s="12">
        <f t="shared" si="165"/>
        <v>1</v>
      </c>
      <c r="AB89" s="67">
        <f t="shared" si="165"/>
        <v>1</v>
      </c>
      <c r="AC89" s="12">
        <f t="shared" ref="AC89" si="166">(1/R90)*(SUM(AC66:AC87))</f>
        <v>-4.6051701859880918</v>
      </c>
      <c r="AD89" s="12">
        <f t="shared" ref="AD89" si="167">(1/S90)*(SUM(AD66:AD87))</f>
        <v>-4.60517018598809</v>
      </c>
      <c r="AE89" s="12">
        <f t="shared" ref="AE89" si="168">(1/T90)*(SUM(AE66:AE87))</f>
        <v>-4.6051701859880909</v>
      </c>
      <c r="AF89" s="12">
        <f t="shared" ref="AF89" si="169">(1/U90)*(SUM(AF66:AF87))</f>
        <v>-4.6051701859880918</v>
      </c>
      <c r="AG89" s="12">
        <f t="shared" ref="AG89" si="170">(1/V90)*(SUM(AG66:AG87))</f>
        <v>-4.6051701859880909</v>
      </c>
      <c r="AH89" s="12">
        <f t="shared" ref="AH89" si="171">(1/W90)*(SUM(AH66:AH87))</f>
        <v>-4.6051701859880909</v>
      </c>
      <c r="AI89" s="12">
        <f t="shared" ref="AI89" si="172">(1/X90)*(SUM(AI66:AI87))</f>
        <v>-4.60517018598809</v>
      </c>
      <c r="AJ89" s="12">
        <f t="shared" ref="AJ89" si="173">(1/Y90)*(SUM(AJ66:AJ87))</f>
        <v>-4.60517018598809</v>
      </c>
      <c r="AK89" s="12" t="e">
        <f t="shared" ref="AK89" si="174">(1/Z90)*(SUM(AK66:AK87))</f>
        <v>#DIV/0!</v>
      </c>
      <c r="AL89" s="12">
        <f t="shared" ref="AL89" si="175">(1/AA90)*(SUM(AL66:AL87))</f>
        <v>-4.6051701859880909</v>
      </c>
      <c r="AM89" s="67">
        <f t="shared" ref="AM89" si="176">(1/AB90)*(SUM(AM66:AM87))</f>
        <v>-4.6051701859880909</v>
      </c>
      <c r="AN89" s="12">
        <f t="shared" ref="AN89:AX89" si="177">SUM(AN66:AN87)</f>
        <v>10</v>
      </c>
      <c r="AO89" s="12">
        <f t="shared" si="177"/>
        <v>10.041587901701323</v>
      </c>
      <c r="AP89" s="12">
        <f t="shared" si="177"/>
        <v>3</v>
      </c>
      <c r="AQ89" s="12">
        <f t="shared" si="177"/>
        <v>12.943786982248517</v>
      </c>
      <c r="AR89" s="12">
        <f t="shared" si="177"/>
        <v>14.135984950282181</v>
      </c>
      <c r="AS89" s="12">
        <f t="shared" si="177"/>
        <v>9</v>
      </c>
      <c r="AT89" s="12">
        <f t="shared" si="177"/>
        <v>6.2040816326530619</v>
      </c>
      <c r="AU89" s="12">
        <f t="shared" si="177"/>
        <v>6</v>
      </c>
      <c r="AV89" s="12">
        <f t="shared" si="177"/>
        <v>0</v>
      </c>
      <c r="AW89" s="12">
        <f t="shared" si="177"/>
        <v>2</v>
      </c>
      <c r="AX89" s="67">
        <f t="shared" si="177"/>
        <v>9</v>
      </c>
      <c r="AZ89" t="s">
        <v>40</v>
      </c>
      <c r="BA89" s="1"/>
      <c r="BL89" s="12">
        <f>AVERAGE(BL66:BL87)</f>
        <v>32</v>
      </c>
      <c r="BQ89" s="25">
        <f t="shared" ref="BQ89:CA89" si="178">SUM(BQ66:BQ87)/BQ90</f>
        <v>1</v>
      </c>
      <c r="BR89" s="12">
        <f t="shared" si="178"/>
        <v>0.71875</v>
      </c>
      <c r="BS89" s="12">
        <f t="shared" si="178"/>
        <v>1</v>
      </c>
      <c r="BT89" s="12">
        <f t="shared" si="178"/>
        <v>0.65</v>
      </c>
      <c r="BU89" s="12">
        <f t="shared" si="178"/>
        <v>0.6100000000000001</v>
      </c>
      <c r="BV89" s="12">
        <f t="shared" si="178"/>
        <v>1</v>
      </c>
      <c r="BW89" s="12">
        <f t="shared" si="178"/>
        <v>0.4375</v>
      </c>
      <c r="BX89" s="12">
        <f t="shared" si="178"/>
        <v>1</v>
      </c>
      <c r="BY89" s="12" t="e">
        <f t="shared" si="178"/>
        <v>#DIV/0!</v>
      </c>
      <c r="BZ89" s="12">
        <f t="shared" si="178"/>
        <v>1</v>
      </c>
      <c r="CA89" s="67">
        <f t="shared" si="178"/>
        <v>1</v>
      </c>
      <c r="CB89" s="12">
        <f t="shared" ref="CB89" si="179">(1/BQ90)*(SUM(CB66:CB87))</f>
        <v>-4.2561196717840017</v>
      </c>
      <c r="CC89" s="12">
        <f t="shared" ref="CC89" si="180">(1/BR90)*(SUM(CC66:CC87))</f>
        <v>-4.5405244616886717</v>
      </c>
      <c r="CD89" s="12">
        <f t="shared" ref="CD89" si="181">(1/BS90)*(SUM(CD66:CD87))</f>
        <v>-4.109552966359221</v>
      </c>
      <c r="CE89" s="12">
        <f t="shared" ref="CE89" si="182">(1/BT90)*(SUM(CE66:CE87))</f>
        <v>-4.244409188550633</v>
      </c>
      <c r="CF89" s="12">
        <f t="shared" ref="CF89" si="183">(1/BU90)*(SUM(CF66:CF87))</f>
        <v>-4.215765858467444</v>
      </c>
      <c r="CG89" s="12">
        <f t="shared" ref="CG89" si="184">(1/BV90)*(SUM(CG66:CG87))</f>
        <v>-4.2173362813168804</v>
      </c>
      <c r="CH89" s="12">
        <f t="shared" ref="CH89" si="185">(1/BW90)*(SUM(CH66:CH87))</f>
        <v>-4.3695857284081248</v>
      </c>
      <c r="CI89" s="12">
        <f t="shared" ref="CI89" si="186">(1/BX90)*(SUM(CI66:CI87))</f>
        <v>-4.0234193289812747</v>
      </c>
      <c r="CJ89" s="12" t="e">
        <f t="shared" ref="CJ89" si="187">(1/BY90)*(SUM(CJ66:CJ87))</f>
        <v>#DIV/0!</v>
      </c>
      <c r="CK89" s="12">
        <f t="shared" ref="CK89" si="188">(1/BZ90)*(SUM(CK66:CK87))</f>
        <v>-4.6051701859880909</v>
      </c>
      <c r="CL89" s="67">
        <f t="shared" ref="CL89" si="189">(1/CA90)*(SUM(CL66:CL87))</f>
        <v>-4.2173362813168804</v>
      </c>
      <c r="CM89" s="12">
        <f t="shared" ref="CM89:CW89" si="190">SUM(CM66:CM87)</f>
        <v>36.288468492787587</v>
      </c>
      <c r="CN89" s="12">
        <f t="shared" si="190"/>
        <v>23.117944462811778</v>
      </c>
      <c r="CO89" s="12">
        <f t="shared" si="190"/>
        <v>7.0323485655354006</v>
      </c>
      <c r="CP89" s="12">
        <f t="shared" si="190"/>
        <v>34.33317514720261</v>
      </c>
      <c r="CQ89" s="12">
        <f t="shared" si="190"/>
        <v>72.736229315192773</v>
      </c>
      <c r="CR89" s="12">
        <f t="shared" si="190"/>
        <v>35.288468492787587</v>
      </c>
      <c r="CS89" s="12">
        <f t="shared" si="190"/>
        <v>82.236954414377934</v>
      </c>
      <c r="CT89" s="12">
        <f t="shared" si="190"/>
        <v>31.430145060199287</v>
      </c>
      <c r="CU89" s="12">
        <f t="shared" si="190"/>
        <v>0</v>
      </c>
      <c r="CV89" s="12">
        <f t="shared" si="190"/>
        <v>8.6384401067172014</v>
      </c>
      <c r="CW89" s="67">
        <f t="shared" si="190"/>
        <v>35.288468492787587</v>
      </c>
    </row>
    <row r="90" spans="1:101" x14ac:dyDescent="0.25">
      <c r="A90" t="s">
        <v>41</v>
      </c>
      <c r="B90" s="1"/>
      <c r="R90" s="1">
        <f t="shared" ref="R90:AB90" si="191">COUNTIF(R66:R87,"&gt;0")</f>
        <v>10</v>
      </c>
      <c r="S90">
        <f t="shared" si="191"/>
        <v>8</v>
      </c>
      <c r="T90">
        <f t="shared" si="191"/>
        <v>3</v>
      </c>
      <c r="U90">
        <f t="shared" si="191"/>
        <v>10</v>
      </c>
      <c r="V90">
        <f t="shared" si="191"/>
        <v>10</v>
      </c>
      <c r="W90">
        <f t="shared" si="191"/>
        <v>9</v>
      </c>
      <c r="X90">
        <f t="shared" si="191"/>
        <v>4</v>
      </c>
      <c r="Y90">
        <f t="shared" si="191"/>
        <v>6</v>
      </c>
      <c r="Z90">
        <f t="shared" si="191"/>
        <v>0</v>
      </c>
      <c r="AA90">
        <f t="shared" si="191"/>
        <v>2</v>
      </c>
      <c r="AB90" s="2">
        <f t="shared" si="191"/>
        <v>9</v>
      </c>
      <c r="AC90" s="12"/>
      <c r="AD90" s="12"/>
      <c r="AE90" s="12"/>
      <c r="AF90" s="12"/>
      <c r="AG90" s="12"/>
      <c r="AH90" s="12"/>
      <c r="AI90" s="12"/>
      <c r="AJ90" s="12"/>
      <c r="AK90" s="12"/>
      <c r="AL90" s="12"/>
      <c r="AM90" s="67"/>
      <c r="AN90" s="12">
        <f t="shared" ref="AN90" si="192">AN89*AC91^2</f>
        <v>9.9999999999999894E-4</v>
      </c>
      <c r="AO90" s="12">
        <f t="shared" ref="AO90" si="193">AO89*AD91^2</f>
        <v>1.0041587901701351E-3</v>
      </c>
      <c r="AP90" s="12">
        <f t="shared" ref="AP90" si="194">AP89*AE91^2</f>
        <v>3.0000000000000024E-4</v>
      </c>
      <c r="AQ90" s="12">
        <f t="shared" ref="AQ90" si="195">AQ89*AF91^2</f>
        <v>1.2943786982248502E-3</v>
      </c>
      <c r="AR90" s="12">
        <f t="shared" ref="AR90" si="196">AR89*AG91^2</f>
        <v>1.413598495028219E-3</v>
      </c>
      <c r="AS90" s="12">
        <f t="shared" ref="AS90" si="197">AS89*AH91^2</f>
        <v>9.0000000000000063E-4</v>
      </c>
      <c r="AT90" s="12">
        <f t="shared" ref="AT90" si="198">AT89*AI91^2</f>
        <v>6.2040816326530788E-4</v>
      </c>
      <c r="AU90" s="12">
        <f t="shared" ref="AU90" si="199">AU89*AJ91^2</f>
        <v>6.0000000000000168E-4</v>
      </c>
      <c r="AV90" s="12" t="e">
        <f t="shared" ref="AV90" si="200">AV89*AK91^2</f>
        <v>#DIV/0!</v>
      </c>
      <c r="AW90" s="12">
        <f t="shared" ref="AW90" si="201">AW89*AL91^2</f>
        <v>2.0000000000000015E-4</v>
      </c>
      <c r="AX90" s="67">
        <f t="shared" ref="AX90" si="202">AX89*AM91^2</f>
        <v>9.0000000000000063E-4</v>
      </c>
      <c r="AZ90" t="s">
        <v>41</v>
      </c>
      <c r="BA90" s="1"/>
      <c r="BQ90" s="1">
        <f t="shared" ref="BQ90:CA90" si="203">COUNTIF(BQ66:BQ87,"&gt;0")</f>
        <v>10</v>
      </c>
      <c r="BR90">
        <f t="shared" si="203"/>
        <v>8</v>
      </c>
      <c r="BS90">
        <f t="shared" si="203"/>
        <v>3</v>
      </c>
      <c r="BT90">
        <f t="shared" si="203"/>
        <v>10</v>
      </c>
      <c r="BU90">
        <f t="shared" si="203"/>
        <v>10</v>
      </c>
      <c r="BV90">
        <f t="shared" si="203"/>
        <v>9</v>
      </c>
      <c r="BW90">
        <f t="shared" si="203"/>
        <v>4</v>
      </c>
      <c r="BX90">
        <f t="shared" si="203"/>
        <v>6</v>
      </c>
      <c r="BY90">
        <f t="shared" si="203"/>
        <v>0</v>
      </c>
      <c r="BZ90">
        <f t="shared" si="203"/>
        <v>2</v>
      </c>
      <c r="CA90" s="2">
        <f t="shared" si="203"/>
        <v>9</v>
      </c>
      <c r="CB90" s="12"/>
      <c r="CC90" s="12"/>
      <c r="CD90" s="12"/>
      <c r="CE90" s="12"/>
      <c r="CF90" s="12"/>
      <c r="CG90" s="12"/>
      <c r="CH90" s="12"/>
      <c r="CI90" s="12"/>
      <c r="CJ90" s="12"/>
      <c r="CK90" s="12"/>
      <c r="CL90" s="67"/>
      <c r="CM90" s="12">
        <f t="shared" ref="CM90" si="204">CM89*CB91^2</f>
        <v>7.2937364102149075E-3</v>
      </c>
      <c r="CN90" s="12">
        <f t="shared" ref="CN90" si="205">CN89*CC91^2</f>
        <v>2.6308723629738938E-3</v>
      </c>
      <c r="CO90" s="12">
        <f t="shared" ref="CO90" si="206">CO89*CD91^2</f>
        <v>1.8949075932630285E-3</v>
      </c>
      <c r="CP90" s="12">
        <f t="shared" ref="CP90" si="207">CP89*CE91^2</f>
        <v>7.0642651223138406E-3</v>
      </c>
      <c r="CQ90" s="12">
        <f t="shared" ref="CQ90" si="208">CQ89*CF91^2</f>
        <v>1.584831463381171E-2</v>
      </c>
      <c r="CR90" s="12">
        <f t="shared" ref="CR90" si="209">CR89*CG91^2</f>
        <v>7.6648041081184698E-3</v>
      </c>
      <c r="CS90" s="12">
        <f t="shared" ref="CS90" si="210">CS89*CH91^2</f>
        <v>1.317325437361575E-2</v>
      </c>
      <c r="CT90" s="12">
        <f t="shared" ref="CT90" si="211">CT89*CI91^2</f>
        <v>1.006117630900475E-2</v>
      </c>
      <c r="CU90" s="12" t="e">
        <f t="shared" ref="CU90" si="212">CU89*CJ91^2</f>
        <v>#DIV/0!</v>
      </c>
      <c r="CV90" s="12">
        <f t="shared" ref="CV90" si="213">CV89*CK91^2</f>
        <v>8.6384401067172078E-4</v>
      </c>
      <c r="CW90" s="67">
        <f t="shared" ref="CW90" si="214">CW89*CL91^2</f>
        <v>7.6648041081184698E-3</v>
      </c>
    </row>
    <row r="91" spans="1:101" ht="24" x14ac:dyDescent="0.45">
      <c r="A91" s="28" t="s">
        <v>188</v>
      </c>
      <c r="R91" s="1">
        <f>IF(R66&gt;0,$M66,0)+IF(R67&gt;0,$M67,0)+IF(R68&gt;0,$M68,0)+IF(R69&gt;0,$M69,0)+IF(R70&gt;0,$M70,0)+IF(R71&gt;0,$M71,0)+IF(R72&gt;0,$M72,0)+IF(R73&gt;0,$M73,0)+IF(R74&gt;0,$M74,0)+IF(R75&gt;0,$M75,0)+IF(R76&gt;0,$M76,0)+IF(R77&gt;0,$M77,0)+IF(R78&gt;0,$M78,0)+IF(R79&gt;0,$M79,0)+IF(R80&gt;0,$M80,0)+IF(R81&gt;0,$M81,0)+IF(R82&gt;0,$M82,0)+IF(R83&gt;0,$M83,0)+IF(R84&gt;0,$M84,0)+IF(R85&gt;0,$M85,0)+IF(R86&gt;0,$M86,0)+IF(R87&gt;0,$M87,0)</f>
        <v>0</v>
      </c>
      <c r="S91">
        <f t="shared" ref="S91:AB91" si="215">IF(S66&gt;0,$M66,0)+IF(S67&gt;0,$M67,0)+IF(S68&gt;0,$M68,0)+IF(S69&gt;0,$M69,0)+IF(S70&gt;0,$M70,0)+IF(S71&gt;0,$M71,0)+IF(S72&gt;0,$M72,0)+IF(S73&gt;0,$M73,0)+IF(S74&gt;0,$M74,0)+IF(S75&gt;0,$M75,0)+IF(S76&gt;0,$M76,0)+IF(S77&gt;0,$M77,0)+IF(S78&gt;0,$M78,0)+IF(S79&gt;0,$M79,0)+IF(S80&gt;0,$M80,0)+IF(S81&gt;0,$M81,0)+IF(S82&gt;0,$M82,0)+IF(S83&gt;0,$M83,0)+IF(S84&gt;0,$M84,0)+IF(S85&gt;0,$M85,0)+IF(S86&gt;0,$M86,0)+IF(S87&gt;0,$M87,0)</f>
        <v>0</v>
      </c>
      <c r="T91">
        <f t="shared" si="215"/>
        <v>0</v>
      </c>
      <c r="U91">
        <f t="shared" si="215"/>
        <v>0</v>
      </c>
      <c r="V91">
        <f t="shared" si="215"/>
        <v>0</v>
      </c>
      <c r="W91">
        <f t="shared" si="215"/>
        <v>0</v>
      </c>
      <c r="X91">
        <f t="shared" si="215"/>
        <v>0</v>
      </c>
      <c r="Y91">
        <f t="shared" si="215"/>
        <v>0</v>
      </c>
      <c r="Z91">
        <f t="shared" si="215"/>
        <v>0</v>
      </c>
      <c r="AA91">
        <f t="shared" si="215"/>
        <v>0</v>
      </c>
      <c r="AB91" s="2">
        <f t="shared" si="215"/>
        <v>0</v>
      </c>
      <c r="AC91" s="30">
        <f>EXP(AC89)</f>
        <v>9.999999999999995E-3</v>
      </c>
      <c r="AD91" s="30">
        <f t="shared" ref="AD91:AM91" si="216">EXP(AD89)</f>
        <v>1.0000000000000014E-2</v>
      </c>
      <c r="AE91" s="30">
        <f t="shared" si="216"/>
        <v>1.0000000000000004E-2</v>
      </c>
      <c r="AF91" s="30">
        <f t="shared" si="216"/>
        <v>9.999999999999995E-3</v>
      </c>
      <c r="AG91" s="30">
        <f t="shared" si="216"/>
        <v>1.0000000000000004E-2</v>
      </c>
      <c r="AH91" s="30">
        <f t="shared" si="216"/>
        <v>1.0000000000000004E-2</v>
      </c>
      <c r="AI91" s="30">
        <f t="shared" si="216"/>
        <v>1.0000000000000014E-2</v>
      </c>
      <c r="AJ91" s="30">
        <f t="shared" si="216"/>
        <v>1.0000000000000014E-2</v>
      </c>
      <c r="AK91" s="30" t="e">
        <f t="shared" si="216"/>
        <v>#DIV/0!</v>
      </c>
      <c r="AL91" s="30">
        <f t="shared" si="216"/>
        <v>1.0000000000000004E-2</v>
      </c>
      <c r="AM91" s="70">
        <f t="shared" si="216"/>
        <v>1.0000000000000004E-2</v>
      </c>
      <c r="AN91" s="12">
        <f>SQRT(AN90)</f>
        <v>3.1622776601683777E-2</v>
      </c>
      <c r="AO91" s="12">
        <f t="shared" ref="AO91:AX91" si="217">SQRT(AO90)</f>
        <v>3.1688464623110646E-2</v>
      </c>
      <c r="AP91" s="12">
        <f t="shared" si="217"/>
        <v>1.732050807568878E-2</v>
      </c>
      <c r="AQ91" s="12">
        <f t="shared" si="217"/>
        <v>3.5977474872826334E-2</v>
      </c>
      <c r="AR91" s="12">
        <f t="shared" si="217"/>
        <v>3.7597852266163009E-2</v>
      </c>
      <c r="AS91" s="12">
        <f t="shared" si="217"/>
        <v>3.0000000000000009E-2</v>
      </c>
      <c r="AT91" s="12">
        <f t="shared" si="217"/>
        <v>2.4907993963089597E-2</v>
      </c>
      <c r="AU91" s="12">
        <f t="shared" si="217"/>
        <v>2.4494897427831817E-2</v>
      </c>
      <c r="AV91" s="12" t="e">
        <f t="shared" si="217"/>
        <v>#DIV/0!</v>
      </c>
      <c r="AW91" s="12">
        <f t="shared" si="217"/>
        <v>1.4142135623730956E-2</v>
      </c>
      <c r="AX91" s="67">
        <f t="shared" si="217"/>
        <v>3.0000000000000009E-2</v>
      </c>
      <c r="AZ91" s="28" t="s">
        <v>188</v>
      </c>
      <c r="BQ91" s="1">
        <f>IF(BQ66&gt;0,$BL66,0)+IF(BQ67&gt;0,$BL67,0)+IF(BQ68&gt;0,$BL68,0)+IF(BQ69&gt;0,$BL69,0)+IF(BQ70&gt;0,$BL70,0)+IF(BQ71&gt;0,$BL71,0)+IF(BQ72&gt;0,$BL72,0)+IF(BQ73&gt;0,$BL73,0)+IF(BQ74&gt;0,$BL74,0)+IF(BQ75&gt;0,$BL75,0)+IF(BQ76&gt;0,$BL76,0)+IF(BQ77&gt;0,$BL77,0)+IF(BQ78&gt;0,$BL78,0)+IF(BQ79&gt;0,$BL79,0)+IF(BQ80&gt;0,$BL80,0)+IF(BQ81&gt;0,$BL81,0)+IF(BQ82&gt;0,$BL82,0)+IF(BQ83&gt;0,$BL83,0)+IF(BQ84&gt;0,$BL84,0)+IF(BQ85&gt;0,$BL85,0)+IF(BQ86&gt;0,$BL86,0)+IF(BQ87&gt;0,$BL87,0)</f>
        <v>320</v>
      </c>
      <c r="BR91">
        <f t="shared" ref="BR91:CA91" si="218">IF(BR66&gt;0,$BL66,0)+IF(BR67&gt;0,$BL67,0)+IF(BR68&gt;0,$BL68,0)+IF(BR69&gt;0,$BL69,0)+IF(BR70&gt;0,$BL70,0)+IF(BR71&gt;0,$BL71,0)+IF(BR72&gt;0,$BL72,0)+IF(BR73&gt;0,$BL73,0)+IF(BR74&gt;0,$BL74,0)+IF(BR75&gt;0,$BL75,0)+IF(BR76&gt;0,$BL76,0)+IF(BR77&gt;0,$BL77,0)+IF(BR78&gt;0,$BL78,0)+IF(BR79&gt;0,$BL79,0)+IF(BR80&gt;0,$BL80,0)+IF(BR81&gt;0,$BL81,0)+IF(BR82&gt;0,$BL82,0)+IF(BR83&gt;0,$BL83,0)+IF(BR84&gt;0,$BL84,0)+IF(BR85&gt;0,$BL85,0)+IF(BR86&gt;0,$BL86,0)+IF(BR87&gt;0,$BL87,0)</f>
        <v>256</v>
      </c>
      <c r="BS91">
        <f t="shared" si="218"/>
        <v>96</v>
      </c>
      <c r="BT91">
        <f t="shared" si="218"/>
        <v>320</v>
      </c>
      <c r="BU91">
        <f t="shared" si="218"/>
        <v>320</v>
      </c>
      <c r="BV91">
        <f t="shared" si="218"/>
        <v>288</v>
      </c>
      <c r="BW91">
        <f t="shared" si="218"/>
        <v>128</v>
      </c>
      <c r="BX91">
        <f t="shared" si="218"/>
        <v>192</v>
      </c>
      <c r="BY91">
        <f t="shared" si="218"/>
        <v>0</v>
      </c>
      <c r="BZ91">
        <f t="shared" si="218"/>
        <v>64</v>
      </c>
      <c r="CA91" s="2">
        <f t="shared" si="218"/>
        <v>288</v>
      </c>
      <c r="CB91" s="30">
        <f>EXP(CB89)</f>
        <v>1.4177208035712419E-2</v>
      </c>
      <c r="CC91" s="30">
        <f t="shared" ref="CC91:CL91" si="219">EXP(CC89)</f>
        <v>1.0667810228355336E-2</v>
      </c>
      <c r="CD91" s="30">
        <f t="shared" si="219"/>
        <v>1.6415110993177794E-2</v>
      </c>
      <c r="CE91" s="30">
        <f t="shared" si="219"/>
        <v>1.4344205897099409E-2</v>
      </c>
      <c r="CF91" s="30">
        <f t="shared" si="219"/>
        <v>1.4761012590545469E-2</v>
      </c>
      <c r="CG91" s="30">
        <f t="shared" si="219"/>
        <v>1.4737849751578647E-2</v>
      </c>
      <c r="CH91" s="30">
        <f t="shared" si="219"/>
        <v>1.2656482703333513E-2</v>
      </c>
      <c r="CI91" s="30">
        <f t="shared" si="219"/>
        <v>1.7891682678000176E-2</v>
      </c>
      <c r="CJ91" s="30" t="e">
        <f t="shared" si="219"/>
        <v>#DIV/0!</v>
      </c>
      <c r="CK91" s="30">
        <f t="shared" si="219"/>
        <v>1.0000000000000004E-2</v>
      </c>
      <c r="CL91" s="70">
        <f t="shared" si="219"/>
        <v>1.4737849751578647E-2</v>
      </c>
      <c r="CM91" s="12">
        <f>SQRT(CM90)</f>
        <v>8.5403374700388196E-2</v>
      </c>
      <c r="CN91" s="12">
        <f t="shared" ref="CN91:CW91" si="220">SQRT(CN90)</f>
        <v>5.1292030209125997E-2</v>
      </c>
      <c r="CO91" s="12">
        <f t="shared" si="220"/>
        <v>4.3530536330982972E-2</v>
      </c>
      <c r="CP91" s="12">
        <f t="shared" si="220"/>
        <v>8.4049182758155594E-2</v>
      </c>
      <c r="CQ91" s="12">
        <f t="shared" si="220"/>
        <v>0.1258900894979891</v>
      </c>
      <c r="CR91" s="12">
        <f t="shared" si="220"/>
        <v>8.754886697221427E-2</v>
      </c>
      <c r="CS91" s="12">
        <f t="shared" si="220"/>
        <v>0.11477479851263409</v>
      </c>
      <c r="CT91" s="12">
        <f t="shared" si="220"/>
        <v>0.10030541515294551</v>
      </c>
      <c r="CU91" s="12" t="e">
        <f t="shared" si="220"/>
        <v>#DIV/0!</v>
      </c>
      <c r="CV91" s="12">
        <f t="shared" si="220"/>
        <v>2.9391223361264172E-2</v>
      </c>
      <c r="CW91" s="67">
        <f t="shared" si="220"/>
        <v>8.754886697221427E-2</v>
      </c>
    </row>
    <row r="92" spans="1:101" ht="18" x14ac:dyDescent="0.35">
      <c r="A92" s="31" t="s">
        <v>189</v>
      </c>
      <c r="AB92" s="2"/>
      <c r="AM92" s="2"/>
      <c r="AZ92" s="31" t="s">
        <v>189</v>
      </c>
      <c r="CA92" s="2"/>
      <c r="CL92" s="2"/>
    </row>
    <row r="93" spans="1:101" x14ac:dyDescent="0.25">
      <c r="A93" s="31" t="s">
        <v>199</v>
      </c>
      <c r="Z93" t="s">
        <v>43</v>
      </c>
      <c r="AC93" s="25">
        <f t="shared" ref="AC93" si="221">SQRT(((R91-1)*(AN91^2))/(R91-1))</f>
        <v>3.1622776601683777E-2</v>
      </c>
      <c r="AD93" s="12">
        <f t="shared" ref="AD93" si="222">SQRT(((S91-1)*(AO91^2))/(S91-1))</f>
        <v>3.1688464623110646E-2</v>
      </c>
      <c r="AE93" s="12">
        <f t="shared" ref="AE93" si="223">SQRT(((T91-1)*(AP91^2))/(T91-1))</f>
        <v>1.732050807568878E-2</v>
      </c>
      <c r="AF93" s="12">
        <f t="shared" ref="AF93" si="224">SQRT(((U91-1)*(AQ91^2))/(U91-1))</f>
        <v>3.5977474872826334E-2</v>
      </c>
      <c r="AG93" s="12">
        <f t="shared" ref="AG93" si="225">SQRT(((V91-1)*(AR91^2))/(V91-1))</f>
        <v>3.7597852266163009E-2</v>
      </c>
      <c r="AH93" s="12">
        <f t="shared" ref="AH93" si="226">SQRT(((W91-1)*(AS91^2))/(W91-1))</f>
        <v>3.0000000000000009E-2</v>
      </c>
      <c r="AI93" s="12">
        <f t="shared" ref="AI93" si="227">SQRT(((X91-1)*(AT91^2))/(X91-1))</f>
        <v>2.4907993963089597E-2</v>
      </c>
      <c r="AJ93" s="12">
        <f t="shared" ref="AJ93" si="228">SQRT(((Y91-1)*(AU91^2))/(Y91-1))</f>
        <v>2.4494897427831817E-2</v>
      </c>
      <c r="AK93" s="12" t="e">
        <f t="shared" ref="AK93" si="229">SQRT(((Z91-1)*(AV91^2))/(Z91-1))</f>
        <v>#DIV/0!</v>
      </c>
      <c r="AL93" s="12">
        <f t="shared" ref="AL93" si="230">SQRT(((AA91-1)*(AW91^2))/(AA91-1))</f>
        <v>1.4142135623730956E-2</v>
      </c>
      <c r="AM93" s="67">
        <f t="shared" ref="AM93" si="231">SQRT(((AB91-1)*(AX91^2))/(AB91-1))</f>
        <v>3.0000000000000009E-2</v>
      </c>
      <c r="AZ93" s="31" t="s">
        <v>42</v>
      </c>
      <c r="BY93" t="s">
        <v>43</v>
      </c>
      <c r="CB93" s="25">
        <f t="shared" ref="CB93" si="232">SQRT(((BQ91-1)*(CM91^2))/(BQ91-1))</f>
        <v>8.5403374700388196E-2</v>
      </c>
      <c r="CC93" s="12">
        <f t="shared" ref="CC93" si="233">SQRT(((BR91-1)*(CN91^2))/(BR91-1))</f>
        <v>5.1292030209125997E-2</v>
      </c>
      <c r="CD93" s="12">
        <f t="shared" ref="CD93" si="234">SQRT(((BS91-1)*(CO91^2))/(BS91-1))</f>
        <v>4.3530536330982972E-2</v>
      </c>
      <c r="CE93" s="12">
        <f t="shared" ref="CE93" si="235">SQRT(((BT91-1)*(CP91^2))/(BT91-1))</f>
        <v>8.4049182758155594E-2</v>
      </c>
      <c r="CF93" s="12">
        <f t="shared" ref="CF93" si="236">SQRT(((BU91-1)*(CQ91^2))/(BU91-1))</f>
        <v>0.1258900894979891</v>
      </c>
      <c r="CG93" s="12">
        <f t="shared" ref="CG93" si="237">SQRT(((BV91-1)*(CR91^2))/(BV91-1))</f>
        <v>8.754886697221427E-2</v>
      </c>
      <c r="CH93" s="12">
        <f t="shared" ref="CH93" si="238">SQRT(((BW91-1)*(CS91^2))/(BW91-1))</f>
        <v>0.11477479851263409</v>
      </c>
      <c r="CI93" s="12">
        <f t="shared" ref="CI93" si="239">SQRT(((BX91-1)*(CT91^2))/(BX91-1))</f>
        <v>0.10030541515294551</v>
      </c>
      <c r="CJ93" s="12" t="e">
        <f t="shared" ref="CJ93" si="240">SQRT(((BY91-1)*(CU91^2))/(BY91-1))</f>
        <v>#DIV/0!</v>
      </c>
      <c r="CK93" s="12">
        <f t="shared" ref="CK93" si="241">SQRT(((BZ91-1)*(CV91^2))/(BZ91-1))</f>
        <v>2.9391223361264172E-2</v>
      </c>
      <c r="CL93" s="67">
        <f t="shared" ref="CL93" si="242">SQRT(((CA91-1)*(CW91^2))/(CA91-1))</f>
        <v>8.754886697221427E-2</v>
      </c>
    </row>
    <row r="94" spans="1:101" x14ac:dyDescent="0.25">
      <c r="Z94" t="s">
        <v>44</v>
      </c>
      <c r="AC94" s="25" t="e">
        <f t="shared" ref="AC94" si="243">(1-AC91)/(SQRT((2*(AC93^2)/R91)))</f>
        <v>#DIV/0!</v>
      </c>
      <c r="AD94" s="12" t="e">
        <f t="shared" ref="AD94" si="244">(1-AD91)/(SQRT((2*(AD93^2)/S91)))</f>
        <v>#DIV/0!</v>
      </c>
      <c r="AE94" s="12" t="e">
        <f t="shared" ref="AE94" si="245">(1-AE91)/(SQRT((2*(AE93^2)/T91)))</f>
        <v>#DIV/0!</v>
      </c>
      <c r="AF94" s="12" t="e">
        <f t="shared" ref="AF94" si="246">(1-AF91)/(SQRT((2*(AF93^2)/U91)))</f>
        <v>#DIV/0!</v>
      </c>
      <c r="AG94" s="12" t="e">
        <f t="shared" ref="AG94" si="247">(1-AG91)/(SQRT((2*(AG93^2)/V91)))</f>
        <v>#DIV/0!</v>
      </c>
      <c r="AH94" s="12" t="e">
        <f t="shared" ref="AH94" si="248">(1-AH91)/(SQRT((2*(AH93^2)/W91)))</f>
        <v>#DIV/0!</v>
      </c>
      <c r="AI94" s="12" t="e">
        <f t="shared" ref="AI94" si="249">(1-AI91)/(SQRT((2*(AI93^2)/X91)))</f>
        <v>#DIV/0!</v>
      </c>
      <c r="AJ94" s="12" t="e">
        <f t="shared" ref="AJ94" si="250">(1-AJ91)/(SQRT((2*(AJ93^2)/Y91)))</f>
        <v>#DIV/0!</v>
      </c>
      <c r="AK94" s="12" t="e">
        <f t="shared" ref="AK94" si="251">(1-AK91)/(SQRT((2*(AK93^2)/Z91)))</f>
        <v>#DIV/0!</v>
      </c>
      <c r="AL94" s="12" t="e">
        <f t="shared" ref="AL94" si="252">(1-AL91)/(SQRT((2*(AL93^2)/AA91)))</f>
        <v>#DIV/0!</v>
      </c>
      <c r="AM94" s="67" t="e">
        <f t="shared" ref="AM94" si="253">(1-AM91)/(SQRT((2*(AM93^2)/AB91)))</f>
        <v>#DIV/0!</v>
      </c>
      <c r="BY94" t="s">
        <v>44</v>
      </c>
      <c r="CB94" s="25">
        <f t="shared" ref="CB94" si="254">(1-CB91)/(SQRT((2*(CB93^2)/BQ91)))</f>
        <v>146.01040780180392</v>
      </c>
      <c r="CC94" s="12">
        <f t="shared" ref="CC94" si="255">(1-CC91)/(SQRT((2*(CC93^2)/BR91)))</f>
        <v>218.22134858189278</v>
      </c>
      <c r="CD94" s="12">
        <f t="shared" ref="CD94" si="256">(1-CD91)/(SQRT((2*(CD93^2)/BS91)))</f>
        <v>156.54472881872175</v>
      </c>
      <c r="CE94" s="12">
        <f t="shared" ref="CE94" si="257">(1-CE91)/(SQRT((2*(CE93^2)/BT91)))</f>
        <v>148.33778014359959</v>
      </c>
      <c r="CF94" s="12">
        <f t="shared" ref="CF94" si="258">(1-CF91)/(SQRT((2*(CF93^2)/BU91)))</f>
        <v>98.994265624431065</v>
      </c>
      <c r="CG94" s="12">
        <f t="shared" ref="CG94" si="259">(1-CG91)/(SQRT((2*(CG93^2)/BV91)))</f>
        <v>135.04624573534932</v>
      </c>
      <c r="CH94" s="12">
        <f t="shared" ref="CH94" si="260">(1-CH91)/(SQRT((2*(CH93^2)/BW91)))</f>
        <v>68.819533911042853</v>
      </c>
      <c r="CI94" s="12">
        <f t="shared" ref="CI94" si="261">(1-CI91)/(SQRT((2*(CI93^2)/BX91)))</f>
        <v>95.933574310584632</v>
      </c>
      <c r="CJ94" s="12" t="e">
        <f t="shared" ref="CJ94" si="262">(1-CJ91)/(SQRT((2*(CJ93^2)/BY91)))</f>
        <v>#DIV/0!</v>
      </c>
      <c r="CK94" s="12">
        <f t="shared" ref="CK94" si="263">(1-CK91)/(SQRT((2*(CK93^2)/BZ91)))</f>
        <v>190.54279021193412</v>
      </c>
      <c r="CL94" s="67">
        <f t="shared" ref="CL94" si="264">(1-CL91)/(SQRT((2*(CL93^2)/CA91)))</f>
        <v>135.04624573534932</v>
      </c>
    </row>
    <row r="95" spans="1:101" x14ac:dyDescent="0.25">
      <c r="Z95" t="s">
        <v>151</v>
      </c>
      <c r="AC95" s="25" t="e">
        <f t="shared" ref="AC95" si="265">TINV(0.05,2*R91-2)</f>
        <v>#NUM!</v>
      </c>
      <c r="AD95" s="12" t="e">
        <f t="shared" ref="AD95" si="266">TINV(0.05,2*S91-2)</f>
        <v>#NUM!</v>
      </c>
      <c r="AE95" s="12" t="e">
        <f t="shared" ref="AE95" si="267">TINV(0.05,2*T91-2)</f>
        <v>#NUM!</v>
      </c>
      <c r="AF95" s="12" t="e">
        <f t="shared" ref="AF95" si="268">TINV(0.05,2*U91-2)</f>
        <v>#NUM!</v>
      </c>
      <c r="AG95" s="12" t="e">
        <f t="shared" ref="AG95" si="269">TINV(0.05,2*V91-2)</f>
        <v>#NUM!</v>
      </c>
      <c r="AH95" s="12" t="e">
        <f t="shared" ref="AH95" si="270">TINV(0.05,2*W91-2)</f>
        <v>#NUM!</v>
      </c>
      <c r="AI95" s="12" t="e">
        <f t="shared" ref="AI95" si="271">TINV(0.05,2*X91-2)</f>
        <v>#NUM!</v>
      </c>
      <c r="AJ95" s="12" t="e">
        <f t="shared" ref="AJ95" si="272">TINV(0.05,2*Y91-2)</f>
        <v>#NUM!</v>
      </c>
      <c r="AK95" s="12" t="e">
        <f t="shared" ref="AK95" si="273">TINV(0.05,2*Z91-2)</f>
        <v>#NUM!</v>
      </c>
      <c r="AL95" s="12" t="e">
        <f t="shared" ref="AL95" si="274">TINV(0.05,2*AA91-2)</f>
        <v>#NUM!</v>
      </c>
      <c r="AM95" s="67" t="e">
        <f t="shared" ref="AM95" si="275">TINV(0.05,2*AB91-2)</f>
        <v>#NUM!</v>
      </c>
      <c r="BY95" t="s">
        <v>151</v>
      </c>
      <c r="CB95" s="25">
        <f t="shared" ref="CB95" si="276">TINV(0.05,2*BQ91-2)</f>
        <v>1.9636892219922382</v>
      </c>
      <c r="CC95" s="12">
        <f t="shared" ref="CC95" si="277">TINV(0.05,2*BR91-2)</f>
        <v>1.9646263676375226</v>
      </c>
      <c r="CD95" s="12">
        <f t="shared" ref="CD95" si="278">TINV(0.05,2*BS91-2)</f>
        <v>1.9725281820013127</v>
      </c>
      <c r="CE95" s="12">
        <f t="shared" ref="CE95" si="279">TINV(0.05,2*BT91-2)</f>
        <v>1.9636892219922382</v>
      </c>
      <c r="CF95" s="12">
        <f t="shared" ref="CF95" si="280">TINV(0.05,2*BU91-2)</f>
        <v>1.9636892219922382</v>
      </c>
      <c r="CG95" s="12">
        <f t="shared" ref="CG95" si="281">TINV(0.05,2*BV91-2)</f>
        <v>1.9641054414059032</v>
      </c>
      <c r="CH95" s="12">
        <f t="shared" ref="CH95" si="282">TINV(0.05,2*BW91-2)</f>
        <v>1.9693475402191838</v>
      </c>
      <c r="CI95" s="12">
        <f t="shared" ref="CI95" si="283">TINV(0.05,2*BX91-2)</f>
        <v>1.966193506826998</v>
      </c>
      <c r="CJ95" s="12" t="e">
        <f t="shared" ref="CJ95" si="284">TINV(0.05,2*BY91-2)</f>
        <v>#NUM!</v>
      </c>
      <c r="CK95" s="12">
        <f t="shared" ref="CK95" si="285">TINV(0.05,2*BZ91-2)</f>
        <v>1.9789706019906266</v>
      </c>
      <c r="CL95" s="67">
        <f t="shared" ref="CL95" si="286">TINV(0.05,2*CA91-2)</f>
        <v>1.9641054414059032</v>
      </c>
    </row>
    <row r="96" spans="1:101" x14ac:dyDescent="0.25">
      <c r="Z96" t="s">
        <v>46</v>
      </c>
      <c r="AC96" s="25" t="e">
        <f t="shared" ref="AC96" si="287">TDIST(ABS(AC94),2*R91-2,1)</f>
        <v>#DIV/0!</v>
      </c>
      <c r="AD96" s="12" t="e">
        <f t="shared" ref="AD96" si="288">TDIST(ABS(AD94),2*S91-2,1)</f>
        <v>#DIV/0!</v>
      </c>
      <c r="AE96" s="12" t="e">
        <f t="shared" ref="AE96" si="289">TDIST(ABS(AE94),2*T91-2,1)</f>
        <v>#DIV/0!</v>
      </c>
      <c r="AF96" s="12" t="e">
        <f t="shared" ref="AF96" si="290">TDIST(ABS(AF94),2*U91-2,1)</f>
        <v>#DIV/0!</v>
      </c>
      <c r="AG96" s="12" t="e">
        <f t="shared" ref="AG96" si="291">TDIST(ABS(AG94),2*V91-2,1)</f>
        <v>#DIV/0!</v>
      </c>
      <c r="AH96" s="12" t="e">
        <f t="shared" ref="AH96" si="292">TDIST(ABS(AH94),2*W91-2,1)</f>
        <v>#DIV/0!</v>
      </c>
      <c r="AI96" s="12" t="e">
        <f t="shared" ref="AI96" si="293">TDIST(ABS(AI94),2*X91-2,1)</f>
        <v>#DIV/0!</v>
      </c>
      <c r="AJ96" s="12" t="e">
        <f t="shared" ref="AJ96" si="294">TDIST(ABS(AJ94),2*Y91-2,1)</f>
        <v>#DIV/0!</v>
      </c>
      <c r="AK96" s="12" t="e">
        <f t="shared" ref="AK96" si="295">TDIST(ABS(AK94),2*Z91-2,1)</f>
        <v>#DIV/0!</v>
      </c>
      <c r="AL96" s="12" t="e">
        <f t="shared" ref="AL96" si="296">TDIST(ABS(AL94),2*AA91-2,1)</f>
        <v>#DIV/0!</v>
      </c>
      <c r="AM96" s="67" t="e">
        <f t="shared" ref="AM96" si="297">TDIST(ABS(AM94),2*AB91-2,1)</f>
        <v>#DIV/0!</v>
      </c>
      <c r="BY96" t="s">
        <v>46</v>
      </c>
      <c r="CB96" s="25">
        <f t="shared" ref="CB96" si="298">TDIST(ABS(CB94),2*BQ91-2,1)</f>
        <v>0</v>
      </c>
      <c r="CC96" s="12">
        <f t="shared" ref="CC96" si="299">TDIST(ABS(CC94),2*BR91-2,1)</f>
        <v>0</v>
      </c>
      <c r="CD96" s="12">
        <f t="shared" ref="CD96" si="300">TDIST(ABS(CD94),2*BS91-2,1)</f>
        <v>4.4082244066914763E-203</v>
      </c>
      <c r="CE96" s="12">
        <f t="shared" ref="CE96" si="301">TDIST(ABS(CE94),2*BT91-2,1)</f>
        <v>0</v>
      </c>
      <c r="CF96" s="12">
        <f t="shared" ref="CF96" si="302">TDIST(ABS(CF94),2*BU91-2,1)</f>
        <v>0</v>
      </c>
      <c r="CG96" s="12">
        <f t="shared" ref="CG96" si="303">TDIST(ABS(CG94),2*BV91-2,1)</f>
        <v>0</v>
      </c>
      <c r="CH96" s="12">
        <f t="shared" ref="CH96" si="304">TDIST(ABS(CH94),2*BW91-2,1)</f>
        <v>1.4555064492503795E-166</v>
      </c>
      <c r="CI96" s="12">
        <f t="shared" ref="CI96" si="305">TDIST(ABS(CI94),2*BX91-2,1)</f>
        <v>1.01441782083951E-269</v>
      </c>
      <c r="CJ96" s="12" t="e">
        <f t="shared" ref="CJ96" si="306">TDIST(ABS(CJ94),2*BY91-2,1)</f>
        <v>#DIV/0!</v>
      </c>
      <c r="CK96" s="12">
        <f t="shared" ref="CK96" si="307">TDIST(ABS(CK94),2*BZ91-2,1)</f>
        <v>3.1630161011674874E-157</v>
      </c>
      <c r="CL96" s="67">
        <f t="shared" ref="CL96" si="308">TDIST(ABS(CL94),2*CA91-2,1)</f>
        <v>0</v>
      </c>
    </row>
    <row r="97" spans="1:90" x14ac:dyDescent="0.25">
      <c r="Z97" t="s">
        <v>47</v>
      </c>
      <c r="AC97" s="25" t="e">
        <f t="shared" ref="AC97" si="309">IF(R90&gt;4,IF(AC96&lt;0.001,"***",IF(AC96&lt;0.01,"**",IF(AC96&lt;0.05,"*","ns"))),"na")</f>
        <v>#DIV/0!</v>
      </c>
      <c r="AD97" s="12" t="e">
        <f t="shared" ref="AD97" si="310">IF(S90&gt;4,IF(AD96&lt;0.001,"***",IF(AD96&lt;0.01,"**",IF(AD96&lt;0.05,"*","ns"))),"na")</f>
        <v>#DIV/0!</v>
      </c>
      <c r="AE97" s="12" t="str">
        <f t="shared" ref="AE97" si="311">IF(T90&gt;4,IF(AE96&lt;0.001,"***",IF(AE96&lt;0.01,"**",IF(AE96&lt;0.05,"*","ns"))),"na")</f>
        <v>na</v>
      </c>
      <c r="AF97" s="12" t="e">
        <f t="shared" ref="AF97" si="312">IF(U90&gt;4,IF(AF96&lt;0.001,"***",IF(AF96&lt;0.01,"**",IF(AF96&lt;0.05,"*","ns"))),"na")</f>
        <v>#DIV/0!</v>
      </c>
      <c r="AG97" s="12" t="e">
        <f t="shared" ref="AG97" si="313">IF(V90&gt;4,IF(AG96&lt;0.001,"***",IF(AG96&lt;0.01,"**",IF(AG96&lt;0.05,"*","ns"))),"na")</f>
        <v>#DIV/0!</v>
      </c>
      <c r="AH97" s="12" t="e">
        <f t="shared" ref="AH97" si="314">IF(W90&gt;4,IF(AH96&lt;0.001,"***",IF(AH96&lt;0.01,"**",IF(AH96&lt;0.05,"*","ns"))),"na")</f>
        <v>#DIV/0!</v>
      </c>
      <c r="AI97" s="12" t="str">
        <f t="shared" ref="AI97" si="315">IF(X90&gt;4,IF(AI96&lt;0.001,"***",IF(AI96&lt;0.01,"**",IF(AI96&lt;0.05,"*","ns"))),"na")</f>
        <v>na</v>
      </c>
      <c r="AJ97" s="12" t="e">
        <f t="shared" ref="AJ97" si="316">IF(Y90&gt;4,IF(AJ96&lt;0.001,"***",IF(AJ96&lt;0.01,"**",IF(AJ96&lt;0.05,"*","ns"))),"na")</f>
        <v>#DIV/0!</v>
      </c>
      <c r="AK97" s="12" t="str">
        <f t="shared" ref="AK97" si="317">IF(Z90&gt;4,IF(AK96&lt;0.001,"***",IF(AK96&lt;0.01,"**",IF(AK96&lt;0.05,"*","ns"))),"na")</f>
        <v>na</v>
      </c>
      <c r="AL97" s="12" t="str">
        <f t="shared" ref="AL97" si="318">IF(AA90&gt;4,IF(AL96&lt;0.001,"***",IF(AL96&lt;0.01,"**",IF(AL96&lt;0.05,"*","ns"))),"na")</f>
        <v>na</v>
      </c>
      <c r="AM97" s="67" t="e">
        <f t="shared" ref="AM97" si="319">IF(AB90&gt;4,IF(AM96&lt;0.001,"***",IF(AM96&lt;0.01,"**",IF(AM96&lt;0.05,"*","ns"))),"na")</f>
        <v>#DIV/0!</v>
      </c>
      <c r="BY97" t="s">
        <v>47</v>
      </c>
      <c r="CB97" s="25" t="str">
        <f t="shared" ref="CB97" si="320">IF(BQ90&gt;4,IF(CB96&lt;0.001,"***",IF(CB96&lt;0.01,"**",IF(CB96&lt;0.05,"*","ns"))),"na")</f>
        <v>***</v>
      </c>
      <c r="CC97" s="12" t="str">
        <f t="shared" ref="CC97" si="321">IF(BR90&gt;4,IF(CC96&lt;0.001,"***",IF(CC96&lt;0.01,"**",IF(CC96&lt;0.05,"*","ns"))),"na")</f>
        <v>***</v>
      </c>
      <c r="CD97" s="12" t="str">
        <f t="shared" ref="CD97" si="322">IF(BS90&gt;4,IF(CD96&lt;0.001,"***",IF(CD96&lt;0.01,"**",IF(CD96&lt;0.05,"*","ns"))),"na")</f>
        <v>na</v>
      </c>
      <c r="CE97" s="12" t="str">
        <f t="shared" ref="CE97" si="323">IF(BT90&gt;4,IF(CE96&lt;0.001,"***",IF(CE96&lt;0.01,"**",IF(CE96&lt;0.05,"*","ns"))),"na")</f>
        <v>***</v>
      </c>
      <c r="CF97" s="12" t="str">
        <f t="shared" ref="CF97" si="324">IF(BU90&gt;4,IF(CF96&lt;0.001,"***",IF(CF96&lt;0.01,"**",IF(CF96&lt;0.05,"*","ns"))),"na")</f>
        <v>***</v>
      </c>
      <c r="CG97" s="12" t="str">
        <f t="shared" ref="CG97" si="325">IF(BV90&gt;4,IF(CG96&lt;0.001,"***",IF(CG96&lt;0.01,"**",IF(CG96&lt;0.05,"*","ns"))),"na")</f>
        <v>***</v>
      </c>
      <c r="CH97" s="12" t="str">
        <f t="shared" ref="CH97" si="326">IF(BW90&gt;4,IF(CH96&lt;0.001,"***",IF(CH96&lt;0.01,"**",IF(CH96&lt;0.05,"*","ns"))),"na")</f>
        <v>na</v>
      </c>
      <c r="CI97" s="12" t="str">
        <f t="shared" ref="CI97" si="327">IF(BX90&gt;4,IF(CI96&lt;0.001,"***",IF(CI96&lt;0.01,"**",IF(CI96&lt;0.05,"*","ns"))),"na")</f>
        <v>***</v>
      </c>
      <c r="CJ97" s="12" t="str">
        <f t="shared" ref="CJ97" si="328">IF(BY90&gt;4,IF(CJ96&lt;0.001,"***",IF(CJ96&lt;0.01,"**",IF(CJ96&lt;0.05,"*","ns"))),"na")</f>
        <v>na</v>
      </c>
      <c r="CK97" s="12" t="str">
        <f t="shared" ref="CK97" si="329">IF(BZ90&gt;4,IF(CK96&lt;0.001,"***",IF(CK96&lt;0.01,"**",IF(CK96&lt;0.05,"*","ns"))),"na")</f>
        <v>na</v>
      </c>
      <c r="CL97" s="67" t="str">
        <f t="shared" ref="CL97" si="330">IF(CA90&gt;4,IF(CL96&lt;0.001,"***",IF(CL96&lt;0.01,"**",IF(CL96&lt;0.05,"*","ns"))),"na")</f>
        <v>***</v>
      </c>
    </row>
    <row r="99" spans="1:90" x14ac:dyDescent="0.25">
      <c r="A99" s="31" t="s">
        <v>200</v>
      </c>
      <c r="Z99" t="s">
        <v>43</v>
      </c>
      <c r="AC99" s="25">
        <f>SQRT((((R91-1)*(AN91^2))+((BQ91-1)*(CM91^2)))/((R91-1)+(BQ91-1)))</f>
        <v>8.5519167641800634E-2</v>
      </c>
      <c r="AD99" s="12">
        <f t="shared" ref="AD99:AM99" si="331">SQRT((((S91-1)*(AO91^2))+((BR91-1)*(CN91^2)))/((S91-1)+(BR91-1)))</f>
        <v>5.1354422858394491E-2</v>
      </c>
      <c r="AE99" s="12">
        <f t="shared" si="331"/>
        <v>4.3724989368998345E-2</v>
      </c>
      <c r="AF99" s="12">
        <f t="shared" si="331"/>
        <v>8.4157052106433344E-2</v>
      </c>
      <c r="AG99" s="12">
        <f t="shared" si="331"/>
        <v>0.1260702455892245</v>
      </c>
      <c r="AH99" s="12">
        <f t="shared" si="331"/>
        <v>8.768384839487639E-2</v>
      </c>
      <c r="AI99" s="12">
        <f t="shared" si="331"/>
        <v>0.11520798642971745</v>
      </c>
      <c r="AJ99" s="12">
        <f t="shared" si="331"/>
        <v>0.10055332900401152</v>
      </c>
      <c r="AK99" s="12" t="e">
        <f t="shared" si="331"/>
        <v>#DIV/0!</v>
      </c>
      <c r="AL99" s="12">
        <f t="shared" si="331"/>
        <v>2.9572811366763357E-2</v>
      </c>
      <c r="AM99" s="67">
        <f t="shared" si="331"/>
        <v>8.768384839487639E-2</v>
      </c>
    </row>
    <row r="100" spans="1:90" x14ac:dyDescent="0.25">
      <c r="Z100" t="s">
        <v>44</v>
      </c>
      <c r="AC100" s="25" t="e">
        <f>(AC91-CB91)/(SQRT(((AC91^2)/R91)+((AC91^2)/BQ91)))</f>
        <v>#DIV/0!</v>
      </c>
      <c r="AD100" s="12" t="e">
        <f t="shared" ref="AD100:AM100" si="332">(AD91-CC91)/(SQRT(((AD91^2)/S91)+((AD91^2)/BR91)))</f>
        <v>#DIV/0!</v>
      </c>
      <c r="AE100" s="12" t="e">
        <f t="shared" si="332"/>
        <v>#DIV/0!</v>
      </c>
      <c r="AF100" s="12" t="e">
        <f t="shared" si="332"/>
        <v>#DIV/0!</v>
      </c>
      <c r="AG100" s="12" t="e">
        <f t="shared" si="332"/>
        <v>#DIV/0!</v>
      </c>
      <c r="AH100" s="12" t="e">
        <f t="shared" si="332"/>
        <v>#DIV/0!</v>
      </c>
      <c r="AI100" s="12" t="e">
        <f t="shared" si="332"/>
        <v>#DIV/0!</v>
      </c>
      <c r="AJ100" s="12" t="e">
        <f t="shared" si="332"/>
        <v>#DIV/0!</v>
      </c>
      <c r="AK100" s="12" t="e">
        <f t="shared" si="332"/>
        <v>#DIV/0!</v>
      </c>
      <c r="AL100" s="12" t="e">
        <f t="shared" si="332"/>
        <v>#DIV/0!</v>
      </c>
      <c r="AM100" s="67" t="e">
        <f t="shared" si="332"/>
        <v>#DIV/0!</v>
      </c>
    </row>
    <row r="101" spans="1:90" x14ac:dyDescent="0.25">
      <c r="Z101" t="s">
        <v>151</v>
      </c>
      <c r="AC101" s="25">
        <f>TINV(0.05,R91+BQ91-2)</f>
        <v>1.9674519478608801</v>
      </c>
      <c r="AD101" s="12">
        <f t="shared" ref="AD101:AM101" si="333">TINV(0.05,S91+BR91-2)</f>
        <v>1.9693475402191838</v>
      </c>
      <c r="AE101" s="12">
        <f t="shared" si="333"/>
        <v>1.9855234418666059</v>
      </c>
      <c r="AF101" s="12">
        <f t="shared" si="333"/>
        <v>1.9674519478608801</v>
      </c>
      <c r="AG101" s="12">
        <f t="shared" si="333"/>
        <v>1.9674519478608801</v>
      </c>
      <c r="AH101" s="12">
        <f t="shared" si="333"/>
        <v>1.9682932552437933</v>
      </c>
      <c r="AI101" s="12">
        <f t="shared" si="333"/>
        <v>1.9789706019906266</v>
      </c>
      <c r="AJ101" s="12">
        <f t="shared" si="333"/>
        <v>1.9725281820013127</v>
      </c>
      <c r="AK101" s="12" t="e">
        <f t="shared" si="333"/>
        <v>#NUM!</v>
      </c>
      <c r="AL101" s="12">
        <f t="shared" si="333"/>
        <v>1.9989715170333793</v>
      </c>
      <c r="AM101" s="67">
        <f t="shared" si="333"/>
        <v>1.9682932552437933</v>
      </c>
    </row>
    <row r="102" spans="1:90" x14ac:dyDescent="0.25">
      <c r="Z102" t="s">
        <v>46</v>
      </c>
      <c r="AC102" s="25" t="e">
        <f>TDIST(ABS(AC100),R91+BQ91-2,2)</f>
        <v>#DIV/0!</v>
      </c>
      <c r="AD102" s="12" t="e">
        <f t="shared" ref="AD102:AM102" si="334">TDIST(ABS(AD100),S91+BR91-2,2)</f>
        <v>#DIV/0!</v>
      </c>
      <c r="AE102" s="12" t="e">
        <f t="shared" si="334"/>
        <v>#DIV/0!</v>
      </c>
      <c r="AF102" s="12" t="e">
        <f t="shared" si="334"/>
        <v>#DIV/0!</v>
      </c>
      <c r="AG102" s="12" t="e">
        <f t="shared" si="334"/>
        <v>#DIV/0!</v>
      </c>
      <c r="AH102" s="12" t="e">
        <f t="shared" si="334"/>
        <v>#DIV/0!</v>
      </c>
      <c r="AI102" s="12" t="e">
        <f t="shared" si="334"/>
        <v>#DIV/0!</v>
      </c>
      <c r="AJ102" s="12" t="e">
        <f t="shared" si="334"/>
        <v>#DIV/0!</v>
      </c>
      <c r="AK102" s="12" t="e">
        <f t="shared" si="334"/>
        <v>#DIV/0!</v>
      </c>
      <c r="AL102" s="12" t="e">
        <f t="shared" si="334"/>
        <v>#DIV/0!</v>
      </c>
      <c r="AM102" s="67" t="e">
        <f t="shared" si="334"/>
        <v>#DIV/0!</v>
      </c>
    </row>
    <row r="103" spans="1:90" x14ac:dyDescent="0.25">
      <c r="Z103" t="s">
        <v>47</v>
      </c>
      <c r="AC103" s="25" t="e">
        <f>IF(R90&gt;4,IF(AC102&lt;0.001,"***",IF(AC102&lt;0.01,"**",IF(AC102&lt;0.05,"*","ns"))),"na")</f>
        <v>#DIV/0!</v>
      </c>
      <c r="AD103" s="12" t="e">
        <f t="shared" ref="AD103:AM103" si="335">IF(S90&gt;4,IF(AD102&lt;0.001,"***",IF(AD102&lt;0.01,"**",IF(AD102&lt;0.05,"*","ns"))),"na")</f>
        <v>#DIV/0!</v>
      </c>
      <c r="AE103" s="12" t="str">
        <f t="shared" si="335"/>
        <v>na</v>
      </c>
      <c r="AF103" s="12" t="e">
        <f t="shared" si="335"/>
        <v>#DIV/0!</v>
      </c>
      <c r="AG103" s="12" t="e">
        <f t="shared" si="335"/>
        <v>#DIV/0!</v>
      </c>
      <c r="AH103" s="12" t="e">
        <f t="shared" si="335"/>
        <v>#DIV/0!</v>
      </c>
      <c r="AI103" s="12" t="str">
        <f t="shared" si="335"/>
        <v>na</v>
      </c>
      <c r="AJ103" s="12" t="e">
        <f t="shared" si="335"/>
        <v>#DIV/0!</v>
      </c>
      <c r="AK103" s="12" t="str">
        <f t="shared" si="335"/>
        <v>na</v>
      </c>
      <c r="AL103" s="12" t="str">
        <f t="shared" si="335"/>
        <v>na</v>
      </c>
      <c r="AM103" s="67" t="e">
        <f t="shared" si="335"/>
        <v>#DIV/0!</v>
      </c>
    </row>
  </sheetData>
  <mergeCells count="54">
    <mergeCell ref="CI63:CK63"/>
    <mergeCell ref="S63:V63"/>
    <mergeCell ref="Y63:AA63"/>
    <mergeCell ref="AD63:AG63"/>
    <mergeCell ref="AJ63:AL63"/>
    <mergeCell ref="AO63:AR63"/>
    <mergeCell ref="AU63:AW63"/>
    <mergeCell ref="BM63:BM64"/>
    <mergeCell ref="BN63:BN64"/>
    <mergeCell ref="BO63:BO64"/>
    <mergeCell ref="R64:R65"/>
    <mergeCell ref="AC64:AC65"/>
    <mergeCell ref="AN64:AN65"/>
    <mergeCell ref="BX63:BZ63"/>
    <mergeCell ref="CC63:CF63"/>
    <mergeCell ref="K62:K63"/>
    <mergeCell ref="R62:AA62"/>
    <mergeCell ref="AC62:AL62"/>
    <mergeCell ref="AN62:AW62"/>
    <mergeCell ref="BJ62:BJ63"/>
    <mergeCell ref="N65:Q65"/>
    <mergeCell ref="BM65:BP65"/>
    <mergeCell ref="CM62:CV62"/>
    <mergeCell ref="N63:N64"/>
    <mergeCell ref="O63:O64"/>
    <mergeCell ref="P63:P64"/>
    <mergeCell ref="Q63:Q64"/>
    <mergeCell ref="BP63:BP64"/>
    <mergeCell ref="BR63:BU63"/>
    <mergeCell ref="BQ62:BZ62"/>
    <mergeCell ref="CB62:CK62"/>
    <mergeCell ref="BQ64:BQ65"/>
    <mergeCell ref="CB64:CB65"/>
    <mergeCell ref="CM64:CM65"/>
    <mergeCell ref="CN63:CQ63"/>
    <mergeCell ref="CT63:CV63"/>
    <mergeCell ref="K1:K2"/>
    <mergeCell ref="R1:AA1"/>
    <mergeCell ref="AC1:AL1"/>
    <mergeCell ref="AN1:AW1"/>
    <mergeCell ref="N2:N3"/>
    <mergeCell ref="O2:O3"/>
    <mergeCell ref="P2:P3"/>
    <mergeCell ref="Q2:Q3"/>
    <mergeCell ref="S2:V2"/>
    <mergeCell ref="Y2:AA2"/>
    <mergeCell ref="AD2:AG2"/>
    <mergeCell ref="AJ2:AL2"/>
    <mergeCell ref="AO2:AR2"/>
    <mergeCell ref="N4:Q4"/>
    <mergeCell ref="R3:R4"/>
    <mergeCell ref="AC3:AC4"/>
    <mergeCell ref="AN3:AN4"/>
    <mergeCell ref="AU2:AW2"/>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8858D-60E9-4D27-A0E5-0A044FB3AE7D}">
  <dimension ref="A1:CW116"/>
  <sheetViews>
    <sheetView workbookViewId="0">
      <selection activeCell="M5" sqref="M5"/>
    </sheetView>
  </sheetViews>
  <sheetFormatPr defaultRowHeight="15" x14ac:dyDescent="0.25"/>
  <cols>
    <col min="1" max="1" width="24.42578125" customWidth="1"/>
    <col min="2" max="7" width="3.28515625" customWidth="1"/>
    <col min="8" max="8" width="10.28515625" customWidth="1"/>
    <col min="9" max="9" width="8.5703125" customWidth="1"/>
    <col min="11" max="11" width="13.140625" customWidth="1"/>
    <col min="40" max="40" width="9.5703125" bestFit="1" customWidth="1"/>
    <col min="52" max="52" width="24" customWidth="1"/>
    <col min="53" max="58" width="2.7109375" customWidth="1"/>
    <col min="103" max="103" width="24.28515625" customWidth="1"/>
    <col min="104" max="109" width="2.5703125" customWidth="1"/>
  </cols>
  <sheetData>
    <row r="1" spans="1:50" ht="15.6" customHeight="1" x14ac:dyDescent="0.35">
      <c r="A1" t="s">
        <v>149</v>
      </c>
      <c r="B1" s="1" t="s">
        <v>169</v>
      </c>
      <c r="G1" s="2"/>
      <c r="J1" s="78"/>
      <c r="K1" s="232"/>
      <c r="L1" s="85"/>
      <c r="M1" s="62"/>
      <c r="N1" s="62"/>
      <c r="O1" s="62"/>
      <c r="P1" s="62"/>
      <c r="Q1" s="62"/>
      <c r="R1" s="229" t="s">
        <v>155</v>
      </c>
      <c r="S1" s="230"/>
      <c r="T1" s="230"/>
      <c r="U1" s="230"/>
      <c r="V1" s="230"/>
      <c r="W1" s="230"/>
      <c r="X1" s="230"/>
      <c r="Y1" s="230"/>
      <c r="Z1" s="230"/>
      <c r="AA1" s="230"/>
      <c r="AB1" s="63"/>
      <c r="AC1" s="230" t="s">
        <v>156</v>
      </c>
      <c r="AD1" s="230"/>
      <c r="AE1" s="230"/>
      <c r="AF1" s="230"/>
      <c r="AG1" s="230"/>
      <c r="AH1" s="230"/>
      <c r="AI1" s="230"/>
      <c r="AJ1" s="230"/>
      <c r="AK1" s="230"/>
      <c r="AL1" s="230"/>
      <c r="AM1" s="63"/>
      <c r="AN1" s="230" t="s">
        <v>157</v>
      </c>
      <c r="AO1" s="230"/>
      <c r="AP1" s="230"/>
      <c r="AQ1" s="230"/>
      <c r="AR1" s="230"/>
      <c r="AS1" s="230"/>
      <c r="AT1" s="230"/>
      <c r="AU1" s="230"/>
      <c r="AV1" s="230"/>
      <c r="AW1" s="230"/>
      <c r="AX1" s="63"/>
    </row>
    <row r="2" spans="1:50" ht="64.5" customHeight="1" x14ac:dyDescent="0.35">
      <c r="A2" s="48"/>
      <c r="B2" s="9" t="s">
        <v>170</v>
      </c>
      <c r="C2" s="11" t="s">
        <v>171</v>
      </c>
      <c r="D2" s="11" t="s">
        <v>172</v>
      </c>
      <c r="E2" s="11" t="s">
        <v>173</v>
      </c>
      <c r="F2" s="11" t="s">
        <v>174</v>
      </c>
      <c r="G2" s="26" t="s">
        <v>175</v>
      </c>
      <c r="H2" s="62"/>
      <c r="I2" s="62"/>
      <c r="J2" s="85"/>
      <c r="K2" s="232"/>
      <c r="L2" s="86" t="s">
        <v>1</v>
      </c>
      <c r="M2" s="87"/>
      <c r="N2" s="233" t="s">
        <v>247</v>
      </c>
      <c r="O2" s="234" t="s">
        <v>2</v>
      </c>
      <c r="P2" s="233" t="s">
        <v>248</v>
      </c>
      <c r="Q2" s="235" t="s">
        <v>2</v>
      </c>
      <c r="R2" s="5"/>
      <c r="S2" s="230" t="s">
        <v>3</v>
      </c>
      <c r="T2" s="230"/>
      <c r="U2" s="230"/>
      <c r="V2" s="230"/>
      <c r="W2" s="11" t="s">
        <v>4</v>
      </c>
      <c r="X2" s="11"/>
      <c r="Y2" s="230" t="s">
        <v>6</v>
      </c>
      <c r="Z2" s="230"/>
      <c r="AA2" s="230"/>
      <c r="AB2" s="63"/>
      <c r="AC2" s="7"/>
      <c r="AD2" s="230" t="s">
        <v>3</v>
      </c>
      <c r="AE2" s="230"/>
      <c r="AF2" s="230"/>
      <c r="AG2" s="230"/>
      <c r="AH2" s="11" t="s">
        <v>4</v>
      </c>
      <c r="AI2" s="11"/>
      <c r="AJ2" s="230" t="s">
        <v>6</v>
      </c>
      <c r="AK2" s="230"/>
      <c r="AL2" s="230"/>
      <c r="AM2" s="63"/>
      <c r="AN2" s="7"/>
      <c r="AO2" s="230" t="s">
        <v>3</v>
      </c>
      <c r="AP2" s="230"/>
      <c r="AQ2" s="230"/>
      <c r="AR2" s="230"/>
      <c r="AS2" s="11" t="s">
        <v>4</v>
      </c>
      <c r="AT2" s="11"/>
      <c r="AU2" s="230" t="s">
        <v>6</v>
      </c>
      <c r="AV2" s="230"/>
      <c r="AW2" s="230"/>
      <c r="AX2" s="63"/>
    </row>
    <row r="3" spans="1:50" ht="104.25" customHeight="1" x14ac:dyDescent="0.3">
      <c r="A3" s="66" t="s">
        <v>342</v>
      </c>
      <c r="B3" s="9" t="s">
        <v>176</v>
      </c>
      <c r="C3" s="11" t="s">
        <v>177</v>
      </c>
      <c r="D3" s="11" t="s">
        <v>178</v>
      </c>
      <c r="E3" s="11"/>
      <c r="F3" s="11" t="s">
        <v>179</v>
      </c>
      <c r="G3" s="26"/>
      <c r="H3" s="62" t="s">
        <v>158</v>
      </c>
      <c r="I3" s="62" t="s">
        <v>159</v>
      </c>
      <c r="J3" s="85" t="s">
        <v>160</v>
      </c>
      <c r="K3" s="88" t="s">
        <v>515</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2" t="s">
        <v>167</v>
      </c>
      <c r="AB3" s="8" t="s">
        <v>81</v>
      </c>
      <c r="AC3" s="230" t="s">
        <v>13</v>
      </c>
      <c r="AD3" s="62" t="s">
        <v>50</v>
      </c>
      <c r="AE3" s="62" t="s">
        <v>63</v>
      </c>
      <c r="AF3" s="62" t="s">
        <v>164</v>
      </c>
      <c r="AG3" s="62" t="s">
        <v>165</v>
      </c>
      <c r="AH3" s="11" t="s">
        <v>64</v>
      </c>
      <c r="AI3" s="11" t="s">
        <v>166</v>
      </c>
      <c r="AJ3" s="62" t="s">
        <v>65</v>
      </c>
      <c r="AK3" s="62" t="s">
        <v>66</v>
      </c>
      <c r="AL3" s="62" t="s">
        <v>167</v>
      </c>
      <c r="AM3" s="8" t="s">
        <v>81</v>
      </c>
      <c r="AN3" s="230" t="s">
        <v>13</v>
      </c>
      <c r="AO3" s="62" t="s">
        <v>50</v>
      </c>
      <c r="AP3" s="62" t="s">
        <v>63</v>
      </c>
      <c r="AQ3" s="62" t="s">
        <v>164</v>
      </c>
      <c r="AR3" s="62" t="s">
        <v>165</v>
      </c>
      <c r="AS3" s="11" t="s">
        <v>64</v>
      </c>
      <c r="AT3" s="11" t="s">
        <v>166</v>
      </c>
      <c r="AU3" s="62" t="s">
        <v>65</v>
      </c>
      <c r="AV3" s="62" t="s">
        <v>66</v>
      </c>
      <c r="AW3" s="62" t="s">
        <v>167</v>
      </c>
      <c r="AX3" s="8" t="s">
        <v>81</v>
      </c>
    </row>
    <row r="4" spans="1:50" ht="30" customHeight="1" x14ac:dyDescent="0.3">
      <c r="A4" s="50" t="s">
        <v>7</v>
      </c>
      <c r="B4" s="1" t="s">
        <v>180</v>
      </c>
      <c r="C4" t="s">
        <v>181</v>
      </c>
      <c r="D4" t="s">
        <v>182</v>
      </c>
      <c r="E4" t="s">
        <v>183</v>
      </c>
      <c r="F4" t="s">
        <v>184</v>
      </c>
      <c r="G4" s="122" t="s">
        <v>185</v>
      </c>
      <c r="H4" s="64"/>
      <c r="I4" s="62"/>
      <c r="J4" s="123"/>
      <c r="K4" s="63"/>
      <c r="L4" s="85"/>
      <c r="M4" s="61" t="s">
        <v>168</v>
      </c>
      <c r="N4" s="230" t="s">
        <v>336</v>
      </c>
      <c r="O4" s="230"/>
      <c r="P4" s="230"/>
      <c r="Q4" s="231"/>
      <c r="R4" s="229"/>
      <c r="S4" s="62" t="s">
        <v>14</v>
      </c>
      <c r="T4" s="62" t="s">
        <v>15</v>
      </c>
      <c r="U4" s="62" t="s">
        <v>16</v>
      </c>
      <c r="V4" s="62" t="s">
        <v>17</v>
      </c>
      <c r="W4" s="62" t="s">
        <v>18</v>
      </c>
      <c r="X4" s="62" t="s">
        <v>19</v>
      </c>
      <c r="Y4" s="62" t="s">
        <v>20</v>
      </c>
      <c r="Z4" s="62" t="s">
        <v>21</v>
      </c>
      <c r="AA4" s="62" t="s">
        <v>22</v>
      </c>
      <c r="AB4" s="63" t="s">
        <v>82</v>
      </c>
      <c r="AC4" s="230"/>
      <c r="AD4" s="62" t="s">
        <v>14</v>
      </c>
      <c r="AE4" s="62" t="s">
        <v>15</v>
      </c>
      <c r="AF4" s="62" t="s">
        <v>16</v>
      </c>
      <c r="AG4" s="62" t="s">
        <v>17</v>
      </c>
      <c r="AH4" s="62" t="s">
        <v>18</v>
      </c>
      <c r="AI4" s="62" t="s">
        <v>19</v>
      </c>
      <c r="AJ4" s="62" t="s">
        <v>20</v>
      </c>
      <c r="AK4" s="62" t="s">
        <v>21</v>
      </c>
      <c r="AL4" s="62" t="s">
        <v>22</v>
      </c>
      <c r="AM4" s="63" t="s">
        <v>82</v>
      </c>
      <c r="AN4" s="230"/>
      <c r="AO4" s="62" t="s">
        <v>14</v>
      </c>
      <c r="AP4" s="62" t="s">
        <v>15</v>
      </c>
      <c r="AQ4" s="62" t="s">
        <v>16</v>
      </c>
      <c r="AR4" s="62" t="s">
        <v>17</v>
      </c>
      <c r="AS4" s="62" t="s">
        <v>18</v>
      </c>
      <c r="AT4" s="62" t="s">
        <v>19</v>
      </c>
      <c r="AU4" s="62" t="s">
        <v>20</v>
      </c>
      <c r="AV4" s="62" t="s">
        <v>21</v>
      </c>
      <c r="AW4" s="62" t="s">
        <v>22</v>
      </c>
      <c r="AX4" s="63" t="s">
        <v>82</v>
      </c>
    </row>
    <row r="5" spans="1:50" x14ac:dyDescent="0.25">
      <c r="A5" s="13" t="s">
        <v>132</v>
      </c>
      <c r="B5" s="97"/>
      <c r="C5" s="79"/>
      <c r="D5" s="79"/>
      <c r="E5" s="79"/>
      <c r="F5" s="79"/>
      <c r="G5" s="2"/>
      <c r="H5" s="15" t="s">
        <v>130</v>
      </c>
      <c r="I5" s="109" t="s">
        <v>186</v>
      </c>
      <c r="K5" s="124">
        <v>16</v>
      </c>
      <c r="L5" s="147">
        <v>1.6E-2</v>
      </c>
      <c r="M5" s="117"/>
      <c r="N5" s="152"/>
      <c r="O5" s="153"/>
      <c r="P5" s="89">
        <f t="shared" ref="P5:P32" si="0">IF(N5&lt;0.01*L5,0.01,IF(N5&gt;100*L5,100,N5/L5))</f>
        <v>0.01</v>
      </c>
      <c r="Q5" s="90">
        <f>IF(O5&gt;0,O5/L5,0.01)</f>
        <v>0.01</v>
      </c>
      <c r="R5" s="95">
        <v>1</v>
      </c>
      <c r="S5" s="79">
        <v>1</v>
      </c>
      <c r="T5" s="138"/>
      <c r="U5" s="79">
        <v>1</v>
      </c>
      <c r="V5" s="79">
        <v>0.3</v>
      </c>
      <c r="W5" s="96">
        <v>1</v>
      </c>
      <c r="X5" s="96">
        <v>1</v>
      </c>
      <c r="Y5" s="79"/>
      <c r="Z5" s="79"/>
      <c r="AA5" s="138"/>
      <c r="AB5" s="79">
        <v>1</v>
      </c>
      <c r="AC5" s="91">
        <f>IF(R5&gt;0,(R5/R$34)*LN($P5),"na")</f>
        <v>-4.6051701859880909</v>
      </c>
      <c r="AD5" s="89">
        <f t="shared" ref="AD5:AM20" si="1">IF(S5&gt;0,(S5/S$34)*LN($P5),"na")</f>
        <v>-4.7757320447283904</v>
      </c>
      <c r="AE5" s="89" t="str">
        <f t="shared" si="1"/>
        <v>na</v>
      </c>
      <c r="AF5" s="89">
        <f t="shared" si="1"/>
        <v>-8.341440336884089</v>
      </c>
      <c r="AG5" s="89">
        <f t="shared" si="1"/>
        <v>-3.0459393356141691</v>
      </c>
      <c r="AH5" s="89">
        <f t="shared" si="1"/>
        <v>-6.3053674918174352</v>
      </c>
      <c r="AI5" s="89">
        <f t="shared" si="1"/>
        <v>-4.6051701859880909</v>
      </c>
      <c r="AJ5" s="89" t="str">
        <f t="shared" si="1"/>
        <v>na</v>
      </c>
      <c r="AK5" s="89" t="str">
        <f t="shared" si="1"/>
        <v>na</v>
      </c>
      <c r="AL5" s="89" t="str">
        <f t="shared" si="1"/>
        <v>na</v>
      </c>
      <c r="AM5" s="89">
        <f t="shared" si="1"/>
        <v>-4.6051701859880909</v>
      </c>
      <c r="AN5" s="91">
        <f>IF(R5&gt;0,(((R5/R$34)^2)*($Q5^2))/($P5^2),"na")</f>
        <v>1</v>
      </c>
      <c r="AO5" s="89">
        <f t="shared" ref="AO5:AX20" si="2">IF(S5&gt;0,(((S5/S$34)^2)*($Q5^2))/($P5^2),"na")</f>
        <v>1.0754458161865568</v>
      </c>
      <c r="AP5" s="89" t="str">
        <f t="shared" si="2"/>
        <v>na</v>
      </c>
      <c r="AQ5" s="89">
        <f t="shared" si="2"/>
        <v>3.2808828764684934</v>
      </c>
      <c r="AR5" s="89">
        <f t="shared" si="2"/>
        <v>0.43747287494574949</v>
      </c>
      <c r="AS5" s="89">
        <f t="shared" si="2"/>
        <v>1.8746898930542024</v>
      </c>
      <c r="AT5" s="89">
        <f t="shared" si="2"/>
        <v>1</v>
      </c>
      <c r="AU5" s="89" t="str">
        <f t="shared" si="2"/>
        <v>na</v>
      </c>
      <c r="AV5" s="89" t="str">
        <f t="shared" si="2"/>
        <v>na</v>
      </c>
      <c r="AW5" s="89" t="str">
        <f t="shared" si="2"/>
        <v>na</v>
      </c>
      <c r="AX5" s="90">
        <f t="shared" si="2"/>
        <v>1</v>
      </c>
    </row>
    <row r="6" spans="1:50" x14ac:dyDescent="0.25">
      <c r="A6" s="13" t="s">
        <v>84</v>
      </c>
      <c r="B6" s="81"/>
      <c r="G6" s="2"/>
      <c r="H6" s="15" t="s">
        <v>130</v>
      </c>
      <c r="I6" s="15" t="s">
        <v>186</v>
      </c>
      <c r="K6">
        <v>16</v>
      </c>
      <c r="L6" s="100">
        <v>36.084899999999998</v>
      </c>
      <c r="M6" s="83"/>
      <c r="N6" s="130"/>
      <c r="O6" s="104"/>
      <c r="P6" s="12">
        <f t="shared" si="0"/>
        <v>0.01</v>
      </c>
      <c r="Q6" s="67">
        <f t="shared" ref="Q6:Q32" si="3">IF(O6&gt;0,O6/L6,0.01)</f>
        <v>0.01</v>
      </c>
      <c r="R6" s="14">
        <v>1</v>
      </c>
      <c r="S6">
        <v>1</v>
      </c>
      <c r="T6" s="45"/>
      <c r="U6">
        <v>1</v>
      </c>
      <c r="V6">
        <v>1</v>
      </c>
      <c r="W6" s="11">
        <v>0.25</v>
      </c>
      <c r="X6" s="11">
        <v>1</v>
      </c>
      <c r="AA6" s="45"/>
      <c r="AB6">
        <v>1</v>
      </c>
      <c r="AC6" s="25">
        <f t="shared" ref="AC6:AC32" si="4">IF(R6&gt;0,(R6/R$34)*LN($P6),"na")</f>
        <v>-4.6051701859880909</v>
      </c>
      <c r="AD6" s="12">
        <f t="shared" si="1"/>
        <v>-4.7757320447283904</v>
      </c>
      <c r="AE6" s="12" t="str">
        <f t="shared" si="1"/>
        <v>na</v>
      </c>
      <c r="AF6" s="12">
        <f t="shared" si="1"/>
        <v>-8.341440336884089</v>
      </c>
      <c r="AG6" s="12">
        <f t="shared" si="1"/>
        <v>-10.153131118713898</v>
      </c>
      <c r="AH6" s="12">
        <f t="shared" si="1"/>
        <v>-1.5763418729543588</v>
      </c>
      <c r="AI6" s="12">
        <f t="shared" si="1"/>
        <v>-4.6051701859880909</v>
      </c>
      <c r="AJ6" s="12" t="str">
        <f t="shared" si="1"/>
        <v>na</v>
      </c>
      <c r="AK6" s="12" t="str">
        <f t="shared" si="1"/>
        <v>na</v>
      </c>
      <c r="AL6" s="12" t="str">
        <f t="shared" si="1"/>
        <v>na</v>
      </c>
      <c r="AM6" s="12">
        <f t="shared" si="1"/>
        <v>-4.6051701859880909</v>
      </c>
      <c r="AN6" s="25">
        <f t="shared" ref="AN6:AN32" si="5">IF(R6&gt;0,(((R6/R$34)^2)*($Q6^2))/($P6^2),"na")</f>
        <v>1</v>
      </c>
      <c r="AO6" s="12">
        <f t="shared" si="2"/>
        <v>1.0754458161865568</v>
      </c>
      <c r="AP6" s="12" t="str">
        <f t="shared" si="2"/>
        <v>na</v>
      </c>
      <c r="AQ6" s="12">
        <f t="shared" si="2"/>
        <v>3.2808828764684934</v>
      </c>
      <c r="AR6" s="12">
        <f t="shared" si="2"/>
        <v>4.8608097216194395</v>
      </c>
      <c r="AS6" s="12">
        <f t="shared" si="2"/>
        <v>0.11716811831588765</v>
      </c>
      <c r="AT6" s="12">
        <f t="shared" si="2"/>
        <v>1</v>
      </c>
      <c r="AU6" s="12" t="str">
        <f t="shared" si="2"/>
        <v>na</v>
      </c>
      <c r="AV6" s="12" t="str">
        <f t="shared" si="2"/>
        <v>na</v>
      </c>
      <c r="AW6" s="12" t="str">
        <f t="shared" si="2"/>
        <v>na</v>
      </c>
      <c r="AX6" s="67">
        <f t="shared" si="2"/>
        <v>1</v>
      </c>
    </row>
    <row r="7" spans="1:50" x14ac:dyDescent="0.25">
      <c r="A7" s="13" t="s">
        <v>133</v>
      </c>
      <c r="B7" s="81"/>
      <c r="G7" s="2"/>
      <c r="H7" t="s">
        <v>129</v>
      </c>
      <c r="I7" t="s">
        <v>186</v>
      </c>
      <c r="K7">
        <v>18</v>
      </c>
      <c r="L7" s="100">
        <v>962.88</v>
      </c>
      <c r="M7" s="71"/>
      <c r="N7" s="40"/>
      <c r="O7" s="72"/>
      <c r="P7" s="12">
        <f t="shared" si="0"/>
        <v>0.01</v>
      </c>
      <c r="Q7" s="67">
        <f t="shared" si="3"/>
        <v>0.01</v>
      </c>
      <c r="R7" s="14">
        <v>1</v>
      </c>
      <c r="T7" s="45"/>
      <c r="V7">
        <v>0.05</v>
      </c>
      <c r="W7" s="11">
        <v>1</v>
      </c>
      <c r="X7" s="11"/>
      <c r="Y7">
        <v>1</v>
      </c>
      <c r="AA7" s="45"/>
      <c r="AC7" s="25">
        <f t="shared" si="4"/>
        <v>-4.6051701859880909</v>
      </c>
      <c r="AD7" s="12" t="str">
        <f t="shared" si="1"/>
        <v>na</v>
      </c>
      <c r="AE7" s="12" t="str">
        <f t="shared" si="1"/>
        <v>na</v>
      </c>
      <c r="AF7" s="12" t="str">
        <f t="shared" si="1"/>
        <v>na</v>
      </c>
      <c r="AG7" s="12">
        <f t="shared" si="1"/>
        <v>-0.50765655593569492</v>
      </c>
      <c r="AH7" s="12">
        <f t="shared" si="1"/>
        <v>-6.3053674918174352</v>
      </c>
      <c r="AI7" s="12" t="str">
        <f t="shared" si="1"/>
        <v>na</v>
      </c>
      <c r="AJ7" s="12">
        <f t="shared" si="1"/>
        <v>-5.2630516411292465</v>
      </c>
      <c r="AK7" s="12" t="str">
        <f t="shared" si="1"/>
        <v>na</v>
      </c>
      <c r="AL7" s="12" t="str">
        <f t="shared" si="1"/>
        <v>na</v>
      </c>
      <c r="AM7" s="12" t="str">
        <f t="shared" si="1"/>
        <v>na</v>
      </c>
      <c r="AN7" s="25">
        <f t="shared" si="5"/>
        <v>1</v>
      </c>
      <c r="AO7" s="12" t="str">
        <f t="shared" si="2"/>
        <v>na</v>
      </c>
      <c r="AP7" s="12" t="str">
        <f t="shared" si="2"/>
        <v>na</v>
      </c>
      <c r="AQ7" s="12" t="str">
        <f t="shared" si="2"/>
        <v>na</v>
      </c>
      <c r="AR7" s="12">
        <f t="shared" si="2"/>
        <v>1.21520243040486E-2</v>
      </c>
      <c r="AS7" s="12">
        <f t="shared" si="2"/>
        <v>1.8746898930542024</v>
      </c>
      <c r="AT7" s="12" t="str">
        <f t="shared" si="2"/>
        <v>na</v>
      </c>
      <c r="AU7" s="12">
        <f t="shared" si="2"/>
        <v>1.3061224489795917</v>
      </c>
      <c r="AV7" s="12" t="str">
        <f t="shared" si="2"/>
        <v>na</v>
      </c>
      <c r="AW7" s="12" t="str">
        <f t="shared" si="2"/>
        <v>na</v>
      </c>
      <c r="AX7" s="67" t="str">
        <f t="shared" si="2"/>
        <v>na</v>
      </c>
    </row>
    <row r="8" spans="1:50" x14ac:dyDescent="0.25">
      <c r="A8" s="144" t="s">
        <v>134</v>
      </c>
      <c r="B8" s="142"/>
      <c r="C8" s="141"/>
      <c r="D8" s="141"/>
      <c r="E8" s="141"/>
      <c r="F8" s="141"/>
      <c r="G8" s="143"/>
      <c r="H8" s="141" t="s">
        <v>130</v>
      </c>
      <c r="I8" s="141" t="s">
        <v>186</v>
      </c>
      <c r="K8">
        <v>16</v>
      </c>
      <c r="L8" s="145">
        <v>4.0200000000000001E-3</v>
      </c>
      <c r="M8" s="83"/>
      <c r="N8" s="149"/>
      <c r="O8" s="150"/>
      <c r="P8" s="12">
        <f t="shared" si="0"/>
        <v>0.01</v>
      </c>
      <c r="Q8" s="67">
        <f t="shared" si="3"/>
        <v>0.01</v>
      </c>
      <c r="R8" s="14">
        <v>1</v>
      </c>
      <c r="S8">
        <v>1</v>
      </c>
      <c r="T8" s="45"/>
      <c r="U8">
        <v>0.375</v>
      </c>
      <c r="V8">
        <v>0.15</v>
      </c>
      <c r="W8" s="11">
        <v>1</v>
      </c>
      <c r="X8" s="11">
        <v>1</v>
      </c>
      <c r="AA8" s="45"/>
      <c r="AB8">
        <v>1</v>
      </c>
      <c r="AC8" s="25">
        <f t="shared" si="4"/>
        <v>-4.6051701859880909</v>
      </c>
      <c r="AD8" s="12">
        <f t="shared" si="1"/>
        <v>-4.7757320447283904</v>
      </c>
      <c r="AE8" s="12" t="str">
        <f t="shared" si="1"/>
        <v>na</v>
      </c>
      <c r="AF8" s="12">
        <f t="shared" si="1"/>
        <v>-3.1280401263315332</v>
      </c>
      <c r="AG8" s="12">
        <f t="shared" si="1"/>
        <v>-1.5229696678070845</v>
      </c>
      <c r="AH8" s="12">
        <f t="shared" si="1"/>
        <v>-6.3053674918174352</v>
      </c>
      <c r="AI8" s="12">
        <f t="shared" si="1"/>
        <v>-4.6051701859880909</v>
      </c>
      <c r="AJ8" s="12" t="str">
        <f t="shared" si="1"/>
        <v>na</v>
      </c>
      <c r="AK8" s="12" t="str">
        <f t="shared" si="1"/>
        <v>na</v>
      </c>
      <c r="AL8" s="12" t="str">
        <f t="shared" si="1"/>
        <v>na</v>
      </c>
      <c r="AM8" s="12">
        <f t="shared" si="1"/>
        <v>-4.6051701859880909</v>
      </c>
      <c r="AN8" s="25">
        <f t="shared" si="5"/>
        <v>1</v>
      </c>
      <c r="AO8" s="12">
        <f t="shared" si="2"/>
        <v>1.0754458161865568</v>
      </c>
      <c r="AP8" s="12" t="str">
        <f t="shared" si="2"/>
        <v>na</v>
      </c>
      <c r="AQ8" s="12">
        <f t="shared" si="2"/>
        <v>0.46137415450338193</v>
      </c>
      <c r="AR8" s="12">
        <f t="shared" si="2"/>
        <v>0.10936821873643737</v>
      </c>
      <c r="AS8" s="12">
        <f t="shared" si="2"/>
        <v>1.8746898930542024</v>
      </c>
      <c r="AT8" s="12">
        <f t="shared" si="2"/>
        <v>1</v>
      </c>
      <c r="AU8" s="12" t="str">
        <f t="shared" si="2"/>
        <v>na</v>
      </c>
      <c r="AV8" s="12" t="str">
        <f t="shared" si="2"/>
        <v>na</v>
      </c>
      <c r="AW8" s="12" t="str">
        <f t="shared" si="2"/>
        <v>na</v>
      </c>
      <c r="AX8" s="67">
        <f t="shared" si="2"/>
        <v>1</v>
      </c>
    </row>
    <row r="9" spans="1:50" x14ac:dyDescent="0.25">
      <c r="A9" s="13" t="s">
        <v>25</v>
      </c>
      <c r="B9" s="81"/>
      <c r="G9" s="2"/>
      <c r="H9" t="s">
        <v>129</v>
      </c>
      <c r="I9" s="141" t="s">
        <v>186</v>
      </c>
      <c r="K9">
        <v>18</v>
      </c>
      <c r="L9" s="145">
        <v>11.763999999999999</v>
      </c>
      <c r="M9" s="71"/>
      <c r="N9" s="40"/>
      <c r="O9" s="72"/>
      <c r="P9" s="12">
        <f t="shared" si="0"/>
        <v>0.01</v>
      </c>
      <c r="Q9" s="67">
        <f t="shared" si="3"/>
        <v>0.01</v>
      </c>
      <c r="R9" s="14">
        <v>1</v>
      </c>
      <c r="S9">
        <v>1</v>
      </c>
      <c r="T9" s="45"/>
      <c r="U9">
        <v>1</v>
      </c>
      <c r="V9">
        <v>1</v>
      </c>
      <c r="W9" s="11">
        <v>0.05</v>
      </c>
      <c r="X9" s="11"/>
      <c r="AA9" s="45"/>
      <c r="AC9" s="25">
        <f t="shared" si="4"/>
        <v>-4.6051701859880909</v>
      </c>
      <c r="AD9" s="12">
        <f t="shared" si="1"/>
        <v>-4.7757320447283904</v>
      </c>
      <c r="AE9" s="12" t="str">
        <f t="shared" si="1"/>
        <v>na</v>
      </c>
      <c r="AF9" s="12">
        <f t="shared" si="1"/>
        <v>-8.341440336884089</v>
      </c>
      <c r="AG9" s="12">
        <f t="shared" si="1"/>
        <v>-10.153131118713898</v>
      </c>
      <c r="AH9" s="12">
        <f t="shared" si="1"/>
        <v>-0.31526837459087181</v>
      </c>
      <c r="AI9" s="12" t="str">
        <f t="shared" si="1"/>
        <v>na</v>
      </c>
      <c r="AJ9" s="12" t="str">
        <f t="shared" si="1"/>
        <v>na</v>
      </c>
      <c r="AK9" s="12" t="str">
        <f t="shared" si="1"/>
        <v>na</v>
      </c>
      <c r="AL9" s="12" t="str">
        <f t="shared" si="1"/>
        <v>na</v>
      </c>
      <c r="AM9" s="12" t="str">
        <f t="shared" si="1"/>
        <v>na</v>
      </c>
      <c r="AN9" s="25">
        <f t="shared" si="5"/>
        <v>1</v>
      </c>
      <c r="AO9" s="12">
        <f t="shared" si="2"/>
        <v>1.0754458161865568</v>
      </c>
      <c r="AP9" s="12" t="str">
        <f t="shared" si="2"/>
        <v>na</v>
      </c>
      <c r="AQ9" s="12">
        <f t="shared" si="2"/>
        <v>3.2808828764684934</v>
      </c>
      <c r="AR9" s="12">
        <f t="shared" si="2"/>
        <v>4.8608097216194395</v>
      </c>
      <c r="AS9" s="12">
        <f t="shared" si="2"/>
        <v>4.6867247326355067E-3</v>
      </c>
      <c r="AT9" s="12" t="str">
        <f t="shared" si="2"/>
        <v>na</v>
      </c>
      <c r="AU9" s="12" t="str">
        <f t="shared" si="2"/>
        <v>na</v>
      </c>
      <c r="AV9" s="12" t="str">
        <f t="shared" si="2"/>
        <v>na</v>
      </c>
      <c r="AW9" s="12" t="str">
        <f t="shared" si="2"/>
        <v>na</v>
      </c>
      <c r="AX9" s="67" t="str">
        <f t="shared" si="2"/>
        <v>na</v>
      </c>
    </row>
    <row r="10" spans="1:50" x14ac:dyDescent="0.25">
      <c r="A10" s="13" t="s">
        <v>90</v>
      </c>
      <c r="B10" s="81"/>
      <c r="G10" s="2"/>
      <c r="H10" s="15" t="s">
        <v>130</v>
      </c>
      <c r="I10" s="15" t="s">
        <v>186</v>
      </c>
      <c r="K10">
        <v>16</v>
      </c>
      <c r="L10" s="100">
        <v>0.1246</v>
      </c>
      <c r="M10" s="83"/>
      <c r="N10" s="130"/>
      <c r="O10" s="104"/>
      <c r="P10" s="12">
        <f t="shared" si="0"/>
        <v>0.01</v>
      </c>
      <c r="Q10" s="67">
        <f t="shared" si="3"/>
        <v>0.01</v>
      </c>
      <c r="R10" s="14">
        <v>1</v>
      </c>
      <c r="S10">
        <v>1</v>
      </c>
      <c r="T10" s="45">
        <v>1</v>
      </c>
      <c r="U10">
        <v>1</v>
      </c>
      <c r="V10">
        <v>1</v>
      </c>
      <c r="W10" s="11">
        <v>0.05</v>
      </c>
      <c r="X10" s="11"/>
      <c r="AA10" s="45"/>
      <c r="AB10">
        <v>1</v>
      </c>
      <c r="AC10" s="25">
        <f t="shared" si="4"/>
        <v>-4.6051701859880909</v>
      </c>
      <c r="AD10" s="12">
        <f t="shared" si="1"/>
        <v>-4.7757320447283904</v>
      </c>
      <c r="AE10" s="12">
        <f t="shared" si="1"/>
        <v>-5.6679017673699583</v>
      </c>
      <c r="AF10" s="12">
        <f t="shared" si="1"/>
        <v>-8.341440336884089</v>
      </c>
      <c r="AG10" s="12">
        <f t="shared" si="1"/>
        <v>-10.153131118713898</v>
      </c>
      <c r="AH10" s="12">
        <f t="shared" si="1"/>
        <v>-0.31526837459087181</v>
      </c>
      <c r="AI10" s="12" t="str">
        <f t="shared" si="1"/>
        <v>na</v>
      </c>
      <c r="AJ10" s="12" t="str">
        <f t="shared" si="1"/>
        <v>na</v>
      </c>
      <c r="AK10" s="12" t="str">
        <f t="shared" si="1"/>
        <v>na</v>
      </c>
      <c r="AL10" s="12" t="str">
        <f t="shared" si="1"/>
        <v>na</v>
      </c>
      <c r="AM10" s="12">
        <f t="shared" si="1"/>
        <v>-4.6051701859880909</v>
      </c>
      <c r="AN10" s="25">
        <f t="shared" si="5"/>
        <v>1</v>
      </c>
      <c r="AO10" s="12">
        <f t="shared" si="2"/>
        <v>1.0754458161865568</v>
      </c>
      <c r="AP10" s="12">
        <f t="shared" si="2"/>
        <v>1.514792899408284</v>
      </c>
      <c r="AQ10" s="12">
        <f t="shared" si="2"/>
        <v>3.2808828764684934</v>
      </c>
      <c r="AR10" s="12">
        <f t="shared" si="2"/>
        <v>4.8608097216194395</v>
      </c>
      <c r="AS10" s="12">
        <f t="shared" si="2"/>
        <v>4.6867247326355067E-3</v>
      </c>
      <c r="AT10" s="12" t="str">
        <f t="shared" si="2"/>
        <v>na</v>
      </c>
      <c r="AU10" s="12" t="str">
        <f t="shared" si="2"/>
        <v>na</v>
      </c>
      <c r="AV10" s="12" t="str">
        <f t="shared" si="2"/>
        <v>na</v>
      </c>
      <c r="AW10" s="12" t="str">
        <f t="shared" si="2"/>
        <v>na</v>
      </c>
      <c r="AX10" s="67">
        <f t="shared" si="2"/>
        <v>1</v>
      </c>
    </row>
    <row r="11" spans="1:50" ht="15.75" x14ac:dyDescent="0.25">
      <c r="A11" s="13" t="s">
        <v>135</v>
      </c>
      <c r="B11" s="82"/>
      <c r="G11" s="2"/>
      <c r="H11" t="s">
        <v>129</v>
      </c>
      <c r="I11" t="s">
        <v>186</v>
      </c>
      <c r="K11">
        <v>18</v>
      </c>
      <c r="L11" s="100">
        <v>88.221999999999994</v>
      </c>
      <c r="M11" s="71"/>
      <c r="N11" s="40"/>
      <c r="O11" s="72"/>
      <c r="P11" s="12">
        <f t="shared" si="0"/>
        <v>0.01</v>
      </c>
      <c r="Q11" s="67">
        <f t="shared" si="3"/>
        <v>0.01</v>
      </c>
      <c r="R11" s="14">
        <v>1</v>
      </c>
      <c r="S11">
        <v>1</v>
      </c>
      <c r="T11" s="45"/>
      <c r="U11">
        <v>1</v>
      </c>
      <c r="V11">
        <v>1</v>
      </c>
      <c r="W11" s="11">
        <v>0.05</v>
      </c>
      <c r="X11" s="11"/>
      <c r="Z11">
        <v>1</v>
      </c>
      <c r="AA11" s="45"/>
      <c r="AC11" s="25">
        <f t="shared" si="4"/>
        <v>-4.6051701859880909</v>
      </c>
      <c r="AD11" s="12">
        <f t="shared" si="1"/>
        <v>-4.7757320447283904</v>
      </c>
      <c r="AE11" s="12" t="str">
        <f t="shared" si="1"/>
        <v>na</v>
      </c>
      <c r="AF11" s="12">
        <f t="shared" si="1"/>
        <v>-8.341440336884089</v>
      </c>
      <c r="AG11" s="12">
        <f t="shared" si="1"/>
        <v>-10.153131118713898</v>
      </c>
      <c r="AH11" s="12">
        <f t="shared" si="1"/>
        <v>-0.31526837459087181</v>
      </c>
      <c r="AI11" s="12" t="str">
        <f t="shared" si="1"/>
        <v>na</v>
      </c>
      <c r="AJ11" s="12" t="str">
        <f t="shared" si="1"/>
        <v>na</v>
      </c>
      <c r="AK11" s="12">
        <f t="shared" si="1"/>
        <v>-5.1577906083066614</v>
      </c>
      <c r="AL11" s="12" t="str">
        <f t="shared" si="1"/>
        <v>na</v>
      </c>
      <c r="AM11" s="12" t="str">
        <f t="shared" si="1"/>
        <v>na</v>
      </c>
      <c r="AN11" s="25">
        <f t="shared" si="5"/>
        <v>1</v>
      </c>
      <c r="AO11" s="12">
        <f t="shared" si="2"/>
        <v>1.0754458161865568</v>
      </c>
      <c r="AP11" s="12" t="str">
        <f t="shared" si="2"/>
        <v>na</v>
      </c>
      <c r="AQ11" s="12">
        <f t="shared" si="2"/>
        <v>3.2808828764684934</v>
      </c>
      <c r="AR11" s="12">
        <f t="shared" si="2"/>
        <v>4.8608097216194395</v>
      </c>
      <c r="AS11" s="12">
        <f t="shared" si="2"/>
        <v>4.6867247326355067E-3</v>
      </c>
      <c r="AT11" s="12" t="str">
        <f t="shared" si="2"/>
        <v>na</v>
      </c>
      <c r="AU11" s="12" t="str">
        <f t="shared" si="2"/>
        <v>na</v>
      </c>
      <c r="AV11" s="12">
        <f t="shared" si="2"/>
        <v>1.2544</v>
      </c>
      <c r="AW11" s="12" t="str">
        <f t="shared" si="2"/>
        <v>na</v>
      </c>
      <c r="AX11" s="67" t="str">
        <f t="shared" si="2"/>
        <v>na</v>
      </c>
    </row>
    <row r="12" spans="1:50" x14ac:dyDescent="0.25">
      <c r="A12" s="13" t="s">
        <v>136</v>
      </c>
      <c r="B12" s="81"/>
      <c r="G12" s="2"/>
      <c r="H12" t="s">
        <v>129</v>
      </c>
      <c r="I12" t="s">
        <v>186</v>
      </c>
      <c r="K12">
        <v>18</v>
      </c>
      <c r="L12" s="148">
        <v>217.35</v>
      </c>
      <c r="M12" s="71"/>
      <c r="N12" s="40"/>
      <c r="O12" s="72"/>
      <c r="P12" s="12">
        <f t="shared" si="0"/>
        <v>0.01</v>
      </c>
      <c r="Q12" s="67">
        <f t="shared" si="3"/>
        <v>0.01</v>
      </c>
      <c r="R12" s="14">
        <v>1</v>
      </c>
      <c r="S12" s="11">
        <v>1</v>
      </c>
      <c r="T12" s="42">
        <v>0.25</v>
      </c>
      <c r="U12" s="11">
        <v>0.125</v>
      </c>
      <c r="V12" s="11">
        <v>0.05</v>
      </c>
      <c r="W12" s="11">
        <v>1</v>
      </c>
      <c r="X12" s="11">
        <v>1</v>
      </c>
      <c r="Y12" s="11"/>
      <c r="Z12" s="11"/>
      <c r="AA12" s="42">
        <v>0.25</v>
      </c>
      <c r="AB12" s="11">
        <v>1</v>
      </c>
      <c r="AC12" s="25">
        <f t="shared" si="4"/>
        <v>-4.6051701859880909</v>
      </c>
      <c r="AD12" s="12">
        <f t="shared" si="1"/>
        <v>-4.7757320447283904</v>
      </c>
      <c r="AE12" s="12">
        <f t="shared" si="1"/>
        <v>-1.4169754418424896</v>
      </c>
      <c r="AF12" s="12">
        <f t="shared" si="1"/>
        <v>-1.0426800421105111</v>
      </c>
      <c r="AG12" s="12">
        <f t="shared" si="1"/>
        <v>-0.50765655593569492</v>
      </c>
      <c r="AH12" s="12">
        <f t="shared" si="1"/>
        <v>-6.3053674918174352</v>
      </c>
      <c r="AI12" s="12">
        <f t="shared" si="1"/>
        <v>-4.6051701859880909</v>
      </c>
      <c r="AJ12" s="12" t="str">
        <f t="shared" si="1"/>
        <v>na</v>
      </c>
      <c r="AK12" s="12" t="str">
        <f t="shared" si="1"/>
        <v>na</v>
      </c>
      <c r="AL12" s="12">
        <f t="shared" si="1"/>
        <v>-1.8420680743952365</v>
      </c>
      <c r="AM12" s="12">
        <f t="shared" si="1"/>
        <v>-4.6051701859880909</v>
      </c>
      <c r="AN12" s="25">
        <f t="shared" si="5"/>
        <v>1</v>
      </c>
      <c r="AO12" s="12">
        <f t="shared" si="2"/>
        <v>1.0754458161865568</v>
      </c>
      <c r="AP12" s="12">
        <f t="shared" si="2"/>
        <v>9.4674556213017749E-2</v>
      </c>
      <c r="AQ12" s="12">
        <f t="shared" si="2"/>
        <v>5.126379494482021E-2</v>
      </c>
      <c r="AR12" s="12">
        <f t="shared" si="2"/>
        <v>1.21520243040486E-2</v>
      </c>
      <c r="AS12" s="12">
        <f t="shared" si="2"/>
        <v>1.8746898930542024</v>
      </c>
      <c r="AT12" s="12">
        <f t="shared" si="2"/>
        <v>1</v>
      </c>
      <c r="AU12" s="12" t="str">
        <f t="shared" si="2"/>
        <v>na</v>
      </c>
      <c r="AV12" s="12" t="str">
        <f t="shared" si="2"/>
        <v>na</v>
      </c>
      <c r="AW12" s="12">
        <f t="shared" si="2"/>
        <v>0.16000000000000003</v>
      </c>
      <c r="AX12" s="67">
        <f t="shared" si="2"/>
        <v>1</v>
      </c>
    </row>
    <row r="13" spans="1:50" x14ac:dyDescent="0.25">
      <c r="A13" s="13" t="s">
        <v>137</v>
      </c>
      <c r="B13" s="81"/>
      <c r="G13" s="2"/>
      <c r="H13" t="s">
        <v>129</v>
      </c>
      <c r="I13" t="s">
        <v>186</v>
      </c>
      <c r="K13">
        <v>18</v>
      </c>
      <c r="L13" s="100">
        <v>133.334</v>
      </c>
      <c r="M13" s="71"/>
      <c r="N13" s="40"/>
      <c r="O13" s="72"/>
      <c r="P13" s="12">
        <f t="shared" si="0"/>
        <v>0.01</v>
      </c>
      <c r="Q13" s="67">
        <f>IF(O13&gt;0,O13/L13,0.01)</f>
        <v>0.01</v>
      </c>
      <c r="R13" s="14">
        <v>1</v>
      </c>
      <c r="S13">
        <v>1</v>
      </c>
      <c r="T13" s="45"/>
      <c r="U13">
        <v>0.375</v>
      </c>
      <c r="V13">
        <v>1</v>
      </c>
      <c r="W13" s="11">
        <v>0.05</v>
      </c>
      <c r="X13" s="11">
        <v>1</v>
      </c>
      <c r="AA13" s="45"/>
      <c r="AB13">
        <v>1</v>
      </c>
      <c r="AC13" s="25">
        <f t="shared" si="4"/>
        <v>-4.6051701859880909</v>
      </c>
      <c r="AD13" s="12">
        <f t="shared" si="1"/>
        <v>-4.7757320447283904</v>
      </c>
      <c r="AE13" s="12" t="str">
        <f t="shared" si="1"/>
        <v>na</v>
      </c>
      <c r="AF13" s="12">
        <f t="shared" si="1"/>
        <v>-3.1280401263315332</v>
      </c>
      <c r="AG13" s="12">
        <f t="shared" si="1"/>
        <v>-10.153131118713898</v>
      </c>
      <c r="AH13" s="12">
        <f t="shared" si="1"/>
        <v>-0.31526837459087181</v>
      </c>
      <c r="AI13" s="12">
        <f t="shared" si="1"/>
        <v>-4.6051701859880909</v>
      </c>
      <c r="AJ13" s="12" t="str">
        <f t="shared" si="1"/>
        <v>na</v>
      </c>
      <c r="AK13" s="12" t="str">
        <f t="shared" si="1"/>
        <v>na</v>
      </c>
      <c r="AL13" s="12" t="str">
        <f t="shared" si="1"/>
        <v>na</v>
      </c>
      <c r="AM13" s="12">
        <f t="shared" si="1"/>
        <v>-4.6051701859880909</v>
      </c>
      <c r="AN13" s="25">
        <f t="shared" si="5"/>
        <v>1</v>
      </c>
      <c r="AO13" s="12">
        <f t="shared" si="2"/>
        <v>1.0754458161865568</v>
      </c>
      <c r="AP13" s="12" t="str">
        <f t="shared" si="2"/>
        <v>na</v>
      </c>
      <c r="AQ13" s="12">
        <f t="shared" si="2"/>
        <v>0.46137415450338193</v>
      </c>
      <c r="AR13" s="12">
        <f t="shared" si="2"/>
        <v>4.8608097216194395</v>
      </c>
      <c r="AS13" s="12">
        <f t="shared" si="2"/>
        <v>4.6867247326355067E-3</v>
      </c>
      <c r="AT13" s="12">
        <f t="shared" si="2"/>
        <v>1</v>
      </c>
      <c r="AU13" s="12" t="str">
        <f t="shared" si="2"/>
        <v>na</v>
      </c>
      <c r="AV13" s="12" t="str">
        <f t="shared" si="2"/>
        <v>na</v>
      </c>
      <c r="AW13" s="12" t="str">
        <f t="shared" si="2"/>
        <v>na</v>
      </c>
      <c r="AX13" s="67">
        <f t="shared" si="2"/>
        <v>1</v>
      </c>
    </row>
    <row r="14" spans="1:50" x14ac:dyDescent="0.25">
      <c r="A14" s="13" t="s">
        <v>92</v>
      </c>
      <c r="B14" s="81"/>
      <c r="G14" s="2"/>
      <c r="H14" t="s">
        <v>129</v>
      </c>
      <c r="I14" t="s">
        <v>186</v>
      </c>
      <c r="K14">
        <v>18</v>
      </c>
      <c r="L14" s="100">
        <v>1069.3399999999999</v>
      </c>
      <c r="M14" s="71"/>
      <c r="N14" s="40"/>
      <c r="O14" s="72"/>
      <c r="P14" s="12">
        <f t="shared" si="0"/>
        <v>0.01</v>
      </c>
      <c r="Q14" s="67">
        <f>IF(O14&gt;0,O14/L14,0.01)</f>
        <v>0.01</v>
      </c>
      <c r="R14" s="14">
        <v>1</v>
      </c>
      <c r="S14">
        <v>1</v>
      </c>
      <c r="T14" s="45"/>
      <c r="U14">
        <v>0.125</v>
      </c>
      <c r="V14">
        <v>0.15</v>
      </c>
      <c r="W14" s="11">
        <v>1</v>
      </c>
      <c r="X14" s="11"/>
      <c r="AA14" s="45"/>
      <c r="AC14" s="25">
        <f t="shared" si="4"/>
        <v>-4.6051701859880909</v>
      </c>
      <c r="AD14" s="12">
        <f t="shared" si="1"/>
        <v>-4.7757320447283904</v>
      </c>
      <c r="AE14" s="12" t="str">
        <f t="shared" si="1"/>
        <v>na</v>
      </c>
      <c r="AF14" s="12">
        <f t="shared" si="1"/>
        <v>-1.0426800421105111</v>
      </c>
      <c r="AG14" s="12">
        <f t="shared" si="1"/>
        <v>-1.5229696678070845</v>
      </c>
      <c r="AH14" s="12">
        <f t="shared" si="1"/>
        <v>-6.3053674918174352</v>
      </c>
      <c r="AI14" s="12" t="str">
        <f t="shared" si="1"/>
        <v>na</v>
      </c>
      <c r="AJ14" s="12" t="str">
        <f t="shared" si="1"/>
        <v>na</v>
      </c>
      <c r="AK14" s="12" t="str">
        <f t="shared" si="1"/>
        <v>na</v>
      </c>
      <c r="AL14" s="12" t="str">
        <f t="shared" si="1"/>
        <v>na</v>
      </c>
      <c r="AM14" s="12" t="str">
        <f t="shared" si="1"/>
        <v>na</v>
      </c>
      <c r="AN14" s="25">
        <f t="shared" si="5"/>
        <v>1</v>
      </c>
      <c r="AO14" s="12">
        <f t="shared" si="2"/>
        <v>1.0754458161865568</v>
      </c>
      <c r="AP14" s="12" t="str">
        <f t="shared" si="2"/>
        <v>na</v>
      </c>
      <c r="AQ14" s="12">
        <f t="shared" si="2"/>
        <v>5.126379494482021E-2</v>
      </c>
      <c r="AR14" s="12">
        <f t="shared" si="2"/>
        <v>0.10936821873643737</v>
      </c>
      <c r="AS14" s="12">
        <f t="shared" si="2"/>
        <v>1.8746898930542024</v>
      </c>
      <c r="AT14" s="12" t="str">
        <f t="shared" si="2"/>
        <v>na</v>
      </c>
      <c r="AU14" s="12" t="str">
        <f t="shared" si="2"/>
        <v>na</v>
      </c>
      <c r="AV14" s="12" t="str">
        <f t="shared" si="2"/>
        <v>na</v>
      </c>
      <c r="AW14" s="12" t="str">
        <f t="shared" si="2"/>
        <v>na</v>
      </c>
      <c r="AX14" s="67" t="str">
        <f t="shared" si="2"/>
        <v>na</v>
      </c>
    </row>
    <row r="15" spans="1:50" x14ac:dyDescent="0.25">
      <c r="A15" s="144" t="s">
        <v>224</v>
      </c>
      <c r="B15" s="142"/>
      <c r="C15" s="141"/>
      <c r="D15" s="141"/>
      <c r="E15" s="141"/>
      <c r="F15" s="141"/>
      <c r="G15" s="143"/>
      <c r="H15" s="141" t="s">
        <v>130</v>
      </c>
      <c r="I15" s="141" t="s">
        <v>186</v>
      </c>
      <c r="K15">
        <v>16</v>
      </c>
      <c r="L15" s="146">
        <v>5.64E-3</v>
      </c>
      <c r="M15" s="83"/>
      <c r="N15" s="151"/>
      <c r="O15" s="150"/>
      <c r="P15" s="12">
        <f t="shared" si="0"/>
        <v>0.01</v>
      </c>
      <c r="Q15" s="67">
        <f t="shared" si="3"/>
        <v>0.01</v>
      </c>
      <c r="R15" s="14">
        <v>1</v>
      </c>
      <c r="S15" s="11">
        <v>1</v>
      </c>
      <c r="T15" s="42"/>
      <c r="U15" s="11">
        <v>0.375</v>
      </c>
      <c r="V15" s="11">
        <v>0.25</v>
      </c>
      <c r="W15" s="11">
        <v>1</v>
      </c>
      <c r="X15" s="11">
        <v>1</v>
      </c>
      <c r="Y15" s="11"/>
      <c r="Z15" s="11"/>
      <c r="AA15" s="42"/>
      <c r="AB15" s="11">
        <v>1</v>
      </c>
      <c r="AC15" s="25">
        <f t="shared" si="4"/>
        <v>-4.6051701859880909</v>
      </c>
      <c r="AD15" s="12">
        <f t="shared" si="1"/>
        <v>-4.7757320447283904</v>
      </c>
      <c r="AE15" s="12" t="str">
        <f t="shared" si="1"/>
        <v>na</v>
      </c>
      <c r="AF15" s="12">
        <f t="shared" si="1"/>
        <v>-3.1280401263315332</v>
      </c>
      <c r="AG15" s="12">
        <f t="shared" si="1"/>
        <v>-2.5382827796784744</v>
      </c>
      <c r="AH15" s="12">
        <f t="shared" si="1"/>
        <v>-6.3053674918174352</v>
      </c>
      <c r="AI15" s="12">
        <f t="shared" si="1"/>
        <v>-4.6051701859880909</v>
      </c>
      <c r="AJ15" s="12" t="str">
        <f t="shared" si="1"/>
        <v>na</v>
      </c>
      <c r="AK15" s="12" t="str">
        <f t="shared" si="1"/>
        <v>na</v>
      </c>
      <c r="AL15" s="12" t="str">
        <f t="shared" si="1"/>
        <v>na</v>
      </c>
      <c r="AM15" s="12">
        <f t="shared" si="1"/>
        <v>-4.6051701859880909</v>
      </c>
      <c r="AN15" s="25">
        <f t="shared" si="5"/>
        <v>1</v>
      </c>
      <c r="AO15" s="12">
        <f t="shared" si="2"/>
        <v>1.0754458161865568</v>
      </c>
      <c r="AP15" s="12" t="str">
        <f t="shared" si="2"/>
        <v>na</v>
      </c>
      <c r="AQ15" s="12">
        <f t="shared" si="2"/>
        <v>0.46137415450338193</v>
      </c>
      <c r="AR15" s="12">
        <f t="shared" si="2"/>
        <v>0.30380060760121497</v>
      </c>
      <c r="AS15" s="12">
        <f t="shared" si="2"/>
        <v>1.8746898930542024</v>
      </c>
      <c r="AT15" s="12">
        <f t="shared" si="2"/>
        <v>1</v>
      </c>
      <c r="AU15" s="12" t="str">
        <f t="shared" si="2"/>
        <v>na</v>
      </c>
      <c r="AV15" s="12" t="str">
        <f t="shared" si="2"/>
        <v>na</v>
      </c>
      <c r="AW15" s="12" t="str">
        <f t="shared" si="2"/>
        <v>na</v>
      </c>
      <c r="AX15" s="67">
        <f t="shared" si="2"/>
        <v>1</v>
      </c>
    </row>
    <row r="16" spans="1:50" x14ac:dyDescent="0.25">
      <c r="A16" s="13" t="s">
        <v>138</v>
      </c>
      <c r="B16" s="81"/>
      <c r="G16" s="2"/>
      <c r="H16" t="s">
        <v>129</v>
      </c>
      <c r="I16" t="s">
        <v>186</v>
      </c>
      <c r="K16">
        <v>18</v>
      </c>
      <c r="L16" s="100">
        <v>172.666</v>
      </c>
      <c r="M16" s="71"/>
      <c r="N16" s="40"/>
      <c r="O16" s="72"/>
      <c r="P16" s="12">
        <f t="shared" si="0"/>
        <v>0.01</v>
      </c>
      <c r="Q16" s="67">
        <f t="shared" si="3"/>
        <v>0.01</v>
      </c>
      <c r="R16" s="14">
        <v>1</v>
      </c>
      <c r="T16" s="45"/>
      <c r="V16">
        <v>0.05</v>
      </c>
      <c r="W16" s="11">
        <v>1</v>
      </c>
      <c r="X16" s="11"/>
      <c r="Y16">
        <v>1</v>
      </c>
      <c r="AA16" s="45"/>
      <c r="AC16" s="25">
        <f t="shared" si="4"/>
        <v>-4.6051701859880909</v>
      </c>
      <c r="AD16" s="12" t="str">
        <f t="shared" si="1"/>
        <v>na</v>
      </c>
      <c r="AE16" s="12" t="str">
        <f t="shared" si="1"/>
        <v>na</v>
      </c>
      <c r="AF16" s="12" t="str">
        <f t="shared" si="1"/>
        <v>na</v>
      </c>
      <c r="AG16" s="12">
        <f t="shared" si="1"/>
        <v>-0.50765655593569492</v>
      </c>
      <c r="AH16" s="12">
        <f t="shared" si="1"/>
        <v>-6.3053674918174352</v>
      </c>
      <c r="AI16" s="12" t="str">
        <f t="shared" si="1"/>
        <v>na</v>
      </c>
      <c r="AJ16" s="12">
        <f t="shared" si="1"/>
        <v>-5.2630516411292465</v>
      </c>
      <c r="AK16" s="12" t="str">
        <f t="shared" si="1"/>
        <v>na</v>
      </c>
      <c r="AL16" s="12" t="str">
        <f t="shared" si="1"/>
        <v>na</v>
      </c>
      <c r="AM16" s="12" t="str">
        <f t="shared" si="1"/>
        <v>na</v>
      </c>
      <c r="AN16" s="25">
        <f t="shared" si="5"/>
        <v>1</v>
      </c>
      <c r="AO16" s="12" t="str">
        <f t="shared" si="2"/>
        <v>na</v>
      </c>
      <c r="AP16" s="12" t="str">
        <f t="shared" si="2"/>
        <v>na</v>
      </c>
      <c r="AQ16" s="12" t="str">
        <f t="shared" si="2"/>
        <v>na</v>
      </c>
      <c r="AR16" s="12">
        <f t="shared" si="2"/>
        <v>1.21520243040486E-2</v>
      </c>
      <c r="AS16" s="12">
        <f t="shared" si="2"/>
        <v>1.8746898930542024</v>
      </c>
      <c r="AT16" s="12" t="str">
        <f t="shared" si="2"/>
        <v>na</v>
      </c>
      <c r="AU16" s="12">
        <f t="shared" si="2"/>
        <v>1.3061224489795917</v>
      </c>
      <c r="AV16" s="12" t="str">
        <f t="shared" si="2"/>
        <v>na</v>
      </c>
      <c r="AW16" s="12" t="str">
        <f t="shared" si="2"/>
        <v>na</v>
      </c>
      <c r="AX16" s="67" t="str">
        <f t="shared" si="2"/>
        <v>na</v>
      </c>
    </row>
    <row r="17" spans="1:50" ht="15.75" x14ac:dyDescent="0.25">
      <c r="A17" s="69" t="s">
        <v>222</v>
      </c>
      <c r="B17" s="82"/>
      <c r="G17" s="2"/>
      <c r="H17" s="15" t="s">
        <v>130</v>
      </c>
      <c r="I17" s="15" t="s">
        <v>186</v>
      </c>
      <c r="K17">
        <v>16</v>
      </c>
      <c r="L17" s="99">
        <v>0.16799999999999998</v>
      </c>
      <c r="M17" s="83"/>
      <c r="N17" s="130"/>
      <c r="O17" s="104"/>
      <c r="P17" s="12">
        <f t="shared" si="0"/>
        <v>0.01</v>
      </c>
      <c r="Q17" s="67">
        <f t="shared" si="3"/>
        <v>0.01</v>
      </c>
      <c r="R17" s="14">
        <v>1</v>
      </c>
      <c r="T17" s="45"/>
      <c r="U17">
        <v>1</v>
      </c>
      <c r="V17">
        <v>1</v>
      </c>
      <c r="W17">
        <v>1</v>
      </c>
      <c r="Y17">
        <v>1</v>
      </c>
      <c r="AA17" s="45"/>
      <c r="AC17" s="25">
        <f t="shared" si="4"/>
        <v>-4.6051701859880909</v>
      </c>
      <c r="AD17" s="12" t="str">
        <f t="shared" si="1"/>
        <v>na</v>
      </c>
      <c r="AE17" s="12" t="str">
        <f t="shared" si="1"/>
        <v>na</v>
      </c>
      <c r="AF17" s="12">
        <f t="shared" si="1"/>
        <v>-8.341440336884089</v>
      </c>
      <c r="AG17" s="12">
        <f t="shared" si="1"/>
        <v>-10.153131118713898</v>
      </c>
      <c r="AH17" s="12">
        <f t="shared" si="1"/>
        <v>-6.3053674918174352</v>
      </c>
      <c r="AI17" s="12" t="str">
        <f t="shared" si="1"/>
        <v>na</v>
      </c>
      <c r="AJ17" s="12">
        <f t="shared" si="1"/>
        <v>-5.2630516411292465</v>
      </c>
      <c r="AK17" s="12" t="str">
        <f t="shared" si="1"/>
        <v>na</v>
      </c>
      <c r="AL17" s="12" t="str">
        <f t="shared" si="1"/>
        <v>na</v>
      </c>
      <c r="AM17" s="12" t="str">
        <f t="shared" si="1"/>
        <v>na</v>
      </c>
      <c r="AN17" s="25">
        <f t="shared" si="5"/>
        <v>1</v>
      </c>
      <c r="AO17" s="12" t="str">
        <f t="shared" si="2"/>
        <v>na</v>
      </c>
      <c r="AP17" s="12" t="str">
        <f t="shared" si="2"/>
        <v>na</v>
      </c>
      <c r="AQ17" s="12">
        <f t="shared" si="2"/>
        <v>3.2808828764684934</v>
      </c>
      <c r="AR17" s="12">
        <f t="shared" si="2"/>
        <v>4.8608097216194395</v>
      </c>
      <c r="AS17" s="12">
        <f t="shared" si="2"/>
        <v>1.8746898930542024</v>
      </c>
      <c r="AT17" s="12" t="str">
        <f t="shared" si="2"/>
        <v>na</v>
      </c>
      <c r="AU17" s="12">
        <f t="shared" si="2"/>
        <v>1.3061224489795917</v>
      </c>
      <c r="AV17" s="12" t="str">
        <f t="shared" si="2"/>
        <v>na</v>
      </c>
      <c r="AW17" s="12" t="str">
        <f t="shared" si="2"/>
        <v>na</v>
      </c>
      <c r="AX17" s="67" t="str">
        <f t="shared" si="2"/>
        <v>na</v>
      </c>
    </row>
    <row r="18" spans="1:50" x14ac:dyDescent="0.25">
      <c r="A18" t="s">
        <v>223</v>
      </c>
      <c r="B18" s="81"/>
      <c r="G18" s="2"/>
      <c r="H18" s="15" t="s">
        <v>130</v>
      </c>
      <c r="I18" s="15" t="s">
        <v>186</v>
      </c>
      <c r="K18">
        <v>16</v>
      </c>
      <c r="L18" s="99">
        <v>0.22210000000000002</v>
      </c>
      <c r="M18" s="83"/>
      <c r="N18" s="130"/>
      <c r="O18" s="104"/>
      <c r="P18" s="12">
        <f t="shared" si="0"/>
        <v>0.01</v>
      </c>
      <c r="Q18" s="67">
        <f t="shared" si="3"/>
        <v>0.01</v>
      </c>
      <c r="R18" s="14">
        <v>1</v>
      </c>
      <c r="S18">
        <v>1</v>
      </c>
      <c r="T18" s="45">
        <v>1</v>
      </c>
      <c r="U18">
        <v>0.25</v>
      </c>
      <c r="V18">
        <v>1</v>
      </c>
      <c r="W18" s="11">
        <v>1</v>
      </c>
      <c r="X18" s="11">
        <v>1</v>
      </c>
      <c r="AA18" s="45"/>
      <c r="AB18">
        <v>1</v>
      </c>
      <c r="AC18" s="25">
        <f t="shared" si="4"/>
        <v>-4.6051701859880909</v>
      </c>
      <c r="AD18" s="12">
        <f t="shared" si="1"/>
        <v>-4.7757320447283904</v>
      </c>
      <c r="AE18" s="12">
        <f t="shared" si="1"/>
        <v>-5.6679017673699583</v>
      </c>
      <c r="AF18" s="12">
        <f t="shared" si="1"/>
        <v>-2.0853600842210223</v>
      </c>
      <c r="AG18" s="12">
        <f t="shared" si="1"/>
        <v>-10.153131118713898</v>
      </c>
      <c r="AH18" s="12">
        <f t="shared" si="1"/>
        <v>-6.3053674918174352</v>
      </c>
      <c r="AI18" s="12">
        <f t="shared" si="1"/>
        <v>-4.6051701859880909</v>
      </c>
      <c r="AJ18" s="12" t="str">
        <f t="shared" si="1"/>
        <v>na</v>
      </c>
      <c r="AK18" s="12" t="str">
        <f t="shared" si="1"/>
        <v>na</v>
      </c>
      <c r="AL18" s="12" t="str">
        <f t="shared" si="1"/>
        <v>na</v>
      </c>
      <c r="AM18" s="12">
        <f t="shared" si="1"/>
        <v>-4.6051701859880909</v>
      </c>
      <c r="AN18" s="25">
        <f t="shared" si="5"/>
        <v>1</v>
      </c>
      <c r="AO18" s="12">
        <f t="shared" si="2"/>
        <v>1.0754458161865568</v>
      </c>
      <c r="AP18" s="12">
        <f t="shared" si="2"/>
        <v>1.514792899408284</v>
      </c>
      <c r="AQ18" s="12">
        <f t="shared" si="2"/>
        <v>0.20505517977928084</v>
      </c>
      <c r="AR18" s="12">
        <f t="shared" si="2"/>
        <v>4.8608097216194395</v>
      </c>
      <c r="AS18" s="12">
        <f t="shared" si="2"/>
        <v>1.8746898930542024</v>
      </c>
      <c r="AT18" s="12">
        <f t="shared" si="2"/>
        <v>1</v>
      </c>
      <c r="AU18" s="12" t="str">
        <f t="shared" si="2"/>
        <v>na</v>
      </c>
      <c r="AV18" s="12" t="str">
        <f t="shared" si="2"/>
        <v>na</v>
      </c>
      <c r="AW18" s="12" t="str">
        <f t="shared" si="2"/>
        <v>na</v>
      </c>
      <c r="AX18" s="67">
        <f t="shared" si="2"/>
        <v>1</v>
      </c>
    </row>
    <row r="19" spans="1:50" x14ac:dyDescent="0.25">
      <c r="A19" s="15" t="s">
        <v>139</v>
      </c>
      <c r="B19" s="81"/>
      <c r="G19" s="2"/>
      <c r="H19" s="15" t="s">
        <v>130</v>
      </c>
      <c r="I19" s="15" t="s">
        <v>186</v>
      </c>
      <c r="K19">
        <v>16</v>
      </c>
      <c r="L19" s="99">
        <v>0.1203</v>
      </c>
      <c r="M19" s="83"/>
      <c r="N19" s="130"/>
      <c r="O19" s="104"/>
      <c r="P19" s="12">
        <f t="shared" si="0"/>
        <v>0.01</v>
      </c>
      <c r="Q19" s="67">
        <f t="shared" si="3"/>
        <v>0.01</v>
      </c>
      <c r="R19" s="14">
        <v>1</v>
      </c>
      <c r="S19">
        <v>0.25</v>
      </c>
      <c r="T19" s="45"/>
      <c r="U19">
        <v>1</v>
      </c>
      <c r="V19">
        <v>1</v>
      </c>
      <c r="W19">
        <v>1</v>
      </c>
      <c r="AA19" s="45"/>
      <c r="AC19" s="25">
        <f t="shared" si="4"/>
        <v>-4.6051701859880909</v>
      </c>
      <c r="AD19" s="12">
        <f t="shared" si="1"/>
        <v>-1.1939330111820976</v>
      </c>
      <c r="AE19" s="12" t="str">
        <f t="shared" si="1"/>
        <v>na</v>
      </c>
      <c r="AF19" s="12">
        <f t="shared" si="1"/>
        <v>-8.341440336884089</v>
      </c>
      <c r="AG19" s="12">
        <f t="shared" si="1"/>
        <v>-10.153131118713898</v>
      </c>
      <c r="AH19" s="12">
        <f t="shared" si="1"/>
        <v>-6.3053674918174352</v>
      </c>
      <c r="AI19" s="12" t="str">
        <f t="shared" si="1"/>
        <v>na</v>
      </c>
      <c r="AJ19" s="12" t="str">
        <f t="shared" si="1"/>
        <v>na</v>
      </c>
      <c r="AK19" s="12" t="str">
        <f t="shared" si="1"/>
        <v>na</v>
      </c>
      <c r="AL19" s="12" t="str">
        <f t="shared" si="1"/>
        <v>na</v>
      </c>
      <c r="AM19" s="12" t="str">
        <f t="shared" si="1"/>
        <v>na</v>
      </c>
      <c r="AN19" s="25">
        <f t="shared" si="5"/>
        <v>1</v>
      </c>
      <c r="AO19" s="12">
        <f t="shared" si="2"/>
        <v>6.7215363511659798E-2</v>
      </c>
      <c r="AP19" s="12" t="str">
        <f t="shared" si="2"/>
        <v>na</v>
      </c>
      <c r="AQ19" s="12">
        <f t="shared" si="2"/>
        <v>3.2808828764684934</v>
      </c>
      <c r="AR19" s="12">
        <f t="shared" si="2"/>
        <v>4.8608097216194395</v>
      </c>
      <c r="AS19" s="12">
        <f t="shared" si="2"/>
        <v>1.8746898930542024</v>
      </c>
      <c r="AT19" s="12" t="str">
        <f t="shared" si="2"/>
        <v>na</v>
      </c>
      <c r="AU19" s="12" t="str">
        <f t="shared" si="2"/>
        <v>na</v>
      </c>
      <c r="AV19" s="12" t="str">
        <f t="shared" si="2"/>
        <v>na</v>
      </c>
      <c r="AW19" s="12" t="str">
        <f t="shared" si="2"/>
        <v>na</v>
      </c>
      <c r="AX19" s="67" t="str">
        <f t="shared" si="2"/>
        <v>na</v>
      </c>
    </row>
    <row r="20" spans="1:50" x14ac:dyDescent="0.25">
      <c r="A20" s="13" t="s">
        <v>225</v>
      </c>
      <c r="B20" s="81"/>
      <c r="G20" s="2"/>
      <c r="H20" s="141" t="s">
        <v>130</v>
      </c>
      <c r="I20" t="s">
        <v>186</v>
      </c>
      <c r="K20">
        <v>16</v>
      </c>
      <c r="L20" s="100">
        <v>4.8000000000000004E-3</v>
      </c>
      <c r="M20" s="83"/>
      <c r="N20" s="130"/>
      <c r="O20" s="104"/>
      <c r="P20" s="12">
        <f t="shared" si="0"/>
        <v>0.01</v>
      </c>
      <c r="Q20" s="67">
        <f t="shared" si="3"/>
        <v>0.01</v>
      </c>
      <c r="R20" s="14">
        <v>1</v>
      </c>
      <c r="S20">
        <v>1</v>
      </c>
      <c r="T20" s="45"/>
      <c r="U20">
        <v>0.25</v>
      </c>
      <c r="V20">
        <v>0.15</v>
      </c>
      <c r="W20" s="11">
        <v>1</v>
      </c>
      <c r="X20" s="11">
        <v>1</v>
      </c>
      <c r="AA20" s="45"/>
      <c r="AB20">
        <v>1</v>
      </c>
      <c r="AC20" s="25">
        <f t="shared" si="4"/>
        <v>-4.6051701859880909</v>
      </c>
      <c r="AD20" s="12">
        <f t="shared" si="1"/>
        <v>-4.7757320447283904</v>
      </c>
      <c r="AE20" s="12" t="str">
        <f t="shared" si="1"/>
        <v>na</v>
      </c>
      <c r="AF20" s="12">
        <f t="shared" si="1"/>
        <v>-2.0853600842210223</v>
      </c>
      <c r="AG20" s="12">
        <f t="shared" si="1"/>
        <v>-1.5229696678070845</v>
      </c>
      <c r="AH20" s="12">
        <f t="shared" si="1"/>
        <v>-6.3053674918174352</v>
      </c>
      <c r="AI20" s="12">
        <f t="shared" si="1"/>
        <v>-4.6051701859880909</v>
      </c>
      <c r="AJ20" s="12" t="str">
        <f t="shared" si="1"/>
        <v>na</v>
      </c>
      <c r="AK20" s="12" t="str">
        <f t="shared" si="1"/>
        <v>na</v>
      </c>
      <c r="AL20" s="12" t="str">
        <f t="shared" si="1"/>
        <v>na</v>
      </c>
      <c r="AM20" s="12">
        <f t="shared" si="1"/>
        <v>-4.6051701859880909</v>
      </c>
      <c r="AN20" s="25">
        <f t="shared" si="5"/>
        <v>1</v>
      </c>
      <c r="AO20" s="12">
        <f t="shared" si="2"/>
        <v>1.0754458161865568</v>
      </c>
      <c r="AP20" s="12" t="str">
        <f t="shared" si="2"/>
        <v>na</v>
      </c>
      <c r="AQ20" s="12">
        <f t="shared" si="2"/>
        <v>0.20505517977928084</v>
      </c>
      <c r="AR20" s="12">
        <f t="shared" si="2"/>
        <v>0.10936821873643737</v>
      </c>
      <c r="AS20" s="12">
        <f t="shared" si="2"/>
        <v>1.8746898930542024</v>
      </c>
      <c r="AT20" s="12">
        <f t="shared" si="2"/>
        <v>1</v>
      </c>
      <c r="AU20" s="12" t="str">
        <f t="shared" si="2"/>
        <v>na</v>
      </c>
      <c r="AV20" s="12" t="str">
        <f t="shared" si="2"/>
        <v>na</v>
      </c>
      <c r="AW20" s="12" t="str">
        <f t="shared" si="2"/>
        <v>na</v>
      </c>
      <c r="AX20" s="67">
        <f t="shared" si="2"/>
        <v>1</v>
      </c>
    </row>
    <row r="21" spans="1:50" x14ac:dyDescent="0.25">
      <c r="A21" s="13" t="s">
        <v>140</v>
      </c>
      <c r="B21" s="81"/>
      <c r="G21" s="2"/>
      <c r="H21" t="s">
        <v>129</v>
      </c>
      <c r="I21" s="141" t="s">
        <v>186</v>
      </c>
      <c r="K21">
        <v>18</v>
      </c>
      <c r="L21" s="145">
        <v>0.73799999999999999</v>
      </c>
      <c r="M21" s="71"/>
      <c r="N21" s="40"/>
      <c r="O21" s="72"/>
      <c r="P21" s="12">
        <f t="shared" si="0"/>
        <v>0.01</v>
      </c>
      <c r="Q21" s="67">
        <f t="shared" si="3"/>
        <v>0.01</v>
      </c>
      <c r="R21" s="14">
        <v>1</v>
      </c>
      <c r="S21">
        <v>1</v>
      </c>
      <c r="T21" s="45"/>
      <c r="U21">
        <v>0.25</v>
      </c>
      <c r="V21">
        <v>0.4</v>
      </c>
      <c r="W21" s="11">
        <v>0.25</v>
      </c>
      <c r="X21" s="11">
        <v>1</v>
      </c>
      <c r="AA21" s="45"/>
      <c r="AC21" s="25">
        <f t="shared" si="4"/>
        <v>-4.6051701859880909</v>
      </c>
      <c r="AD21" s="12">
        <f t="shared" ref="AD21:AD32" si="6">IF(S21&gt;0,(S21/S$34)*LN($P21),"na")</f>
        <v>-4.7757320447283904</v>
      </c>
      <c r="AE21" s="12" t="str">
        <f t="shared" ref="AE21:AE32" si="7">IF(T21&gt;0,(T21/T$34)*LN($P21),"na")</f>
        <v>na</v>
      </c>
      <c r="AF21" s="12">
        <f t="shared" ref="AF21:AF32" si="8">IF(U21&gt;0,(U21/U$34)*LN($P21),"na")</f>
        <v>-2.0853600842210223</v>
      </c>
      <c r="AG21" s="12">
        <f t="shared" ref="AG21:AG32" si="9">IF(V21&gt;0,(V21/V$34)*LN($P21),"na")</f>
        <v>-4.0612524474855594</v>
      </c>
      <c r="AH21" s="12">
        <f t="shared" ref="AH21:AH32" si="10">IF(W21&gt;0,(W21/W$34)*LN($P21),"na")</f>
        <v>-1.5763418729543588</v>
      </c>
      <c r="AI21" s="12">
        <f t="shared" ref="AI21:AI32" si="11">IF(X21&gt;0,(X21/X$34)*LN($P21),"na")</f>
        <v>-4.6051701859880909</v>
      </c>
      <c r="AJ21" s="12" t="str">
        <f t="shared" ref="AJ21:AJ32" si="12">IF(Y21&gt;0,(Y21/Y$34)*LN($P21),"na")</f>
        <v>na</v>
      </c>
      <c r="AK21" s="12" t="str">
        <f t="shared" ref="AK21:AK32" si="13">IF(Z21&gt;0,(Z21/Z$34)*LN($P21),"na")</f>
        <v>na</v>
      </c>
      <c r="AL21" s="12" t="str">
        <f t="shared" ref="AL21:AL32" si="14">IF(AA21&gt;0,(AA21/AA$34)*LN($P21),"na")</f>
        <v>na</v>
      </c>
      <c r="AM21" s="12" t="str">
        <f t="shared" ref="AM21:AM32" si="15">IF(AB21&gt;0,(AB21/AB$34)*LN($P21),"na")</f>
        <v>na</v>
      </c>
      <c r="AN21" s="25">
        <f t="shared" si="5"/>
        <v>1</v>
      </c>
      <c r="AO21" s="12">
        <f t="shared" ref="AO21:AO32" si="16">IF(S21&gt;0,(((S21/S$34)^2)*($Q21^2))/($P21^2),"na")</f>
        <v>1.0754458161865568</v>
      </c>
      <c r="AP21" s="12" t="str">
        <f t="shared" ref="AP21:AP32" si="17">IF(T21&gt;0,(((T21/T$34)^2)*($Q21^2))/($P21^2),"na")</f>
        <v>na</v>
      </c>
      <c r="AQ21" s="12">
        <f t="shared" ref="AQ21:AQ32" si="18">IF(U21&gt;0,(((U21/U$34)^2)*($Q21^2))/($P21^2),"na")</f>
        <v>0.20505517977928084</v>
      </c>
      <c r="AR21" s="12">
        <f t="shared" ref="AR21:AR32" si="19">IF(V21&gt;0,(((V21/V$34)^2)*($Q21^2))/($P21^2),"na")</f>
        <v>0.77772955545911038</v>
      </c>
      <c r="AS21" s="12">
        <f t="shared" ref="AS21:AS32" si="20">IF(W21&gt;0,(((W21/W$34)^2)*($Q21^2))/($P21^2),"na")</f>
        <v>0.11716811831588765</v>
      </c>
      <c r="AT21" s="12">
        <f t="shared" ref="AT21:AT32" si="21">IF(X21&gt;0,(((X21/X$34)^2)*($Q21^2))/($P21^2),"na")</f>
        <v>1</v>
      </c>
      <c r="AU21" s="12" t="str">
        <f t="shared" ref="AU21:AU32" si="22">IF(Y21&gt;0,(((Y21/Y$34)^2)*($Q21^2))/($P21^2),"na")</f>
        <v>na</v>
      </c>
      <c r="AV21" s="12" t="str">
        <f t="shared" ref="AV21:AV32" si="23">IF(Z21&gt;0,(((Z21/Z$34)^2)*($Q21^2))/($P21^2),"na")</f>
        <v>na</v>
      </c>
      <c r="AW21" s="12" t="str">
        <f t="shared" ref="AW21:AW32" si="24">IF(AA21&gt;0,(((AA21/AA$34)^2)*($Q21^2))/($P21^2),"na")</f>
        <v>na</v>
      </c>
      <c r="AX21" s="67" t="str">
        <f t="shared" ref="AX21:AX32" si="25">IF(AB21&gt;0,(((AB21/AB$34)^2)*($Q21^2))/($P21^2),"na")</f>
        <v>na</v>
      </c>
    </row>
    <row r="22" spans="1:50" x14ac:dyDescent="0.25">
      <c r="A22" s="13" t="s">
        <v>460</v>
      </c>
      <c r="B22" s="81"/>
      <c r="G22" s="2"/>
      <c r="H22" s="15" t="s">
        <v>130</v>
      </c>
      <c r="I22" s="15" t="s">
        <v>186</v>
      </c>
      <c r="K22">
        <v>16</v>
      </c>
      <c r="L22" s="100">
        <v>4.2500000000000003E-3</v>
      </c>
      <c r="M22" s="83"/>
      <c r="N22" s="130"/>
      <c r="O22" s="104"/>
      <c r="P22" s="12">
        <f t="shared" si="0"/>
        <v>0.01</v>
      </c>
      <c r="Q22" s="67">
        <f t="shared" si="3"/>
        <v>0.01</v>
      </c>
      <c r="R22" s="14">
        <v>1</v>
      </c>
      <c r="S22">
        <v>1</v>
      </c>
      <c r="T22" s="45"/>
      <c r="U22">
        <v>1</v>
      </c>
      <c r="V22">
        <v>0.15</v>
      </c>
      <c r="W22" s="11">
        <v>1</v>
      </c>
      <c r="X22" s="11"/>
      <c r="Z22">
        <v>1</v>
      </c>
      <c r="AA22" s="45"/>
      <c r="AB22">
        <v>1</v>
      </c>
      <c r="AC22" s="25">
        <f t="shared" si="4"/>
        <v>-4.6051701859880909</v>
      </c>
      <c r="AD22" s="12">
        <f t="shared" si="6"/>
        <v>-4.7757320447283904</v>
      </c>
      <c r="AE22" s="12" t="str">
        <f t="shared" si="7"/>
        <v>na</v>
      </c>
      <c r="AF22" s="12">
        <f t="shared" si="8"/>
        <v>-8.341440336884089</v>
      </c>
      <c r="AG22" s="12">
        <f t="shared" si="9"/>
        <v>-1.5229696678070845</v>
      </c>
      <c r="AH22" s="12">
        <f t="shared" si="10"/>
        <v>-6.3053674918174352</v>
      </c>
      <c r="AI22" s="12" t="str">
        <f t="shared" si="11"/>
        <v>na</v>
      </c>
      <c r="AJ22" s="12" t="str">
        <f t="shared" si="12"/>
        <v>na</v>
      </c>
      <c r="AK22" s="12">
        <f t="shared" si="13"/>
        <v>-5.1577906083066614</v>
      </c>
      <c r="AL22" s="12" t="str">
        <f t="shared" si="14"/>
        <v>na</v>
      </c>
      <c r="AM22" s="12">
        <f t="shared" si="15"/>
        <v>-4.6051701859880909</v>
      </c>
      <c r="AN22" s="25">
        <f t="shared" si="5"/>
        <v>1</v>
      </c>
      <c r="AO22" s="12">
        <f t="shared" si="16"/>
        <v>1.0754458161865568</v>
      </c>
      <c r="AP22" s="12" t="str">
        <f t="shared" si="17"/>
        <v>na</v>
      </c>
      <c r="AQ22" s="12">
        <f t="shared" si="18"/>
        <v>3.2808828764684934</v>
      </c>
      <c r="AR22" s="12">
        <f t="shared" si="19"/>
        <v>0.10936821873643737</v>
      </c>
      <c r="AS22" s="12">
        <f t="shared" si="20"/>
        <v>1.8746898930542024</v>
      </c>
      <c r="AT22" s="12" t="str">
        <f t="shared" si="21"/>
        <v>na</v>
      </c>
      <c r="AU22" s="12" t="str">
        <f t="shared" si="22"/>
        <v>na</v>
      </c>
      <c r="AV22" s="12">
        <f t="shared" si="23"/>
        <v>1.2544</v>
      </c>
      <c r="AW22" s="12" t="str">
        <f t="shared" si="24"/>
        <v>na</v>
      </c>
      <c r="AX22" s="67">
        <f t="shared" si="25"/>
        <v>1</v>
      </c>
    </row>
    <row r="23" spans="1:50" x14ac:dyDescent="0.25">
      <c r="A23" s="13" t="s">
        <v>142</v>
      </c>
      <c r="B23" s="81"/>
      <c r="G23" s="2"/>
      <c r="H23" t="s">
        <v>129</v>
      </c>
      <c r="I23" t="s">
        <v>186</v>
      </c>
      <c r="K23">
        <v>18</v>
      </c>
      <c r="L23" s="100">
        <v>226.88</v>
      </c>
      <c r="M23" s="71"/>
      <c r="N23" s="41"/>
      <c r="O23" s="71"/>
      <c r="P23" s="12">
        <f t="shared" si="0"/>
        <v>0.01</v>
      </c>
      <c r="Q23" s="67">
        <f t="shared" si="3"/>
        <v>0.01</v>
      </c>
      <c r="R23" s="14">
        <v>1</v>
      </c>
      <c r="T23" s="45"/>
      <c r="V23">
        <v>0.05</v>
      </c>
      <c r="W23" s="11">
        <v>1</v>
      </c>
      <c r="X23" s="11"/>
      <c r="Y23">
        <v>1</v>
      </c>
      <c r="AA23" s="45"/>
      <c r="AC23" s="25">
        <f t="shared" si="4"/>
        <v>-4.6051701859880909</v>
      </c>
      <c r="AD23" s="12" t="str">
        <f t="shared" si="6"/>
        <v>na</v>
      </c>
      <c r="AE23" s="12" t="str">
        <f t="shared" si="7"/>
        <v>na</v>
      </c>
      <c r="AF23" s="12" t="str">
        <f t="shared" si="8"/>
        <v>na</v>
      </c>
      <c r="AG23" s="12">
        <f t="shared" si="9"/>
        <v>-0.50765655593569492</v>
      </c>
      <c r="AH23" s="12">
        <f t="shared" si="10"/>
        <v>-6.3053674918174352</v>
      </c>
      <c r="AI23" s="12" t="str">
        <f t="shared" si="11"/>
        <v>na</v>
      </c>
      <c r="AJ23" s="12">
        <f t="shared" si="12"/>
        <v>-5.2630516411292465</v>
      </c>
      <c r="AK23" s="12" t="str">
        <f t="shared" si="13"/>
        <v>na</v>
      </c>
      <c r="AL23" s="12" t="str">
        <f t="shared" si="14"/>
        <v>na</v>
      </c>
      <c r="AM23" s="12" t="str">
        <f t="shared" si="15"/>
        <v>na</v>
      </c>
      <c r="AN23" s="25">
        <f t="shared" si="5"/>
        <v>1</v>
      </c>
      <c r="AO23" s="12" t="str">
        <f t="shared" si="16"/>
        <v>na</v>
      </c>
      <c r="AP23" s="12" t="str">
        <f t="shared" si="17"/>
        <v>na</v>
      </c>
      <c r="AQ23" s="12" t="str">
        <f t="shared" si="18"/>
        <v>na</v>
      </c>
      <c r="AR23" s="12">
        <f t="shared" si="19"/>
        <v>1.21520243040486E-2</v>
      </c>
      <c r="AS23" s="12">
        <f t="shared" si="20"/>
        <v>1.8746898930542024</v>
      </c>
      <c r="AT23" s="12" t="str">
        <f t="shared" si="21"/>
        <v>na</v>
      </c>
      <c r="AU23" s="12">
        <f t="shared" si="22"/>
        <v>1.3061224489795917</v>
      </c>
      <c r="AV23" s="12" t="str">
        <f t="shared" si="23"/>
        <v>na</v>
      </c>
      <c r="AW23" s="12" t="str">
        <f t="shared" si="24"/>
        <v>na</v>
      </c>
      <c r="AX23" s="67" t="str">
        <f t="shared" si="25"/>
        <v>na</v>
      </c>
    </row>
    <row r="24" spans="1:50" x14ac:dyDescent="0.25">
      <c r="A24" s="13" t="s">
        <v>226</v>
      </c>
      <c r="B24" s="81"/>
      <c r="G24" s="2"/>
      <c r="H24" t="s">
        <v>129</v>
      </c>
      <c r="I24" s="141" t="s">
        <v>186</v>
      </c>
      <c r="K24">
        <v>18</v>
      </c>
      <c r="L24" s="145">
        <v>79.738</v>
      </c>
      <c r="M24" s="71"/>
      <c r="N24" s="40"/>
      <c r="O24" s="72"/>
      <c r="P24" s="12">
        <f t="shared" si="0"/>
        <v>0.01</v>
      </c>
      <c r="Q24" s="67">
        <f t="shared" si="3"/>
        <v>0.01</v>
      </c>
      <c r="R24" s="14">
        <v>1</v>
      </c>
      <c r="S24">
        <v>1</v>
      </c>
      <c r="T24" s="45"/>
      <c r="U24">
        <v>0.25</v>
      </c>
      <c r="V24">
        <v>0.05</v>
      </c>
      <c r="W24">
        <v>1</v>
      </c>
      <c r="X24">
        <v>1</v>
      </c>
      <c r="Y24">
        <v>0.25</v>
      </c>
      <c r="Z24">
        <v>0.25</v>
      </c>
      <c r="AA24" s="45"/>
      <c r="AB24">
        <v>1</v>
      </c>
      <c r="AC24" s="25">
        <f t="shared" si="4"/>
        <v>-4.6051701859880909</v>
      </c>
      <c r="AD24" s="12">
        <f t="shared" si="6"/>
        <v>-4.7757320447283904</v>
      </c>
      <c r="AE24" s="12" t="str">
        <f t="shared" si="7"/>
        <v>na</v>
      </c>
      <c r="AF24" s="12">
        <f t="shared" si="8"/>
        <v>-2.0853600842210223</v>
      </c>
      <c r="AG24" s="12">
        <f t="shared" si="9"/>
        <v>-0.50765655593569492</v>
      </c>
      <c r="AH24" s="12">
        <f t="shared" si="10"/>
        <v>-6.3053674918174352</v>
      </c>
      <c r="AI24" s="12">
        <f t="shared" si="11"/>
        <v>-4.6051701859880909</v>
      </c>
      <c r="AJ24" s="12">
        <f t="shared" si="12"/>
        <v>-1.3157629102823116</v>
      </c>
      <c r="AK24" s="12">
        <f t="shared" si="13"/>
        <v>-1.2894476520766653</v>
      </c>
      <c r="AL24" s="12" t="str">
        <f t="shared" si="14"/>
        <v>na</v>
      </c>
      <c r="AM24" s="12">
        <f t="shared" si="15"/>
        <v>-4.6051701859880909</v>
      </c>
      <c r="AN24" s="25">
        <f t="shared" si="5"/>
        <v>1</v>
      </c>
      <c r="AO24" s="12">
        <f t="shared" si="16"/>
        <v>1.0754458161865568</v>
      </c>
      <c r="AP24" s="12" t="str">
        <f t="shared" si="17"/>
        <v>na</v>
      </c>
      <c r="AQ24" s="12">
        <f t="shared" si="18"/>
        <v>0.20505517977928084</v>
      </c>
      <c r="AR24" s="12">
        <f t="shared" si="19"/>
        <v>1.21520243040486E-2</v>
      </c>
      <c r="AS24" s="12">
        <f t="shared" si="20"/>
        <v>1.8746898930542024</v>
      </c>
      <c r="AT24" s="12">
        <f t="shared" si="21"/>
        <v>1</v>
      </c>
      <c r="AU24" s="12">
        <f t="shared" si="22"/>
        <v>8.1632653061224483E-2</v>
      </c>
      <c r="AV24" s="12">
        <f t="shared" si="23"/>
        <v>7.8399999999999997E-2</v>
      </c>
      <c r="AW24" s="12" t="str">
        <f t="shared" si="24"/>
        <v>na</v>
      </c>
      <c r="AX24" s="67">
        <f t="shared" si="25"/>
        <v>1</v>
      </c>
    </row>
    <row r="25" spans="1:50" x14ac:dyDescent="0.25">
      <c r="A25" s="144" t="s">
        <v>144</v>
      </c>
      <c r="B25" s="140"/>
      <c r="C25" s="141"/>
      <c r="D25" s="141"/>
      <c r="E25" s="141"/>
      <c r="F25" s="141"/>
      <c r="G25" s="143"/>
      <c r="H25" s="141" t="s">
        <v>130</v>
      </c>
      <c r="I25" s="141" t="s">
        <v>186</v>
      </c>
      <c r="K25">
        <v>16</v>
      </c>
      <c r="L25" s="145">
        <v>4.1268225039723556E-2</v>
      </c>
      <c r="M25" s="83"/>
      <c r="N25" s="149"/>
      <c r="O25" s="150"/>
      <c r="P25" s="12">
        <f t="shared" si="0"/>
        <v>0.01</v>
      </c>
      <c r="Q25" s="67">
        <f t="shared" si="3"/>
        <v>0.01</v>
      </c>
      <c r="R25" s="14">
        <v>1</v>
      </c>
      <c r="S25">
        <v>1</v>
      </c>
      <c r="T25" s="45"/>
      <c r="V25">
        <v>0.05</v>
      </c>
      <c r="W25" s="11">
        <v>1</v>
      </c>
      <c r="X25" s="11">
        <v>1</v>
      </c>
      <c r="AA25" s="45"/>
      <c r="AB25">
        <v>1</v>
      </c>
      <c r="AC25" s="25">
        <f t="shared" si="4"/>
        <v>-4.6051701859880909</v>
      </c>
      <c r="AD25" s="12">
        <f t="shared" si="6"/>
        <v>-4.7757320447283904</v>
      </c>
      <c r="AE25" s="12" t="str">
        <f t="shared" si="7"/>
        <v>na</v>
      </c>
      <c r="AF25" s="12" t="str">
        <f t="shared" si="8"/>
        <v>na</v>
      </c>
      <c r="AG25" s="12">
        <f t="shared" si="9"/>
        <v>-0.50765655593569492</v>
      </c>
      <c r="AH25" s="12">
        <f t="shared" si="10"/>
        <v>-6.3053674918174352</v>
      </c>
      <c r="AI25" s="12">
        <f t="shared" si="11"/>
        <v>-4.6051701859880909</v>
      </c>
      <c r="AJ25" s="12" t="str">
        <f t="shared" si="12"/>
        <v>na</v>
      </c>
      <c r="AK25" s="12" t="str">
        <f t="shared" si="13"/>
        <v>na</v>
      </c>
      <c r="AL25" s="12" t="str">
        <f t="shared" si="14"/>
        <v>na</v>
      </c>
      <c r="AM25" s="12">
        <f t="shared" si="15"/>
        <v>-4.6051701859880909</v>
      </c>
      <c r="AN25" s="25">
        <f t="shared" si="5"/>
        <v>1</v>
      </c>
      <c r="AO25" s="12">
        <f t="shared" si="16"/>
        <v>1.0754458161865568</v>
      </c>
      <c r="AP25" s="12" t="str">
        <f t="shared" si="17"/>
        <v>na</v>
      </c>
      <c r="AQ25" s="12" t="str">
        <f t="shared" si="18"/>
        <v>na</v>
      </c>
      <c r="AR25" s="12">
        <f t="shared" si="19"/>
        <v>1.21520243040486E-2</v>
      </c>
      <c r="AS25" s="12">
        <f t="shared" si="20"/>
        <v>1.8746898930542024</v>
      </c>
      <c r="AT25" s="12">
        <f t="shared" si="21"/>
        <v>1</v>
      </c>
      <c r="AU25" s="12" t="str">
        <f t="shared" si="22"/>
        <v>na</v>
      </c>
      <c r="AV25" s="12" t="str">
        <f t="shared" si="23"/>
        <v>na</v>
      </c>
      <c r="AW25" s="12" t="str">
        <f t="shared" si="24"/>
        <v>na</v>
      </c>
      <c r="AX25" s="67">
        <f t="shared" si="25"/>
        <v>1</v>
      </c>
    </row>
    <row r="26" spans="1:50" x14ac:dyDescent="0.25">
      <c r="A26" s="13" t="s">
        <v>145</v>
      </c>
      <c r="B26" s="1"/>
      <c r="G26" s="2"/>
      <c r="H26" t="s">
        <v>129</v>
      </c>
      <c r="I26" t="s">
        <v>186</v>
      </c>
      <c r="K26">
        <v>18</v>
      </c>
      <c r="L26" s="100">
        <v>13.526</v>
      </c>
      <c r="M26" s="71"/>
      <c r="N26" s="40"/>
      <c r="O26" s="71"/>
      <c r="P26" s="12">
        <f t="shared" si="0"/>
        <v>0.01</v>
      </c>
      <c r="Q26" s="67">
        <f t="shared" si="3"/>
        <v>0.01</v>
      </c>
      <c r="R26" s="14">
        <v>1</v>
      </c>
      <c r="S26">
        <v>1</v>
      </c>
      <c r="T26" s="45"/>
      <c r="U26">
        <v>0.125</v>
      </c>
      <c r="V26">
        <v>0.05</v>
      </c>
      <c r="W26" s="11">
        <v>1</v>
      </c>
      <c r="X26" s="11"/>
      <c r="Z26">
        <v>1</v>
      </c>
      <c r="AA26" s="45"/>
      <c r="AC26" s="25">
        <f t="shared" si="4"/>
        <v>-4.6051701859880909</v>
      </c>
      <c r="AD26" s="12">
        <f t="shared" si="6"/>
        <v>-4.7757320447283904</v>
      </c>
      <c r="AE26" s="12" t="str">
        <f t="shared" si="7"/>
        <v>na</v>
      </c>
      <c r="AF26" s="12">
        <f t="shared" si="8"/>
        <v>-1.0426800421105111</v>
      </c>
      <c r="AG26" s="12">
        <f t="shared" si="9"/>
        <v>-0.50765655593569492</v>
      </c>
      <c r="AH26" s="12">
        <f t="shared" si="10"/>
        <v>-6.3053674918174352</v>
      </c>
      <c r="AI26" s="12" t="str">
        <f t="shared" si="11"/>
        <v>na</v>
      </c>
      <c r="AJ26" s="12" t="str">
        <f t="shared" si="12"/>
        <v>na</v>
      </c>
      <c r="AK26" s="12">
        <f t="shared" si="13"/>
        <v>-5.1577906083066614</v>
      </c>
      <c r="AL26" s="12" t="str">
        <f t="shared" si="14"/>
        <v>na</v>
      </c>
      <c r="AM26" s="12" t="str">
        <f t="shared" si="15"/>
        <v>na</v>
      </c>
      <c r="AN26" s="25">
        <f t="shared" si="5"/>
        <v>1</v>
      </c>
      <c r="AO26" s="12">
        <f t="shared" si="16"/>
        <v>1.0754458161865568</v>
      </c>
      <c r="AP26" s="12" t="str">
        <f t="shared" si="17"/>
        <v>na</v>
      </c>
      <c r="AQ26" s="12">
        <f t="shared" si="18"/>
        <v>5.126379494482021E-2</v>
      </c>
      <c r="AR26" s="12">
        <f t="shared" si="19"/>
        <v>1.21520243040486E-2</v>
      </c>
      <c r="AS26" s="12">
        <f t="shared" si="20"/>
        <v>1.8746898930542024</v>
      </c>
      <c r="AT26" s="12" t="str">
        <f t="shared" si="21"/>
        <v>na</v>
      </c>
      <c r="AU26" s="12" t="str">
        <f t="shared" si="22"/>
        <v>na</v>
      </c>
      <c r="AV26" s="12">
        <f t="shared" si="23"/>
        <v>1.2544</v>
      </c>
      <c r="AW26" s="12" t="str">
        <f t="shared" si="24"/>
        <v>na</v>
      </c>
      <c r="AX26" s="67" t="str">
        <f t="shared" si="25"/>
        <v>na</v>
      </c>
    </row>
    <row r="27" spans="1:50" x14ac:dyDescent="0.25">
      <c r="A27" s="13" t="s">
        <v>146</v>
      </c>
      <c r="B27" s="1"/>
      <c r="G27" s="2"/>
      <c r="H27" t="s">
        <v>129</v>
      </c>
      <c r="I27" t="s">
        <v>186</v>
      </c>
      <c r="K27">
        <v>18</v>
      </c>
      <c r="L27" s="100">
        <v>29.334</v>
      </c>
      <c r="M27" s="71"/>
      <c r="N27" s="41"/>
      <c r="O27" s="71"/>
      <c r="P27" s="12">
        <f t="shared" si="0"/>
        <v>0.01</v>
      </c>
      <c r="Q27" s="67">
        <f t="shared" si="3"/>
        <v>0.01</v>
      </c>
      <c r="R27" s="14">
        <v>1</v>
      </c>
      <c r="T27" s="45"/>
      <c r="U27">
        <v>0.25</v>
      </c>
      <c r="V27">
        <v>1</v>
      </c>
      <c r="W27" s="11">
        <v>1</v>
      </c>
      <c r="X27" s="11">
        <v>1</v>
      </c>
      <c r="Z27">
        <v>1</v>
      </c>
      <c r="AA27" s="45"/>
      <c r="AC27" s="25">
        <f t="shared" si="4"/>
        <v>-4.6051701859880909</v>
      </c>
      <c r="AD27" s="12" t="str">
        <f t="shared" si="6"/>
        <v>na</v>
      </c>
      <c r="AE27" s="12" t="str">
        <f t="shared" si="7"/>
        <v>na</v>
      </c>
      <c r="AF27" s="12">
        <f t="shared" si="8"/>
        <v>-2.0853600842210223</v>
      </c>
      <c r="AG27" s="12">
        <f t="shared" si="9"/>
        <v>-10.153131118713898</v>
      </c>
      <c r="AH27" s="12">
        <f t="shared" si="10"/>
        <v>-6.3053674918174352</v>
      </c>
      <c r="AI27" s="12">
        <f t="shared" si="11"/>
        <v>-4.6051701859880909</v>
      </c>
      <c r="AJ27" s="12" t="str">
        <f t="shared" si="12"/>
        <v>na</v>
      </c>
      <c r="AK27" s="12">
        <f t="shared" si="13"/>
        <v>-5.1577906083066614</v>
      </c>
      <c r="AL27" s="12" t="str">
        <f t="shared" si="14"/>
        <v>na</v>
      </c>
      <c r="AM27" s="12" t="str">
        <f t="shared" si="15"/>
        <v>na</v>
      </c>
      <c r="AN27" s="25">
        <f t="shared" si="5"/>
        <v>1</v>
      </c>
      <c r="AO27" s="12" t="str">
        <f t="shared" si="16"/>
        <v>na</v>
      </c>
      <c r="AP27" s="12" t="str">
        <f t="shared" si="17"/>
        <v>na</v>
      </c>
      <c r="AQ27" s="12">
        <f t="shared" si="18"/>
        <v>0.20505517977928084</v>
      </c>
      <c r="AR27" s="12">
        <f t="shared" si="19"/>
        <v>4.8608097216194395</v>
      </c>
      <c r="AS27" s="12">
        <f t="shared" si="20"/>
        <v>1.8746898930542024</v>
      </c>
      <c r="AT27" s="12">
        <f t="shared" si="21"/>
        <v>1</v>
      </c>
      <c r="AU27" s="12" t="str">
        <f t="shared" si="22"/>
        <v>na</v>
      </c>
      <c r="AV27" s="12">
        <f t="shared" si="23"/>
        <v>1.2544</v>
      </c>
      <c r="AW27" s="12" t="str">
        <f t="shared" si="24"/>
        <v>na</v>
      </c>
      <c r="AX27" s="67" t="str">
        <f t="shared" si="25"/>
        <v>na</v>
      </c>
    </row>
    <row r="28" spans="1:50" x14ac:dyDescent="0.25">
      <c r="A28" s="13" t="s">
        <v>227</v>
      </c>
      <c r="B28" s="1"/>
      <c r="G28" s="2"/>
      <c r="H28" t="s">
        <v>129</v>
      </c>
      <c r="I28" t="s">
        <v>186</v>
      </c>
      <c r="K28">
        <v>18</v>
      </c>
      <c r="L28" s="100">
        <v>13.076000000000001</v>
      </c>
      <c r="M28" s="71"/>
      <c r="N28" s="41"/>
      <c r="O28" s="71"/>
      <c r="P28" s="12">
        <f t="shared" si="0"/>
        <v>0.01</v>
      </c>
      <c r="Q28" s="67">
        <f t="shared" si="3"/>
        <v>0.01</v>
      </c>
      <c r="R28" s="14">
        <v>1</v>
      </c>
      <c r="S28">
        <v>1</v>
      </c>
      <c r="T28" s="45"/>
      <c r="U28">
        <v>0.25</v>
      </c>
      <c r="V28">
        <v>0.15</v>
      </c>
      <c r="W28" s="11">
        <v>0.25</v>
      </c>
      <c r="X28" s="11"/>
      <c r="Z28">
        <v>1</v>
      </c>
      <c r="AA28" s="45"/>
      <c r="AC28" s="25">
        <f t="shared" si="4"/>
        <v>-4.6051701859880909</v>
      </c>
      <c r="AD28" s="12">
        <f t="shared" si="6"/>
        <v>-4.7757320447283904</v>
      </c>
      <c r="AE28" s="12" t="str">
        <f t="shared" si="7"/>
        <v>na</v>
      </c>
      <c r="AF28" s="12">
        <f t="shared" si="8"/>
        <v>-2.0853600842210223</v>
      </c>
      <c r="AG28" s="12">
        <f t="shared" si="9"/>
        <v>-1.5229696678070845</v>
      </c>
      <c r="AH28" s="12">
        <f t="shared" si="10"/>
        <v>-1.5763418729543588</v>
      </c>
      <c r="AI28" s="12" t="str">
        <f t="shared" si="11"/>
        <v>na</v>
      </c>
      <c r="AJ28" s="12" t="str">
        <f t="shared" si="12"/>
        <v>na</v>
      </c>
      <c r="AK28" s="12">
        <f t="shared" si="13"/>
        <v>-5.1577906083066614</v>
      </c>
      <c r="AL28" s="12" t="str">
        <f t="shared" si="14"/>
        <v>na</v>
      </c>
      <c r="AM28" s="12" t="str">
        <f t="shared" si="15"/>
        <v>na</v>
      </c>
      <c r="AN28" s="25">
        <f t="shared" si="5"/>
        <v>1</v>
      </c>
      <c r="AO28" s="12">
        <f t="shared" si="16"/>
        <v>1.0754458161865568</v>
      </c>
      <c r="AP28" s="12" t="str">
        <f t="shared" si="17"/>
        <v>na</v>
      </c>
      <c r="AQ28" s="12">
        <f t="shared" si="18"/>
        <v>0.20505517977928084</v>
      </c>
      <c r="AR28" s="12">
        <f t="shared" si="19"/>
        <v>0.10936821873643737</v>
      </c>
      <c r="AS28" s="12">
        <f t="shared" si="20"/>
        <v>0.11716811831588765</v>
      </c>
      <c r="AT28" s="12" t="str">
        <f t="shared" si="21"/>
        <v>na</v>
      </c>
      <c r="AU28" s="12" t="str">
        <f t="shared" si="22"/>
        <v>na</v>
      </c>
      <c r="AV28" s="12">
        <f t="shared" si="23"/>
        <v>1.2544</v>
      </c>
      <c r="AW28" s="12" t="str">
        <f t="shared" si="24"/>
        <v>na</v>
      </c>
      <c r="AX28" s="67" t="str">
        <f t="shared" si="25"/>
        <v>na</v>
      </c>
    </row>
    <row r="29" spans="1:50" x14ac:dyDescent="0.25">
      <c r="A29" s="13" t="s">
        <v>147</v>
      </c>
      <c r="B29" s="1"/>
      <c r="G29" s="2"/>
      <c r="H29" t="s">
        <v>129</v>
      </c>
      <c r="I29" t="s">
        <v>186</v>
      </c>
      <c r="K29">
        <v>18</v>
      </c>
      <c r="L29" s="100">
        <v>17.111999999999998</v>
      </c>
      <c r="M29" s="71"/>
      <c r="N29" s="41"/>
      <c r="O29" s="71"/>
      <c r="P29" s="12">
        <f t="shared" si="0"/>
        <v>0.01</v>
      </c>
      <c r="Q29" s="67">
        <f t="shared" si="3"/>
        <v>0.01</v>
      </c>
      <c r="R29" s="14">
        <v>1</v>
      </c>
      <c r="S29">
        <v>1</v>
      </c>
      <c r="T29" s="45"/>
      <c r="U29">
        <v>0.125</v>
      </c>
      <c r="V29">
        <v>0.4</v>
      </c>
      <c r="W29" s="11">
        <v>0.25</v>
      </c>
      <c r="X29" s="11"/>
      <c r="AA29" s="45"/>
      <c r="AC29" s="25">
        <f t="shared" si="4"/>
        <v>-4.6051701859880909</v>
      </c>
      <c r="AD29" s="12">
        <f t="shared" si="6"/>
        <v>-4.7757320447283904</v>
      </c>
      <c r="AE29" s="12" t="str">
        <f t="shared" si="7"/>
        <v>na</v>
      </c>
      <c r="AF29" s="12">
        <f t="shared" si="8"/>
        <v>-1.0426800421105111</v>
      </c>
      <c r="AG29" s="12">
        <f t="shared" si="9"/>
        <v>-4.0612524474855594</v>
      </c>
      <c r="AH29" s="12">
        <f t="shared" si="10"/>
        <v>-1.5763418729543588</v>
      </c>
      <c r="AI29" s="12" t="str">
        <f t="shared" si="11"/>
        <v>na</v>
      </c>
      <c r="AJ29" s="12" t="str">
        <f t="shared" si="12"/>
        <v>na</v>
      </c>
      <c r="AK29" s="12" t="str">
        <f t="shared" si="13"/>
        <v>na</v>
      </c>
      <c r="AL29" s="12" t="str">
        <f t="shared" si="14"/>
        <v>na</v>
      </c>
      <c r="AM29" s="12" t="str">
        <f t="shared" si="15"/>
        <v>na</v>
      </c>
      <c r="AN29" s="25">
        <f t="shared" si="5"/>
        <v>1</v>
      </c>
      <c r="AO29" s="12">
        <f t="shared" si="16"/>
        <v>1.0754458161865568</v>
      </c>
      <c r="AP29" s="12" t="str">
        <f t="shared" si="17"/>
        <v>na</v>
      </c>
      <c r="AQ29" s="12">
        <f t="shared" si="18"/>
        <v>5.126379494482021E-2</v>
      </c>
      <c r="AR29" s="12">
        <f t="shared" si="19"/>
        <v>0.77772955545911038</v>
      </c>
      <c r="AS29" s="12">
        <f t="shared" si="20"/>
        <v>0.11716811831588765</v>
      </c>
      <c r="AT29" s="12" t="str">
        <f t="shared" si="21"/>
        <v>na</v>
      </c>
      <c r="AU29" s="12" t="str">
        <f t="shared" si="22"/>
        <v>na</v>
      </c>
      <c r="AV29" s="12" t="str">
        <f t="shared" si="23"/>
        <v>na</v>
      </c>
      <c r="AW29" s="12" t="str">
        <f t="shared" si="24"/>
        <v>na</v>
      </c>
      <c r="AX29" s="67" t="str">
        <f t="shared" si="25"/>
        <v>na</v>
      </c>
    </row>
    <row r="30" spans="1:50" x14ac:dyDescent="0.25">
      <c r="A30" s="13" t="s">
        <v>38</v>
      </c>
      <c r="B30" s="1"/>
      <c r="G30" s="2"/>
      <c r="H30" t="s">
        <v>129</v>
      </c>
      <c r="I30" t="s">
        <v>186</v>
      </c>
      <c r="K30">
        <v>18</v>
      </c>
      <c r="L30" s="100">
        <v>540.66</v>
      </c>
      <c r="M30" s="71"/>
      <c r="N30" s="41"/>
      <c r="O30" s="71"/>
      <c r="P30" s="12">
        <f t="shared" si="0"/>
        <v>0.01</v>
      </c>
      <c r="Q30" s="67">
        <f t="shared" si="3"/>
        <v>0.01</v>
      </c>
      <c r="R30" s="14">
        <v>1</v>
      </c>
      <c r="T30" s="45">
        <v>1</v>
      </c>
      <c r="U30">
        <v>1</v>
      </c>
      <c r="V30">
        <v>0.15</v>
      </c>
      <c r="W30" s="11">
        <v>1</v>
      </c>
      <c r="X30" s="11"/>
      <c r="Z30">
        <v>1</v>
      </c>
      <c r="AA30" s="45">
        <v>1</v>
      </c>
      <c r="AC30" s="25">
        <f t="shared" si="4"/>
        <v>-4.6051701859880909</v>
      </c>
      <c r="AD30" s="12" t="str">
        <f t="shared" si="6"/>
        <v>na</v>
      </c>
      <c r="AE30" s="12">
        <f t="shared" si="7"/>
        <v>-5.6679017673699583</v>
      </c>
      <c r="AF30" s="12">
        <f t="shared" si="8"/>
        <v>-8.341440336884089</v>
      </c>
      <c r="AG30" s="12">
        <f t="shared" si="9"/>
        <v>-1.5229696678070845</v>
      </c>
      <c r="AH30" s="12">
        <f t="shared" si="10"/>
        <v>-6.3053674918174352</v>
      </c>
      <c r="AI30" s="12" t="str">
        <f t="shared" si="11"/>
        <v>na</v>
      </c>
      <c r="AJ30" s="12" t="str">
        <f t="shared" si="12"/>
        <v>na</v>
      </c>
      <c r="AK30" s="12">
        <f t="shared" si="13"/>
        <v>-5.1577906083066614</v>
      </c>
      <c r="AL30" s="12">
        <f t="shared" si="14"/>
        <v>-7.3682722975809458</v>
      </c>
      <c r="AM30" s="12" t="str">
        <f t="shared" si="15"/>
        <v>na</v>
      </c>
      <c r="AN30" s="25">
        <f t="shared" si="5"/>
        <v>1</v>
      </c>
      <c r="AO30" s="12" t="str">
        <f t="shared" si="16"/>
        <v>na</v>
      </c>
      <c r="AP30" s="12">
        <f t="shared" si="17"/>
        <v>1.514792899408284</v>
      </c>
      <c r="AQ30" s="12">
        <f t="shared" si="18"/>
        <v>3.2808828764684934</v>
      </c>
      <c r="AR30" s="12">
        <f t="shared" si="19"/>
        <v>0.10936821873643737</v>
      </c>
      <c r="AS30" s="12">
        <f t="shared" si="20"/>
        <v>1.8746898930542024</v>
      </c>
      <c r="AT30" s="12" t="str">
        <f t="shared" si="21"/>
        <v>na</v>
      </c>
      <c r="AU30" s="12" t="str">
        <f t="shared" si="22"/>
        <v>na</v>
      </c>
      <c r="AV30" s="12">
        <f t="shared" si="23"/>
        <v>1.2544</v>
      </c>
      <c r="AW30" s="12">
        <f t="shared" si="24"/>
        <v>2.5600000000000005</v>
      </c>
      <c r="AX30" s="67" t="str">
        <f t="shared" si="25"/>
        <v>na</v>
      </c>
    </row>
    <row r="31" spans="1:50" x14ac:dyDescent="0.25">
      <c r="A31" s="13" t="s">
        <v>148</v>
      </c>
      <c r="B31" s="1"/>
      <c r="G31" s="2"/>
      <c r="H31" t="s">
        <v>129</v>
      </c>
      <c r="I31" t="s">
        <v>186</v>
      </c>
      <c r="K31">
        <v>18</v>
      </c>
      <c r="L31" s="100">
        <v>493.56</v>
      </c>
      <c r="M31" s="71"/>
      <c r="N31" s="41"/>
      <c r="O31" s="71"/>
      <c r="P31" s="12">
        <f t="shared" si="0"/>
        <v>0.01</v>
      </c>
      <c r="Q31" s="67">
        <f t="shared" si="3"/>
        <v>0.01</v>
      </c>
      <c r="R31" s="14">
        <v>1</v>
      </c>
      <c r="T31" s="45"/>
      <c r="U31">
        <v>0.125</v>
      </c>
      <c r="V31">
        <v>0.1</v>
      </c>
      <c r="W31" s="11">
        <v>1</v>
      </c>
      <c r="X31" s="11">
        <v>1</v>
      </c>
      <c r="Y31">
        <v>1</v>
      </c>
      <c r="AA31" s="45"/>
      <c r="AC31" s="25">
        <f t="shared" si="4"/>
        <v>-4.6051701859880909</v>
      </c>
      <c r="AD31" s="12" t="str">
        <f t="shared" si="6"/>
        <v>na</v>
      </c>
      <c r="AE31" s="12" t="str">
        <f t="shared" si="7"/>
        <v>na</v>
      </c>
      <c r="AF31" s="12">
        <f t="shared" si="8"/>
        <v>-1.0426800421105111</v>
      </c>
      <c r="AG31" s="12">
        <f t="shared" si="9"/>
        <v>-1.0153131118713898</v>
      </c>
      <c r="AH31" s="12">
        <f t="shared" si="10"/>
        <v>-6.3053674918174352</v>
      </c>
      <c r="AI31" s="12">
        <f t="shared" si="11"/>
        <v>-4.6051701859880909</v>
      </c>
      <c r="AJ31" s="12">
        <f t="shared" si="12"/>
        <v>-5.2630516411292465</v>
      </c>
      <c r="AK31" s="12" t="str">
        <f t="shared" si="13"/>
        <v>na</v>
      </c>
      <c r="AL31" s="12" t="str">
        <f t="shared" si="14"/>
        <v>na</v>
      </c>
      <c r="AM31" s="12" t="str">
        <f t="shared" si="15"/>
        <v>na</v>
      </c>
      <c r="AN31" s="25">
        <f t="shared" si="5"/>
        <v>1</v>
      </c>
      <c r="AO31" s="12" t="str">
        <f t="shared" si="16"/>
        <v>na</v>
      </c>
      <c r="AP31" s="12" t="str">
        <f t="shared" si="17"/>
        <v>na</v>
      </c>
      <c r="AQ31" s="12">
        <f t="shared" si="18"/>
        <v>5.126379494482021E-2</v>
      </c>
      <c r="AR31" s="12">
        <f t="shared" si="19"/>
        <v>4.8608097216194399E-2</v>
      </c>
      <c r="AS31" s="12">
        <f t="shared" si="20"/>
        <v>1.8746898930542024</v>
      </c>
      <c r="AT31" s="12">
        <f t="shared" si="21"/>
        <v>1</v>
      </c>
      <c r="AU31" s="12">
        <f t="shared" si="22"/>
        <v>1.3061224489795917</v>
      </c>
      <c r="AV31" s="12" t="str">
        <f t="shared" si="23"/>
        <v>na</v>
      </c>
      <c r="AW31" s="12" t="str">
        <f t="shared" si="24"/>
        <v>na</v>
      </c>
      <c r="AX31" s="67" t="str">
        <f t="shared" si="25"/>
        <v>na</v>
      </c>
    </row>
    <row r="32" spans="1:50" x14ac:dyDescent="0.25">
      <c r="A32" s="13" t="s">
        <v>221</v>
      </c>
      <c r="B32" s="1"/>
      <c r="G32" s="2"/>
      <c r="H32" s="15" t="s">
        <v>130</v>
      </c>
      <c r="I32" t="s">
        <v>186</v>
      </c>
      <c r="K32">
        <v>16</v>
      </c>
      <c r="L32" s="100">
        <v>0.20179999999999998</v>
      </c>
      <c r="M32" s="83"/>
      <c r="N32" s="130"/>
      <c r="O32" s="104"/>
      <c r="P32" s="12">
        <f t="shared" si="0"/>
        <v>0.01</v>
      </c>
      <c r="Q32" s="67">
        <f t="shared" si="3"/>
        <v>0.01</v>
      </c>
      <c r="R32" s="14">
        <v>1</v>
      </c>
      <c r="S32">
        <v>1</v>
      </c>
      <c r="T32" s="45"/>
      <c r="U32">
        <v>1</v>
      </c>
      <c r="V32">
        <v>1</v>
      </c>
      <c r="W32" s="11">
        <v>0.25</v>
      </c>
      <c r="X32" s="11">
        <v>1</v>
      </c>
      <c r="AA32" s="45"/>
      <c r="AB32">
        <v>1</v>
      </c>
      <c r="AC32" s="25">
        <f t="shared" si="4"/>
        <v>-4.6051701859880909</v>
      </c>
      <c r="AD32" s="12">
        <f t="shared" si="6"/>
        <v>-4.7757320447283904</v>
      </c>
      <c r="AE32" s="12" t="str">
        <f t="shared" si="7"/>
        <v>na</v>
      </c>
      <c r="AF32" s="12">
        <f t="shared" si="8"/>
        <v>-8.341440336884089</v>
      </c>
      <c r="AG32" s="12">
        <f t="shared" si="9"/>
        <v>-10.153131118713898</v>
      </c>
      <c r="AH32" s="12">
        <f t="shared" si="10"/>
        <v>-1.5763418729543588</v>
      </c>
      <c r="AI32" s="12">
        <f t="shared" si="11"/>
        <v>-4.6051701859880909</v>
      </c>
      <c r="AJ32" s="12" t="str">
        <f t="shared" si="12"/>
        <v>na</v>
      </c>
      <c r="AK32" s="12" t="str">
        <f t="shared" si="13"/>
        <v>na</v>
      </c>
      <c r="AL32" s="12" t="str">
        <f t="shared" si="14"/>
        <v>na</v>
      </c>
      <c r="AM32" s="12">
        <f t="shared" si="15"/>
        <v>-4.6051701859880909</v>
      </c>
      <c r="AN32" s="25">
        <f t="shared" si="5"/>
        <v>1</v>
      </c>
      <c r="AO32" s="12">
        <f t="shared" si="16"/>
        <v>1.0754458161865568</v>
      </c>
      <c r="AP32" s="12" t="str">
        <f t="shared" si="17"/>
        <v>na</v>
      </c>
      <c r="AQ32" s="12">
        <f t="shared" si="18"/>
        <v>3.2808828764684934</v>
      </c>
      <c r="AR32" s="12">
        <f t="shared" si="19"/>
        <v>4.8608097216194395</v>
      </c>
      <c r="AS32" s="12">
        <f t="shared" si="20"/>
        <v>0.11716811831588765</v>
      </c>
      <c r="AT32" s="12">
        <f t="shared" si="21"/>
        <v>1</v>
      </c>
      <c r="AU32" s="12" t="str">
        <f t="shared" si="22"/>
        <v>na</v>
      </c>
      <c r="AV32" s="12" t="str">
        <f t="shared" si="23"/>
        <v>na</v>
      </c>
      <c r="AW32" s="12" t="str">
        <f t="shared" si="24"/>
        <v>na</v>
      </c>
      <c r="AX32" s="67">
        <f t="shared" si="25"/>
        <v>1</v>
      </c>
    </row>
    <row r="33" spans="1:50" x14ac:dyDescent="0.25">
      <c r="R33" s="1"/>
      <c r="T33" s="45"/>
      <c r="W33" s="11"/>
      <c r="X33" s="11"/>
      <c r="AA33" s="45"/>
      <c r="AB33" s="2"/>
      <c r="AM33" s="2"/>
      <c r="AX33" s="2"/>
    </row>
    <row r="34" spans="1:50" x14ac:dyDescent="0.25">
      <c r="A34" t="s">
        <v>40</v>
      </c>
      <c r="M34" s="12" t="e">
        <f>AVERAGE(M5:M32)</f>
        <v>#DIV/0!</v>
      </c>
      <c r="R34" s="1">
        <f>SUM(R5:R32)/R35</f>
        <v>1</v>
      </c>
      <c r="S34">
        <f>SUM(S5:S32)/S35</f>
        <v>0.9642857142857143</v>
      </c>
      <c r="T34" s="45">
        <f t="shared" ref="T34:AB34" si="26">SUM(T5:T32)/T35</f>
        <v>0.8125</v>
      </c>
      <c r="U34">
        <f t="shared" si="26"/>
        <v>0.55208333333333337</v>
      </c>
      <c r="V34">
        <f t="shared" si="26"/>
        <v>0.45357142857142874</v>
      </c>
      <c r="W34">
        <f t="shared" si="26"/>
        <v>0.73035714285714282</v>
      </c>
      <c r="X34">
        <f t="shared" si="26"/>
        <v>1</v>
      </c>
      <c r="Y34">
        <f t="shared" si="26"/>
        <v>0.875</v>
      </c>
      <c r="Z34">
        <f t="shared" si="26"/>
        <v>0.8928571428571429</v>
      </c>
      <c r="AA34" s="45">
        <f t="shared" si="26"/>
        <v>0.625</v>
      </c>
      <c r="AB34">
        <f t="shared" si="26"/>
        <v>1</v>
      </c>
      <c r="AC34" s="25">
        <f t="shared" ref="AC34" si="27">(1/R35)*(SUM(AC5:AC32))</f>
        <v>-4.6051701859880891</v>
      </c>
      <c r="AD34" s="12">
        <f t="shared" ref="AD34" si="28">(1/S35)*(SUM(AD5:AD32))</f>
        <v>-4.60517018598809</v>
      </c>
      <c r="AE34" s="12">
        <f t="shared" ref="AE34" si="29">(1/T35)*(SUM(AE5:AE32))</f>
        <v>-4.6051701859880909</v>
      </c>
      <c r="AF34" s="12">
        <f t="shared" ref="AF34" si="30">(1/U35)*(SUM(AF5:AF32))</f>
        <v>-4.60517018598809</v>
      </c>
      <c r="AG34" s="12">
        <f t="shared" ref="AG34" si="31">(1/V35)*(SUM(AG5:AG32))</f>
        <v>-4.60517018598809</v>
      </c>
      <c r="AH34" s="12">
        <f t="shared" ref="AH34" si="32">(1/W35)*(SUM(AH5:AH32))</f>
        <v>-4.60517018598809</v>
      </c>
      <c r="AI34" s="12">
        <f t="shared" ref="AI34" si="33">(1/X35)*(SUM(AI5:AI32))</f>
        <v>-4.6051701859880909</v>
      </c>
      <c r="AJ34" s="12">
        <f t="shared" ref="AJ34" si="34">(1/Y35)*(SUM(AJ5:AJ32))</f>
        <v>-4.6051701859880909</v>
      </c>
      <c r="AK34" s="12">
        <f t="shared" ref="AK34" si="35">(1/Z35)*(SUM(AK5:AK32))</f>
        <v>-4.60517018598809</v>
      </c>
      <c r="AL34" s="12">
        <f t="shared" ref="AL34" si="36">(1/AA35)*(SUM(AL5:AL32))</f>
        <v>-4.6051701859880909</v>
      </c>
      <c r="AM34" s="67">
        <f t="shared" ref="AM34" si="37">(1/AB35)*(SUM(AM5:AM32))</f>
        <v>-4.6051701859880918</v>
      </c>
      <c r="AN34" s="12">
        <f>SUM(AN5:AN32)</f>
        <v>28</v>
      </c>
      <c r="AO34" s="12">
        <f t="shared" ref="AO34:AX34" si="38">SUM(AO5:AO32)</f>
        <v>21.5761316872428</v>
      </c>
      <c r="AP34" s="12">
        <f t="shared" si="38"/>
        <v>4.6390532544378695</v>
      </c>
      <c r="AQ34" s="12">
        <f t="shared" si="38"/>
        <v>35.679601281594856</v>
      </c>
      <c r="AR34" s="12">
        <f t="shared" si="38"/>
        <v>51.694711389422736</v>
      </c>
      <c r="AS34" s="12">
        <f t="shared" si="38"/>
        <v>36.223695458539837</v>
      </c>
      <c r="AT34" s="12">
        <f t="shared" si="38"/>
        <v>14</v>
      </c>
      <c r="AU34" s="12">
        <f t="shared" si="38"/>
        <v>6.612244897959183</v>
      </c>
      <c r="AV34" s="12">
        <f t="shared" si="38"/>
        <v>7.6048000000000009</v>
      </c>
      <c r="AW34" s="12">
        <f t="shared" si="38"/>
        <v>2.7200000000000006</v>
      </c>
      <c r="AX34" s="67">
        <f t="shared" si="38"/>
        <v>13</v>
      </c>
    </row>
    <row r="35" spans="1:50" x14ac:dyDescent="0.25">
      <c r="A35" t="s">
        <v>41</v>
      </c>
      <c r="R35" s="1">
        <f t="shared" ref="R35:AB35" si="39">COUNTIF(R5:R32,"&gt;0")</f>
        <v>28</v>
      </c>
      <c r="S35">
        <f t="shared" si="39"/>
        <v>21</v>
      </c>
      <c r="T35" s="45">
        <f t="shared" si="39"/>
        <v>4</v>
      </c>
      <c r="U35">
        <f t="shared" si="39"/>
        <v>24</v>
      </c>
      <c r="V35">
        <f t="shared" si="39"/>
        <v>28</v>
      </c>
      <c r="W35">
        <f t="shared" si="39"/>
        <v>28</v>
      </c>
      <c r="X35">
        <f t="shared" si="39"/>
        <v>14</v>
      </c>
      <c r="Y35">
        <f t="shared" si="39"/>
        <v>6</v>
      </c>
      <c r="Z35">
        <f t="shared" si="39"/>
        <v>7</v>
      </c>
      <c r="AA35" s="45">
        <f t="shared" si="39"/>
        <v>2</v>
      </c>
      <c r="AB35">
        <f t="shared" si="39"/>
        <v>13</v>
      </c>
      <c r="AC35" s="25"/>
      <c r="AD35" s="12"/>
      <c r="AE35" s="12"/>
      <c r="AF35" s="12"/>
      <c r="AG35" s="12"/>
      <c r="AH35" s="12"/>
      <c r="AI35" s="12"/>
      <c r="AJ35" s="12"/>
      <c r="AK35" s="12"/>
      <c r="AL35" s="12"/>
      <c r="AM35" s="67"/>
      <c r="AN35" s="12">
        <f t="shared" ref="AN35" si="40">AN34*AC36^2</f>
        <v>2.8000000000000125E-3</v>
      </c>
      <c r="AO35" s="12">
        <f t="shared" ref="AO35" si="41">AO34*AD36^2</f>
        <v>2.1576131687242859E-3</v>
      </c>
      <c r="AP35" s="12">
        <f t="shared" ref="AP35" si="42">AP34*AE36^2</f>
        <v>4.6390532544378729E-4</v>
      </c>
      <c r="AQ35" s="12">
        <f t="shared" ref="AQ35" si="43">AQ34*AF36^2</f>
        <v>3.5679601281594954E-3</v>
      </c>
      <c r="AR35" s="12">
        <f t="shared" ref="AR35" si="44">AR34*AG36^2</f>
        <v>5.1694711389422875E-3</v>
      </c>
      <c r="AS35" s="12">
        <f t="shared" ref="AS35" si="45">AS34*AH36^2</f>
        <v>3.6223695458539938E-3</v>
      </c>
      <c r="AT35" s="12">
        <f t="shared" ref="AT35" si="46">AT34*AI36^2</f>
        <v>1.4000000000000011E-3</v>
      </c>
      <c r="AU35" s="12">
        <f t="shared" ref="AU35" si="47">AU34*AJ36^2</f>
        <v>6.6122448979591875E-4</v>
      </c>
      <c r="AV35" s="12">
        <f t="shared" ref="AV35" si="48">AV34*AK36^2</f>
        <v>7.6048000000000218E-4</v>
      </c>
      <c r="AW35" s="12">
        <f t="shared" ref="AW35" si="49">AW34*AL36^2</f>
        <v>2.7200000000000027E-4</v>
      </c>
      <c r="AX35" s="67">
        <f t="shared" ref="AX35" si="50">AX34*AM36^2</f>
        <v>1.2999999999999986E-3</v>
      </c>
    </row>
    <row r="36" spans="1:50" ht="24" x14ac:dyDescent="0.45">
      <c r="A36" s="28" t="s">
        <v>188</v>
      </c>
      <c r="R36" s="1">
        <f>IF(R5&gt;0,$M5,0)+IF(R6&gt;0,$M6,0)+IF(R7&gt;0,$M7,0)+IF(R8&gt;0,$M8,0)+IF(R9&gt;0,$M9,0)+IF(R10&gt;0,$M10,0)+IF(R11&gt;0,$M11,0)+IF(R12&gt;0,$M12,0)+IF(R13&gt;0,$M13,0)+IF(R14&gt;0,$M14,0)+IF(R15&gt;0,$M15,0)+IF(R16&gt;0,$M16,0)+IF(R17&gt;0,$M17,0)+IF(R18&gt;0,$M18,0)+IF(R19&gt;0,$M19,0)+IF(R20&gt;0,$M20,0)+IF(R21&gt;0,$M21,0)+IF(R22&gt;0,$M22,0)+IF(R23&gt;0,$M23,0)+IF(R24&gt;0,$M24,0)+IF(R25&gt;0,$M25,0)+IF(R26&gt;0,$M26,0)+IF(R27&gt;0,$M27,0)+IF(R28&gt;0,$M28,0)+IF(R29&gt;0,$M29,0)+IF(R30&gt;0,$M30,0)+IF(R31&gt;0,$M31,0)+IF(R32&gt;0,$M32,0)</f>
        <v>0</v>
      </c>
      <c r="S36">
        <f t="shared" ref="S36:AB36" si="51">IF(S5&gt;0,$M5,0)+IF(S6&gt;0,$M6,0)+IF(S7&gt;0,$M7,0)+IF(S8&gt;0,$M8,0)+IF(S9&gt;0,$M9,0)+IF(S10&gt;0,$M10,0)+IF(S11&gt;0,$M11,0)+IF(S12&gt;0,$M12,0)+IF(S13&gt;0,$M13,0)+IF(S14&gt;0,$M14,0)+IF(S15&gt;0,$M15,0)+IF(S16&gt;0,$M16,0)+IF(S17&gt;0,$M17,0)+IF(S18&gt;0,$M18,0)+IF(S19&gt;0,$M19,0)+IF(S20&gt;0,$M20,0)+IF(S21&gt;0,$M21,0)+IF(S22&gt;0,$M22,0)+IF(S23&gt;0,$M23,0)+IF(S24&gt;0,$M24,0)+IF(S25&gt;0,$M25,0)+IF(S26&gt;0,$M26,0)+IF(S27&gt;0,$M27,0)+IF(S28&gt;0,$M28,0)+IF(S29&gt;0,$M29,0)+IF(S30&gt;0,$M30,0)+IF(S31&gt;0,$M31,0)+IF(S32&gt;0,$M32,0)</f>
        <v>0</v>
      </c>
      <c r="T36">
        <f t="shared" si="51"/>
        <v>0</v>
      </c>
      <c r="U36">
        <f t="shared" si="51"/>
        <v>0</v>
      </c>
      <c r="V36">
        <f t="shared" si="51"/>
        <v>0</v>
      </c>
      <c r="W36">
        <f t="shared" si="51"/>
        <v>0</v>
      </c>
      <c r="X36">
        <f t="shared" si="51"/>
        <v>0</v>
      </c>
      <c r="Y36">
        <f t="shared" si="51"/>
        <v>0</v>
      </c>
      <c r="Z36">
        <f t="shared" si="51"/>
        <v>0</v>
      </c>
      <c r="AA36">
        <f t="shared" si="51"/>
        <v>0</v>
      </c>
      <c r="AB36" s="2">
        <f t="shared" si="51"/>
        <v>0</v>
      </c>
      <c r="AC36" s="30">
        <f>EXP(AC34)</f>
        <v>1.0000000000000023E-2</v>
      </c>
      <c r="AD36" s="30">
        <f t="shared" ref="AD36:AM36" si="52">EXP(AD34)</f>
        <v>1.0000000000000014E-2</v>
      </c>
      <c r="AE36" s="30">
        <f t="shared" si="52"/>
        <v>1.0000000000000004E-2</v>
      </c>
      <c r="AF36" s="30">
        <f t="shared" si="52"/>
        <v>1.0000000000000014E-2</v>
      </c>
      <c r="AG36" s="30">
        <f t="shared" si="52"/>
        <v>1.0000000000000014E-2</v>
      </c>
      <c r="AH36" s="30">
        <f t="shared" si="52"/>
        <v>1.0000000000000014E-2</v>
      </c>
      <c r="AI36" s="30">
        <f t="shared" si="52"/>
        <v>1.0000000000000004E-2</v>
      </c>
      <c r="AJ36" s="30">
        <f t="shared" si="52"/>
        <v>1.0000000000000004E-2</v>
      </c>
      <c r="AK36" s="30">
        <f t="shared" si="52"/>
        <v>1.0000000000000014E-2</v>
      </c>
      <c r="AL36" s="30">
        <f t="shared" si="52"/>
        <v>1.0000000000000004E-2</v>
      </c>
      <c r="AM36" s="70">
        <f t="shared" si="52"/>
        <v>9.999999999999995E-3</v>
      </c>
      <c r="AN36" s="12">
        <f t="shared" ref="AN36:AX36" si="53">SQRT(AN35)</f>
        <v>5.2915026221291933E-2</v>
      </c>
      <c r="AO36" s="12">
        <f t="shared" si="53"/>
        <v>4.6450114840808368E-2</v>
      </c>
      <c r="AP36" s="12">
        <f t="shared" si="53"/>
        <v>2.1538461538461545E-2</v>
      </c>
      <c r="AQ36" s="12">
        <f t="shared" si="53"/>
        <v>5.9732404339349135E-2</v>
      </c>
      <c r="AR36" s="12">
        <f t="shared" si="53"/>
        <v>7.1899034339428278E-2</v>
      </c>
      <c r="AS36" s="12">
        <f t="shared" si="53"/>
        <v>6.0186124196977442E-2</v>
      </c>
      <c r="AT36" s="12">
        <f t="shared" si="53"/>
        <v>3.7416573867739431E-2</v>
      </c>
      <c r="AU36" s="12">
        <f t="shared" si="53"/>
        <v>2.5714285714285721E-2</v>
      </c>
      <c r="AV36" s="12">
        <f t="shared" si="53"/>
        <v>2.7576801845029131E-2</v>
      </c>
      <c r="AW36" s="12">
        <f t="shared" si="53"/>
        <v>1.6492422502470652E-2</v>
      </c>
      <c r="AX36" s="67">
        <f t="shared" si="53"/>
        <v>3.6055512754639876E-2</v>
      </c>
    </row>
    <row r="37" spans="1:50" ht="18" x14ac:dyDescent="0.35">
      <c r="A37" s="31" t="s">
        <v>189</v>
      </c>
      <c r="AC37" s="1"/>
      <c r="AM37" s="2"/>
    </row>
    <row r="38" spans="1:50" x14ac:dyDescent="0.25">
      <c r="A38" s="31" t="s">
        <v>199</v>
      </c>
      <c r="Z38" t="s">
        <v>43</v>
      </c>
      <c r="AC38" s="25">
        <f t="shared" ref="AC38" si="54">SQRT(((R36-1)*(AN36^2))/(R36-1))</f>
        <v>5.2915026221291933E-2</v>
      </c>
      <c r="AD38" s="12">
        <f t="shared" ref="AD38" si="55">SQRT(((S36-1)*(AO36^2))/(S36-1))</f>
        <v>4.6450114840808368E-2</v>
      </c>
      <c r="AE38" s="12">
        <f t="shared" ref="AE38" si="56">SQRT(((T36-1)*(AP36^2))/(T36-1))</f>
        <v>2.1538461538461545E-2</v>
      </c>
      <c r="AF38" s="12">
        <f t="shared" ref="AF38" si="57">SQRT(((U36-1)*(AQ36^2))/(U36-1))</f>
        <v>5.9732404339349135E-2</v>
      </c>
      <c r="AG38" s="12">
        <f t="shared" ref="AG38" si="58">SQRT(((V36-1)*(AR36^2))/(V36-1))</f>
        <v>7.1899034339428278E-2</v>
      </c>
      <c r="AH38" s="12">
        <f t="shared" ref="AH38" si="59">SQRT(((W36-1)*(AS36^2))/(W36-1))</f>
        <v>6.0186124196977442E-2</v>
      </c>
      <c r="AI38" s="12">
        <f t="shared" ref="AI38" si="60">SQRT(((X36-1)*(AT36^2))/(X36-1))</f>
        <v>3.7416573867739431E-2</v>
      </c>
      <c r="AJ38" s="12">
        <f t="shared" ref="AJ38" si="61">SQRT(((Y36-1)*(AU36^2))/(Y36-1))</f>
        <v>2.5714285714285721E-2</v>
      </c>
      <c r="AK38" s="12">
        <f t="shared" ref="AK38" si="62">SQRT(((Z36-1)*(AV36^2))/(Z36-1))</f>
        <v>2.7576801845029131E-2</v>
      </c>
      <c r="AL38" s="12">
        <f t="shared" ref="AL38" si="63">SQRT(((AA36-1)*(AW36^2))/(AA36-1))</f>
        <v>1.6492422502470652E-2</v>
      </c>
      <c r="AM38" s="67">
        <f t="shared" ref="AM38" si="64">SQRT(((AB36-1)*(AX36^2))/(AB36-1))</f>
        <v>3.6055512754639876E-2</v>
      </c>
    </row>
    <row r="39" spans="1:50" x14ac:dyDescent="0.25">
      <c r="Z39" t="s">
        <v>44</v>
      </c>
      <c r="AC39" s="25" t="e">
        <f t="shared" ref="AC39" si="65">(1-AC36)/(SQRT((2*(AC38^2)/R36)))</f>
        <v>#DIV/0!</v>
      </c>
      <c r="AD39" s="12" t="e">
        <f t="shared" ref="AD39" si="66">(1-AD36)/(SQRT((2*(AD38^2)/S36)))</f>
        <v>#DIV/0!</v>
      </c>
      <c r="AE39" s="12" t="e">
        <f t="shared" ref="AE39" si="67">(1-AE36)/(SQRT((2*(AE38^2)/T36)))</f>
        <v>#DIV/0!</v>
      </c>
      <c r="AF39" s="12" t="e">
        <f t="shared" ref="AF39" si="68">(1-AF36)/(SQRT((2*(AF38^2)/U36)))</f>
        <v>#DIV/0!</v>
      </c>
      <c r="AG39" s="12" t="e">
        <f t="shared" ref="AG39" si="69">(1-AG36)/(SQRT((2*(AG38^2)/V36)))</f>
        <v>#DIV/0!</v>
      </c>
      <c r="AH39" s="12" t="e">
        <f t="shared" ref="AH39" si="70">(1-AH36)/(SQRT((2*(AH38^2)/W36)))</f>
        <v>#DIV/0!</v>
      </c>
      <c r="AI39" s="12" t="e">
        <f t="shared" ref="AI39" si="71">(1-AI36)/(SQRT((2*(AI38^2)/X36)))</f>
        <v>#DIV/0!</v>
      </c>
      <c r="AJ39" s="12" t="e">
        <f t="shared" ref="AJ39" si="72">(1-AJ36)/(SQRT((2*(AJ38^2)/Y36)))</f>
        <v>#DIV/0!</v>
      </c>
      <c r="AK39" s="12" t="e">
        <f t="shared" ref="AK39" si="73">(1-AK36)/(SQRT((2*(AK38^2)/Z36)))</f>
        <v>#DIV/0!</v>
      </c>
      <c r="AL39" s="12" t="e">
        <f t="shared" ref="AL39" si="74">(1-AL36)/(SQRT((2*(AL38^2)/AA36)))</f>
        <v>#DIV/0!</v>
      </c>
      <c r="AM39" s="67" t="e">
        <f t="shared" ref="AM39" si="75">(1-AM36)/(SQRT((2*(AM38^2)/AB36)))</f>
        <v>#DIV/0!</v>
      </c>
    </row>
    <row r="40" spans="1:50" x14ac:dyDescent="0.25">
      <c r="Z40" t="s">
        <v>151</v>
      </c>
      <c r="AC40" s="25" t="e">
        <f t="shared" ref="AC40" si="76">TINV(0.05,2*R36-2)</f>
        <v>#NUM!</v>
      </c>
      <c r="AD40" s="12" t="e">
        <f t="shared" ref="AD40" si="77">TINV(0.05,2*S36-2)</f>
        <v>#NUM!</v>
      </c>
      <c r="AE40" s="12" t="e">
        <f t="shared" ref="AE40" si="78">TINV(0.05,2*T36-2)</f>
        <v>#NUM!</v>
      </c>
      <c r="AF40" s="12" t="e">
        <f t="shared" ref="AF40" si="79">TINV(0.05,2*U36-2)</f>
        <v>#NUM!</v>
      </c>
      <c r="AG40" s="12" t="e">
        <f t="shared" ref="AG40" si="80">TINV(0.05,2*V36-2)</f>
        <v>#NUM!</v>
      </c>
      <c r="AH40" s="12" t="e">
        <f t="shared" ref="AH40" si="81">TINV(0.05,2*W36-2)</f>
        <v>#NUM!</v>
      </c>
      <c r="AI40" s="12" t="e">
        <f t="shared" ref="AI40" si="82">TINV(0.05,2*X36-2)</f>
        <v>#NUM!</v>
      </c>
      <c r="AJ40" s="12" t="e">
        <f t="shared" ref="AJ40" si="83">TINV(0.05,2*Y36-2)</f>
        <v>#NUM!</v>
      </c>
      <c r="AK40" s="12" t="e">
        <f t="shared" ref="AK40" si="84">TINV(0.05,2*Z36-2)</f>
        <v>#NUM!</v>
      </c>
      <c r="AL40" s="12" t="e">
        <f t="shared" ref="AL40" si="85">TINV(0.05,2*AA36-2)</f>
        <v>#NUM!</v>
      </c>
      <c r="AM40" s="67" t="e">
        <f t="shared" ref="AM40" si="86">TINV(0.05,2*AB36-2)</f>
        <v>#NUM!</v>
      </c>
    </row>
    <row r="41" spans="1:50" x14ac:dyDescent="0.25">
      <c r="Z41" t="s">
        <v>46</v>
      </c>
      <c r="AC41" s="25" t="e">
        <f t="shared" ref="AC41" si="87">TDIST(ABS(AC39),2*R36-2,1)</f>
        <v>#DIV/0!</v>
      </c>
      <c r="AD41" s="12" t="e">
        <f t="shared" ref="AD41" si="88">TDIST(ABS(AD39),2*S36-2,1)</f>
        <v>#DIV/0!</v>
      </c>
      <c r="AE41" s="12" t="e">
        <f t="shared" ref="AE41" si="89">TDIST(ABS(AE39),2*T36-2,1)</f>
        <v>#DIV/0!</v>
      </c>
      <c r="AF41" s="12" t="e">
        <f t="shared" ref="AF41" si="90">TDIST(ABS(AF39),2*U36-2,1)</f>
        <v>#DIV/0!</v>
      </c>
      <c r="AG41" s="12" t="e">
        <f t="shared" ref="AG41" si="91">TDIST(ABS(AG39),2*V36-2,1)</f>
        <v>#DIV/0!</v>
      </c>
      <c r="AH41" s="12" t="e">
        <f t="shared" ref="AH41" si="92">TDIST(ABS(AH39),2*W36-2,1)</f>
        <v>#DIV/0!</v>
      </c>
      <c r="AI41" s="12" t="e">
        <f t="shared" ref="AI41" si="93">TDIST(ABS(AI39),2*X36-2,1)</f>
        <v>#DIV/0!</v>
      </c>
      <c r="AJ41" s="12" t="e">
        <f t="shared" ref="AJ41" si="94">TDIST(ABS(AJ39),2*Y36-2,1)</f>
        <v>#DIV/0!</v>
      </c>
      <c r="AK41" s="12" t="e">
        <f t="shared" ref="AK41" si="95">TDIST(ABS(AK39),2*Z36-2,1)</f>
        <v>#DIV/0!</v>
      </c>
      <c r="AL41" s="12" t="e">
        <f t="shared" ref="AL41" si="96">TDIST(ABS(AL39),2*AA36-2,1)</f>
        <v>#DIV/0!</v>
      </c>
      <c r="AM41" s="67" t="e">
        <f t="shared" ref="AM41" si="97">TDIST(ABS(AM39),2*AB36-2,1)</f>
        <v>#DIV/0!</v>
      </c>
    </row>
    <row r="42" spans="1:50" x14ac:dyDescent="0.25">
      <c r="Z42" t="s">
        <v>47</v>
      </c>
      <c r="AC42" s="25" t="e">
        <f t="shared" ref="AC42" si="98">IF(R35&gt;4,IF(AC41&lt;0.001,"***",IF(AC41&lt;0.01,"**",IF(AC41&lt;0.05,"*","ns"))),"na")</f>
        <v>#DIV/0!</v>
      </c>
      <c r="AD42" s="12" t="e">
        <f t="shared" ref="AD42" si="99">IF(S35&gt;4,IF(AD41&lt;0.001,"***",IF(AD41&lt;0.01,"**",IF(AD41&lt;0.05,"*","ns"))),"na")</f>
        <v>#DIV/0!</v>
      </c>
      <c r="AE42" s="12" t="str">
        <f t="shared" ref="AE42" si="100">IF(T35&gt;4,IF(AE41&lt;0.001,"***",IF(AE41&lt;0.01,"**",IF(AE41&lt;0.05,"*","ns"))),"na")</f>
        <v>na</v>
      </c>
      <c r="AF42" s="12" t="e">
        <f t="shared" ref="AF42" si="101">IF(U35&gt;4,IF(AF41&lt;0.001,"***",IF(AF41&lt;0.01,"**",IF(AF41&lt;0.05,"*","ns"))),"na")</f>
        <v>#DIV/0!</v>
      </c>
      <c r="AG42" s="12" t="e">
        <f t="shared" ref="AG42" si="102">IF(V35&gt;4,IF(AG41&lt;0.001,"***",IF(AG41&lt;0.01,"**",IF(AG41&lt;0.05,"*","ns"))),"na")</f>
        <v>#DIV/0!</v>
      </c>
      <c r="AH42" s="12" t="e">
        <f t="shared" ref="AH42" si="103">IF(W35&gt;4,IF(AH41&lt;0.001,"***",IF(AH41&lt;0.01,"**",IF(AH41&lt;0.05,"*","ns"))),"na")</f>
        <v>#DIV/0!</v>
      </c>
      <c r="AI42" s="12" t="e">
        <f t="shared" ref="AI42" si="104">IF(X35&gt;4,IF(AI41&lt;0.001,"***",IF(AI41&lt;0.01,"**",IF(AI41&lt;0.05,"*","ns"))),"na")</f>
        <v>#DIV/0!</v>
      </c>
      <c r="AJ42" s="12" t="e">
        <f t="shared" ref="AJ42" si="105">IF(Y35&gt;4,IF(AJ41&lt;0.001,"***",IF(AJ41&lt;0.01,"**",IF(AJ41&lt;0.05,"*","ns"))),"na")</f>
        <v>#DIV/0!</v>
      </c>
      <c r="AK42" s="12" t="e">
        <f t="shared" ref="AK42" si="106">IF(Z35&gt;4,IF(AK41&lt;0.001,"***",IF(AK41&lt;0.01,"**",IF(AK41&lt;0.05,"*","ns"))),"na")</f>
        <v>#DIV/0!</v>
      </c>
      <c r="AL42" s="12" t="str">
        <f t="shared" ref="AL42" si="107">IF(AA35&gt;4,IF(AL41&lt;0.001,"***",IF(AL41&lt;0.01,"**",IF(AL41&lt;0.05,"*","ns"))),"na")</f>
        <v>na</v>
      </c>
      <c r="AM42" s="67" t="e">
        <f t="shared" ref="AM42" si="108">IF(AB35&gt;4,IF(AM41&lt;0.001,"***",IF(AM41&lt;0.01,"**",IF(AM41&lt;0.05,"*","ns"))),"na")</f>
        <v>#DIV/0!</v>
      </c>
    </row>
    <row r="45" spans="1:50" x14ac:dyDescent="0.25">
      <c r="T45" t="s">
        <v>13</v>
      </c>
    </row>
    <row r="46" spans="1:50" x14ac:dyDescent="0.25">
      <c r="G46" t="s">
        <v>49</v>
      </c>
      <c r="H46" t="s">
        <v>50</v>
      </c>
      <c r="S46" t="s">
        <v>49</v>
      </c>
      <c r="T46" t="s">
        <v>50</v>
      </c>
    </row>
    <row r="47" spans="1:50" x14ac:dyDescent="0.25">
      <c r="G47" t="s">
        <v>15</v>
      </c>
      <c r="H47" t="s">
        <v>52</v>
      </c>
      <c r="S47" t="s">
        <v>15</v>
      </c>
      <c r="T47" t="s">
        <v>63</v>
      </c>
    </row>
    <row r="48" spans="1:50" x14ac:dyDescent="0.25">
      <c r="G48" t="s">
        <v>16</v>
      </c>
      <c r="H48" t="s">
        <v>53</v>
      </c>
      <c r="S48" t="s">
        <v>16</v>
      </c>
      <c r="T48" t="s">
        <v>67</v>
      </c>
    </row>
    <row r="49" spans="1:20" x14ac:dyDescent="0.25">
      <c r="G49" t="s">
        <v>17</v>
      </c>
      <c r="H49" t="s">
        <v>54</v>
      </c>
      <c r="S49" t="s">
        <v>17</v>
      </c>
      <c r="T49" t="s">
        <v>68</v>
      </c>
    </row>
    <row r="50" spans="1:20" x14ac:dyDescent="0.25">
      <c r="G50" t="s">
        <v>18</v>
      </c>
      <c r="H50" t="s">
        <v>55</v>
      </c>
      <c r="S50" t="s">
        <v>18</v>
      </c>
      <c r="T50" t="s">
        <v>64</v>
      </c>
    </row>
    <row r="51" spans="1:20" x14ac:dyDescent="0.25">
      <c r="G51" t="s">
        <v>19</v>
      </c>
      <c r="H51" t="s">
        <v>56</v>
      </c>
      <c r="S51" t="s">
        <v>19</v>
      </c>
      <c r="T51" t="s">
        <v>56</v>
      </c>
    </row>
    <row r="52" spans="1:20" x14ac:dyDescent="0.25">
      <c r="G52" t="s">
        <v>20</v>
      </c>
      <c r="H52" t="s">
        <v>57</v>
      </c>
      <c r="S52" t="s">
        <v>20</v>
      </c>
      <c r="T52" t="s">
        <v>65</v>
      </c>
    </row>
    <row r="53" spans="1:20" x14ac:dyDescent="0.25">
      <c r="G53" t="s">
        <v>21</v>
      </c>
      <c r="H53" t="s">
        <v>58</v>
      </c>
      <c r="S53" t="s">
        <v>21</v>
      </c>
      <c r="T53" t="s">
        <v>66</v>
      </c>
    </row>
    <row r="54" spans="1:20" x14ac:dyDescent="0.25">
      <c r="G54" t="s">
        <v>22</v>
      </c>
      <c r="H54" t="s">
        <v>59</v>
      </c>
      <c r="S54" t="s">
        <v>22</v>
      </c>
      <c r="T54" t="s">
        <v>69</v>
      </c>
    </row>
    <row r="55" spans="1:20" x14ac:dyDescent="0.25">
      <c r="G55" t="s">
        <v>82</v>
      </c>
      <c r="H55" t="s">
        <v>118</v>
      </c>
      <c r="S55" t="s">
        <v>82</v>
      </c>
      <c r="T55" t="s">
        <v>118</v>
      </c>
    </row>
    <row r="57" spans="1:20" x14ac:dyDescent="0.25">
      <c r="A57" t="s">
        <v>269</v>
      </c>
    </row>
    <row r="58" spans="1:20" x14ac:dyDescent="0.25">
      <c r="A58" t="s">
        <v>284</v>
      </c>
    </row>
    <row r="59" spans="1:20" x14ac:dyDescent="0.25">
      <c r="A59" t="s">
        <v>285</v>
      </c>
    </row>
    <row r="60" spans="1:20" x14ac:dyDescent="0.25">
      <c r="A60" t="s">
        <v>286</v>
      </c>
    </row>
    <row r="61" spans="1:20" x14ac:dyDescent="0.25">
      <c r="A61" t="s">
        <v>287</v>
      </c>
    </row>
    <row r="62" spans="1:20" x14ac:dyDescent="0.25">
      <c r="A62" t="s">
        <v>288</v>
      </c>
    </row>
    <row r="63" spans="1:20" x14ac:dyDescent="0.25">
      <c r="A63" t="s">
        <v>289</v>
      </c>
    </row>
    <row r="64" spans="1:20" x14ac:dyDescent="0.25">
      <c r="A64" t="s">
        <v>290</v>
      </c>
    </row>
    <row r="65" spans="1:101" x14ac:dyDescent="0.25">
      <c r="A65" t="s">
        <v>291</v>
      </c>
    </row>
    <row r="66" spans="1:101" x14ac:dyDescent="0.25">
      <c r="A66" t="s">
        <v>292</v>
      </c>
    </row>
    <row r="69" spans="1:101" ht="16.5" x14ac:dyDescent="0.35">
      <c r="A69" t="s">
        <v>295</v>
      </c>
      <c r="B69" s="1" t="s">
        <v>169</v>
      </c>
      <c r="G69" s="2"/>
      <c r="J69" s="78"/>
      <c r="K69" s="231" t="s">
        <v>11</v>
      </c>
      <c r="L69" s="85"/>
      <c r="M69" s="62"/>
      <c r="N69" s="62"/>
      <c r="O69" s="62"/>
      <c r="P69" s="62"/>
      <c r="Q69" s="62"/>
      <c r="R69" s="229" t="s">
        <v>155</v>
      </c>
      <c r="S69" s="230"/>
      <c r="T69" s="230"/>
      <c r="U69" s="230"/>
      <c r="V69" s="230"/>
      <c r="W69" s="230"/>
      <c r="X69" s="230"/>
      <c r="Y69" s="230"/>
      <c r="Z69" s="230"/>
      <c r="AA69" s="230"/>
      <c r="AB69" s="63"/>
      <c r="AC69" s="230" t="s">
        <v>156</v>
      </c>
      <c r="AD69" s="230"/>
      <c r="AE69" s="230"/>
      <c r="AF69" s="230"/>
      <c r="AG69" s="230"/>
      <c r="AH69" s="230"/>
      <c r="AI69" s="230"/>
      <c r="AJ69" s="230"/>
      <c r="AK69" s="230"/>
      <c r="AL69" s="230"/>
      <c r="AM69" s="63"/>
      <c r="AN69" s="230" t="s">
        <v>157</v>
      </c>
      <c r="AO69" s="230"/>
      <c r="AP69" s="230"/>
      <c r="AQ69" s="230"/>
      <c r="AR69" s="230"/>
      <c r="AS69" s="230"/>
      <c r="AT69" s="230"/>
      <c r="AU69" s="230"/>
      <c r="AV69" s="230"/>
      <c r="AW69" s="230"/>
      <c r="AX69" s="63"/>
      <c r="AZ69" t="s">
        <v>296</v>
      </c>
      <c r="BA69" s="1" t="s">
        <v>169</v>
      </c>
      <c r="BF69" s="2"/>
      <c r="BI69" s="78"/>
      <c r="BJ69" s="231" t="s">
        <v>11</v>
      </c>
      <c r="BK69" s="85"/>
      <c r="BL69" s="62"/>
      <c r="BM69" s="62"/>
      <c r="BN69" s="62"/>
      <c r="BO69" s="62"/>
      <c r="BP69" s="62"/>
      <c r="BQ69" s="229" t="s">
        <v>155</v>
      </c>
      <c r="BR69" s="230"/>
      <c r="BS69" s="230"/>
      <c r="BT69" s="230"/>
      <c r="BU69" s="230"/>
      <c r="BV69" s="230"/>
      <c r="BW69" s="230"/>
      <c r="BX69" s="230"/>
      <c r="BY69" s="230"/>
      <c r="BZ69" s="230"/>
      <c r="CA69" s="63"/>
      <c r="CB69" s="230" t="s">
        <v>156</v>
      </c>
      <c r="CC69" s="230"/>
      <c r="CD69" s="230"/>
      <c r="CE69" s="230"/>
      <c r="CF69" s="230"/>
      <c r="CG69" s="230"/>
      <c r="CH69" s="230"/>
      <c r="CI69" s="230"/>
      <c r="CJ69" s="230"/>
      <c r="CK69" s="230"/>
      <c r="CL69" s="63"/>
      <c r="CM69" s="230" t="s">
        <v>157</v>
      </c>
      <c r="CN69" s="230"/>
      <c r="CO69" s="230"/>
      <c r="CP69" s="230"/>
      <c r="CQ69" s="230"/>
      <c r="CR69" s="230"/>
      <c r="CS69" s="230"/>
      <c r="CT69" s="230"/>
      <c r="CU69" s="230"/>
      <c r="CV69" s="230"/>
      <c r="CW69" s="63"/>
    </row>
    <row r="70" spans="1:101" ht="44.1" customHeight="1" x14ac:dyDescent="0.35">
      <c r="A70" s="48"/>
      <c r="B70" s="9" t="s">
        <v>170</v>
      </c>
      <c r="C70" s="11" t="s">
        <v>171</v>
      </c>
      <c r="D70" s="11" t="s">
        <v>172</v>
      </c>
      <c r="E70" s="11" t="s">
        <v>173</v>
      </c>
      <c r="F70" s="11" t="s">
        <v>174</v>
      </c>
      <c r="G70" s="26" t="s">
        <v>175</v>
      </c>
      <c r="H70" s="62"/>
      <c r="I70" s="62"/>
      <c r="J70" s="85"/>
      <c r="K70" s="231"/>
      <c r="L70" s="86" t="s">
        <v>1</v>
      </c>
      <c r="M70" s="87"/>
      <c r="N70" s="233" t="s">
        <v>293</v>
      </c>
      <c r="O70" s="234" t="s">
        <v>2</v>
      </c>
      <c r="P70" s="233" t="s">
        <v>294</v>
      </c>
      <c r="Q70" s="235" t="s">
        <v>2</v>
      </c>
      <c r="R70" s="5"/>
      <c r="S70" s="230" t="s">
        <v>3</v>
      </c>
      <c r="T70" s="230"/>
      <c r="U70" s="230"/>
      <c r="V70" s="230"/>
      <c r="W70" s="11" t="s">
        <v>4</v>
      </c>
      <c r="X70" s="11"/>
      <c r="Y70" s="230" t="s">
        <v>6</v>
      </c>
      <c r="Z70" s="230"/>
      <c r="AA70" s="230"/>
      <c r="AB70" s="63"/>
      <c r="AC70" s="7"/>
      <c r="AD70" s="230" t="s">
        <v>3</v>
      </c>
      <c r="AE70" s="230"/>
      <c r="AF70" s="230"/>
      <c r="AG70" s="230"/>
      <c r="AH70" s="11" t="s">
        <v>4</v>
      </c>
      <c r="AI70" s="11"/>
      <c r="AJ70" s="230" t="s">
        <v>6</v>
      </c>
      <c r="AK70" s="230"/>
      <c r="AL70" s="230"/>
      <c r="AM70" s="63"/>
      <c r="AN70" s="7"/>
      <c r="AO70" s="230" t="s">
        <v>3</v>
      </c>
      <c r="AP70" s="230"/>
      <c r="AQ70" s="230"/>
      <c r="AR70" s="230"/>
      <c r="AS70" s="11" t="s">
        <v>4</v>
      </c>
      <c r="AT70" s="11"/>
      <c r="AU70" s="230" t="s">
        <v>6</v>
      </c>
      <c r="AV70" s="230"/>
      <c r="AW70" s="230"/>
      <c r="AX70" s="63"/>
      <c r="AZ70" s="48">
        <v>2024</v>
      </c>
      <c r="BA70" s="9" t="s">
        <v>170</v>
      </c>
      <c r="BB70" s="11" t="s">
        <v>171</v>
      </c>
      <c r="BC70" s="11" t="s">
        <v>172</v>
      </c>
      <c r="BD70" s="11" t="s">
        <v>173</v>
      </c>
      <c r="BE70" s="11" t="s">
        <v>174</v>
      </c>
      <c r="BF70" s="26" t="s">
        <v>175</v>
      </c>
      <c r="BG70" s="62"/>
      <c r="BH70" s="62"/>
      <c r="BI70" s="85"/>
      <c r="BJ70" s="231"/>
      <c r="BK70" s="86" t="s">
        <v>1</v>
      </c>
      <c r="BL70" s="87"/>
      <c r="BM70" s="233" t="s">
        <v>293</v>
      </c>
      <c r="BN70" s="234" t="s">
        <v>2</v>
      </c>
      <c r="BO70" s="233" t="s">
        <v>294</v>
      </c>
      <c r="BP70" s="235" t="s">
        <v>2</v>
      </c>
      <c r="BQ70" s="5"/>
      <c r="BR70" s="230" t="s">
        <v>3</v>
      </c>
      <c r="BS70" s="230"/>
      <c r="BT70" s="230"/>
      <c r="BU70" s="230"/>
      <c r="BV70" s="11" t="s">
        <v>4</v>
      </c>
      <c r="BW70" s="11"/>
      <c r="BX70" s="230" t="s">
        <v>6</v>
      </c>
      <c r="BY70" s="230"/>
      <c r="BZ70" s="230"/>
      <c r="CA70" s="63"/>
      <c r="CB70" s="7"/>
      <c r="CC70" s="230" t="s">
        <v>3</v>
      </c>
      <c r="CD70" s="230"/>
      <c r="CE70" s="230"/>
      <c r="CF70" s="230"/>
      <c r="CG70" s="11" t="s">
        <v>4</v>
      </c>
      <c r="CH70" s="11"/>
      <c r="CI70" s="230" t="s">
        <v>6</v>
      </c>
      <c r="CJ70" s="230"/>
      <c r="CK70" s="230"/>
      <c r="CL70" s="63"/>
      <c r="CM70" s="7"/>
      <c r="CN70" s="230" t="s">
        <v>3</v>
      </c>
      <c r="CO70" s="230"/>
      <c r="CP70" s="230"/>
      <c r="CQ70" s="230"/>
      <c r="CR70" s="11" t="s">
        <v>4</v>
      </c>
      <c r="CS70" s="11"/>
      <c r="CT70" s="230" t="s">
        <v>6</v>
      </c>
      <c r="CU70" s="230"/>
      <c r="CV70" s="230"/>
      <c r="CW70" s="63"/>
    </row>
    <row r="71" spans="1:101" ht="75.599999999999994" customHeight="1" x14ac:dyDescent="0.3">
      <c r="A71" s="66" t="s">
        <v>311</v>
      </c>
      <c r="B71" s="9" t="s">
        <v>176</v>
      </c>
      <c r="C71" s="11" t="s">
        <v>177</v>
      </c>
      <c r="D71" s="11" t="s">
        <v>178</v>
      </c>
      <c r="E71" s="11"/>
      <c r="F71" s="11" t="s">
        <v>179</v>
      </c>
      <c r="G71" s="26"/>
      <c r="H71" s="62" t="s">
        <v>158</v>
      </c>
      <c r="I71" s="62" t="s">
        <v>159</v>
      </c>
      <c r="J71" s="85" t="s">
        <v>160</v>
      </c>
      <c r="K71" s="26" t="s">
        <v>161</v>
      </c>
      <c r="L71" s="85" t="s">
        <v>162</v>
      </c>
      <c r="M71" s="62" t="s">
        <v>163</v>
      </c>
      <c r="N71" s="233"/>
      <c r="O71" s="234"/>
      <c r="P71" s="233"/>
      <c r="Q71" s="235"/>
      <c r="R71" s="229" t="s">
        <v>13</v>
      </c>
      <c r="S71" s="62" t="s">
        <v>50</v>
      </c>
      <c r="T71" s="62" t="s">
        <v>63</v>
      </c>
      <c r="U71" s="62" t="s">
        <v>164</v>
      </c>
      <c r="V71" s="62" t="s">
        <v>165</v>
      </c>
      <c r="W71" s="11" t="s">
        <v>64</v>
      </c>
      <c r="X71" s="11" t="s">
        <v>166</v>
      </c>
      <c r="Y71" s="62" t="s">
        <v>65</v>
      </c>
      <c r="Z71" s="62" t="s">
        <v>66</v>
      </c>
      <c r="AA71" s="62" t="s">
        <v>167</v>
      </c>
      <c r="AB71" s="8" t="s">
        <v>81</v>
      </c>
      <c r="AC71" s="230" t="s">
        <v>13</v>
      </c>
      <c r="AD71" s="62" t="s">
        <v>50</v>
      </c>
      <c r="AE71" s="62" t="s">
        <v>63</v>
      </c>
      <c r="AF71" s="62" t="s">
        <v>164</v>
      </c>
      <c r="AG71" s="62" t="s">
        <v>165</v>
      </c>
      <c r="AH71" s="11" t="s">
        <v>64</v>
      </c>
      <c r="AI71" s="11" t="s">
        <v>166</v>
      </c>
      <c r="AJ71" s="62" t="s">
        <v>65</v>
      </c>
      <c r="AK71" s="62" t="s">
        <v>66</v>
      </c>
      <c r="AL71" s="62" t="s">
        <v>167</v>
      </c>
      <c r="AM71" s="8" t="s">
        <v>81</v>
      </c>
      <c r="AN71" s="230" t="s">
        <v>13</v>
      </c>
      <c r="AO71" s="62" t="s">
        <v>50</v>
      </c>
      <c r="AP71" s="62" t="s">
        <v>63</v>
      </c>
      <c r="AQ71" s="62" t="s">
        <v>164</v>
      </c>
      <c r="AR71" s="62" t="s">
        <v>165</v>
      </c>
      <c r="AS71" s="11" t="s">
        <v>64</v>
      </c>
      <c r="AT71" s="11" t="s">
        <v>166</v>
      </c>
      <c r="AU71" s="62" t="s">
        <v>65</v>
      </c>
      <c r="AV71" s="62" t="s">
        <v>66</v>
      </c>
      <c r="AW71" s="62" t="s">
        <v>167</v>
      </c>
      <c r="AX71" s="8" t="s">
        <v>81</v>
      </c>
      <c r="AZ71" s="66" t="s">
        <v>312</v>
      </c>
      <c r="BA71" s="9" t="s">
        <v>176</v>
      </c>
      <c r="BB71" s="11" t="s">
        <v>177</v>
      </c>
      <c r="BC71" s="11" t="s">
        <v>178</v>
      </c>
      <c r="BD71" s="11"/>
      <c r="BE71" s="11" t="s">
        <v>179</v>
      </c>
      <c r="BF71" s="26"/>
      <c r="BG71" s="62" t="s">
        <v>158</v>
      </c>
      <c r="BH71" s="62" t="s">
        <v>159</v>
      </c>
      <c r="BI71" s="85" t="s">
        <v>160</v>
      </c>
      <c r="BJ71" s="26" t="s">
        <v>161</v>
      </c>
      <c r="BK71" s="85" t="s">
        <v>162</v>
      </c>
      <c r="BL71" s="62" t="s">
        <v>163</v>
      </c>
      <c r="BM71" s="233"/>
      <c r="BN71" s="234"/>
      <c r="BO71" s="233"/>
      <c r="BP71" s="235"/>
      <c r="BQ71" s="229" t="s">
        <v>13</v>
      </c>
      <c r="BR71" s="62" t="s">
        <v>50</v>
      </c>
      <c r="BS71" s="62" t="s">
        <v>63</v>
      </c>
      <c r="BT71" s="62" t="s">
        <v>164</v>
      </c>
      <c r="BU71" s="62" t="s">
        <v>165</v>
      </c>
      <c r="BV71" s="11" t="s">
        <v>64</v>
      </c>
      <c r="BW71" s="11" t="s">
        <v>166</v>
      </c>
      <c r="BX71" s="62" t="s">
        <v>65</v>
      </c>
      <c r="BY71" s="62" t="s">
        <v>66</v>
      </c>
      <c r="BZ71" s="62" t="s">
        <v>167</v>
      </c>
      <c r="CA71" s="8" t="s">
        <v>81</v>
      </c>
      <c r="CB71" s="230" t="s">
        <v>13</v>
      </c>
      <c r="CC71" s="62" t="s">
        <v>50</v>
      </c>
      <c r="CD71" s="62" t="s">
        <v>63</v>
      </c>
      <c r="CE71" s="62" t="s">
        <v>164</v>
      </c>
      <c r="CF71" s="62" t="s">
        <v>165</v>
      </c>
      <c r="CG71" s="11" t="s">
        <v>64</v>
      </c>
      <c r="CH71" s="11" t="s">
        <v>166</v>
      </c>
      <c r="CI71" s="62" t="s">
        <v>65</v>
      </c>
      <c r="CJ71" s="62" t="s">
        <v>66</v>
      </c>
      <c r="CK71" s="62" t="s">
        <v>167</v>
      </c>
      <c r="CL71" s="8" t="s">
        <v>81</v>
      </c>
      <c r="CM71" s="230" t="s">
        <v>13</v>
      </c>
      <c r="CN71" s="62" t="s">
        <v>50</v>
      </c>
      <c r="CO71" s="62" t="s">
        <v>63</v>
      </c>
      <c r="CP71" s="62" t="s">
        <v>164</v>
      </c>
      <c r="CQ71" s="62" t="s">
        <v>165</v>
      </c>
      <c r="CR71" s="11" t="s">
        <v>64</v>
      </c>
      <c r="CS71" s="11" t="s">
        <v>166</v>
      </c>
      <c r="CT71" s="62" t="s">
        <v>65</v>
      </c>
      <c r="CU71" s="62" t="s">
        <v>66</v>
      </c>
      <c r="CV71" s="62" t="s">
        <v>167</v>
      </c>
      <c r="CW71" s="8" t="s">
        <v>81</v>
      </c>
    </row>
    <row r="72" spans="1:101" ht="18.75" x14ac:dyDescent="0.3">
      <c r="A72" s="50" t="s">
        <v>7</v>
      </c>
      <c r="B72" s="1" t="s">
        <v>180</v>
      </c>
      <c r="C72" t="s">
        <v>181</v>
      </c>
      <c r="D72" t="s">
        <v>182</v>
      </c>
      <c r="E72" t="s">
        <v>183</v>
      </c>
      <c r="F72" t="s">
        <v>184</v>
      </c>
      <c r="G72" s="122" t="s">
        <v>185</v>
      </c>
      <c r="H72" s="64"/>
      <c r="I72" s="62"/>
      <c r="J72" s="123"/>
      <c r="K72" s="63"/>
      <c r="L72" s="85"/>
      <c r="M72" s="61" t="s">
        <v>168</v>
      </c>
      <c r="N72" s="230" t="s">
        <v>228</v>
      </c>
      <c r="O72" s="230"/>
      <c r="P72" s="230"/>
      <c r="Q72" s="231"/>
      <c r="R72" s="229"/>
      <c r="S72" s="62" t="s">
        <v>14</v>
      </c>
      <c r="T72" s="62" t="s">
        <v>15</v>
      </c>
      <c r="U72" s="62" t="s">
        <v>16</v>
      </c>
      <c r="V72" s="62" t="s">
        <v>17</v>
      </c>
      <c r="W72" s="62" t="s">
        <v>18</v>
      </c>
      <c r="X72" s="62" t="s">
        <v>19</v>
      </c>
      <c r="Y72" s="62" t="s">
        <v>20</v>
      </c>
      <c r="Z72" s="62" t="s">
        <v>21</v>
      </c>
      <c r="AA72" s="62" t="s">
        <v>22</v>
      </c>
      <c r="AB72" s="63" t="s">
        <v>82</v>
      </c>
      <c r="AC72" s="230"/>
      <c r="AD72" s="62" t="s">
        <v>14</v>
      </c>
      <c r="AE72" s="62" t="s">
        <v>15</v>
      </c>
      <c r="AF72" s="62" t="s">
        <v>16</v>
      </c>
      <c r="AG72" s="62" t="s">
        <v>17</v>
      </c>
      <c r="AH72" s="62" t="s">
        <v>18</v>
      </c>
      <c r="AI72" s="62" t="s">
        <v>19</v>
      </c>
      <c r="AJ72" s="62" t="s">
        <v>20</v>
      </c>
      <c r="AK72" s="62" t="s">
        <v>21</v>
      </c>
      <c r="AL72" s="62" t="s">
        <v>22</v>
      </c>
      <c r="AM72" s="63" t="s">
        <v>82</v>
      </c>
      <c r="AN72" s="230"/>
      <c r="AO72" s="62" t="s">
        <v>14</v>
      </c>
      <c r="AP72" s="62" t="s">
        <v>15</v>
      </c>
      <c r="AQ72" s="62" t="s">
        <v>16</v>
      </c>
      <c r="AR72" s="62" t="s">
        <v>17</v>
      </c>
      <c r="AS72" s="62" t="s">
        <v>18</v>
      </c>
      <c r="AT72" s="62" t="s">
        <v>19</v>
      </c>
      <c r="AU72" s="62" t="s">
        <v>20</v>
      </c>
      <c r="AV72" s="62" t="s">
        <v>21</v>
      </c>
      <c r="AW72" s="62" t="s">
        <v>22</v>
      </c>
      <c r="AX72" s="63" t="s">
        <v>82</v>
      </c>
      <c r="AZ72" s="50" t="s">
        <v>7</v>
      </c>
      <c r="BA72" s="1" t="s">
        <v>180</v>
      </c>
      <c r="BB72" t="s">
        <v>181</v>
      </c>
      <c r="BC72" t="s">
        <v>182</v>
      </c>
      <c r="BD72" t="s">
        <v>183</v>
      </c>
      <c r="BE72" t="s">
        <v>184</v>
      </c>
      <c r="BF72" s="122" t="s">
        <v>185</v>
      </c>
      <c r="BG72" s="64"/>
      <c r="BH72" s="62"/>
      <c r="BI72" s="123"/>
      <c r="BJ72" s="63"/>
      <c r="BK72" s="85"/>
      <c r="BL72" s="61" t="s">
        <v>168</v>
      </c>
      <c r="BM72" s="230" t="s">
        <v>228</v>
      </c>
      <c r="BN72" s="230"/>
      <c r="BO72" s="230"/>
      <c r="BP72" s="231"/>
      <c r="BQ72" s="229"/>
      <c r="BR72" s="62" t="s">
        <v>14</v>
      </c>
      <c r="BS72" s="62" t="s">
        <v>15</v>
      </c>
      <c r="BT72" s="62" t="s">
        <v>16</v>
      </c>
      <c r="BU72" s="62" t="s">
        <v>17</v>
      </c>
      <c r="BV72" s="62" t="s">
        <v>18</v>
      </c>
      <c r="BW72" s="62" t="s">
        <v>19</v>
      </c>
      <c r="BX72" s="62" t="s">
        <v>20</v>
      </c>
      <c r="BY72" s="62" t="s">
        <v>21</v>
      </c>
      <c r="BZ72" s="62" t="s">
        <v>22</v>
      </c>
      <c r="CA72" s="63" t="s">
        <v>82</v>
      </c>
      <c r="CB72" s="230"/>
      <c r="CC72" s="62" t="s">
        <v>14</v>
      </c>
      <c r="CD72" s="62" t="s">
        <v>15</v>
      </c>
      <c r="CE72" s="62" t="s">
        <v>16</v>
      </c>
      <c r="CF72" s="62" t="s">
        <v>17</v>
      </c>
      <c r="CG72" s="62" t="s">
        <v>18</v>
      </c>
      <c r="CH72" s="62" t="s">
        <v>19</v>
      </c>
      <c r="CI72" s="62" t="s">
        <v>20</v>
      </c>
      <c r="CJ72" s="62" t="s">
        <v>21</v>
      </c>
      <c r="CK72" s="62" t="s">
        <v>22</v>
      </c>
      <c r="CL72" s="63" t="s">
        <v>82</v>
      </c>
      <c r="CM72" s="230"/>
      <c r="CN72" s="62" t="s">
        <v>14</v>
      </c>
      <c r="CO72" s="62" t="s">
        <v>15</v>
      </c>
      <c r="CP72" s="62" t="s">
        <v>16</v>
      </c>
      <c r="CQ72" s="62" t="s">
        <v>17</v>
      </c>
      <c r="CR72" s="62" t="s">
        <v>18</v>
      </c>
      <c r="CS72" s="62" t="s">
        <v>19</v>
      </c>
      <c r="CT72" s="62" t="s">
        <v>20</v>
      </c>
      <c r="CU72" s="62" t="s">
        <v>21</v>
      </c>
      <c r="CV72" s="62" t="s">
        <v>22</v>
      </c>
      <c r="CW72" s="63" t="s">
        <v>82</v>
      </c>
    </row>
    <row r="73" spans="1:101" x14ac:dyDescent="0.25">
      <c r="A73" s="13" t="s">
        <v>132</v>
      </c>
      <c r="B73" s="97"/>
      <c r="C73" s="79"/>
      <c r="D73" s="79"/>
      <c r="E73" s="79"/>
      <c r="F73" s="79"/>
      <c r="G73" s="2"/>
      <c r="H73" s="15" t="s">
        <v>130</v>
      </c>
      <c r="I73" s="109" t="s">
        <v>186</v>
      </c>
      <c r="K73" s="124">
        <v>16</v>
      </c>
      <c r="L73" s="147">
        <v>1.6E-2</v>
      </c>
      <c r="M73" s="117"/>
      <c r="N73" s="152"/>
      <c r="O73" s="153"/>
      <c r="P73" s="89">
        <f t="shared" ref="P73:P100" si="109">IF(N73&lt;0.01*L73,0.01,IF(N73&gt;100*L73,100,N73/L73))</f>
        <v>0.01</v>
      </c>
      <c r="Q73" s="90">
        <f>IF(O73&gt;0,O73/L73,0.01)</f>
        <v>0.01</v>
      </c>
      <c r="R73" s="95">
        <v>1</v>
      </c>
      <c r="S73" s="79">
        <v>1</v>
      </c>
      <c r="T73" s="138"/>
      <c r="U73" s="79">
        <v>1</v>
      </c>
      <c r="V73" s="79">
        <v>0.3</v>
      </c>
      <c r="W73" s="96">
        <v>1</v>
      </c>
      <c r="X73" s="96">
        <v>1</v>
      </c>
      <c r="Y73" s="79"/>
      <c r="Z73" s="79"/>
      <c r="AA73" s="138"/>
      <c r="AB73" s="79">
        <v>1</v>
      </c>
      <c r="AC73" s="91">
        <f>IF(R73&gt;0,(R73/R$102)*LN($P73),"na")</f>
        <v>-4.6051701859880909</v>
      </c>
      <c r="AD73" s="89">
        <f t="shared" ref="AD73:AM88" si="110">IF(S73&gt;0,(S73/S$102)*LN($P73),"na")</f>
        <v>-4.7757320447283904</v>
      </c>
      <c r="AE73" s="89" t="str">
        <f t="shared" si="110"/>
        <v>na</v>
      </c>
      <c r="AF73" s="89">
        <f t="shared" si="110"/>
        <v>-8.341440336884089</v>
      </c>
      <c r="AG73" s="89">
        <f t="shared" si="110"/>
        <v>-3.0459393356141691</v>
      </c>
      <c r="AH73" s="89">
        <f t="shared" si="110"/>
        <v>-6.3053674918174352</v>
      </c>
      <c r="AI73" s="89">
        <f t="shared" si="110"/>
        <v>-4.6051701859880909</v>
      </c>
      <c r="AJ73" s="89" t="str">
        <f t="shared" si="110"/>
        <v>na</v>
      </c>
      <c r="AK73" s="89" t="str">
        <f t="shared" si="110"/>
        <v>na</v>
      </c>
      <c r="AL73" s="89" t="str">
        <f t="shared" si="110"/>
        <v>na</v>
      </c>
      <c r="AM73" s="89">
        <f t="shared" si="110"/>
        <v>-4.6051701859880909</v>
      </c>
      <c r="AN73" s="91">
        <f>IF(R73&gt;0,(((R73/R$102)^2)*($Q73^2))/($P73^2),"na")</f>
        <v>1</v>
      </c>
      <c r="AO73" s="89">
        <f t="shared" ref="AO73:AX88" si="111">IF(S73&gt;0,(((S73/S$102)^2)*($Q73^2))/($P73^2),"na")</f>
        <v>1.0754458161865568</v>
      </c>
      <c r="AP73" s="89" t="str">
        <f t="shared" si="111"/>
        <v>na</v>
      </c>
      <c r="AQ73" s="89">
        <f t="shared" si="111"/>
        <v>3.2808828764684934</v>
      </c>
      <c r="AR73" s="89">
        <f t="shared" si="111"/>
        <v>0.43747287494574949</v>
      </c>
      <c r="AS73" s="89">
        <f t="shared" si="111"/>
        <v>1.8746898930542024</v>
      </c>
      <c r="AT73" s="89">
        <f t="shared" si="111"/>
        <v>1</v>
      </c>
      <c r="AU73" s="89" t="str">
        <f t="shared" si="111"/>
        <v>na</v>
      </c>
      <c r="AV73" s="89" t="str">
        <f t="shared" si="111"/>
        <v>na</v>
      </c>
      <c r="AW73" s="89" t="str">
        <f t="shared" si="111"/>
        <v>na</v>
      </c>
      <c r="AX73" s="90">
        <f t="shared" si="111"/>
        <v>1</v>
      </c>
      <c r="AZ73" s="13" t="s">
        <v>132</v>
      </c>
      <c r="BA73" s="97"/>
      <c r="BB73" s="79"/>
      <c r="BC73" s="79"/>
      <c r="BD73" s="79"/>
      <c r="BE73" s="79"/>
      <c r="BF73" s="2"/>
      <c r="BG73" s="15" t="s">
        <v>130</v>
      </c>
      <c r="BH73" s="109" t="s">
        <v>186</v>
      </c>
      <c r="BJ73" s="124">
        <v>16</v>
      </c>
      <c r="BK73" s="147">
        <v>1.6E-2</v>
      </c>
      <c r="BL73" s="117">
        <v>16</v>
      </c>
      <c r="BM73" s="152"/>
      <c r="BN73" s="153"/>
      <c r="BO73" s="89">
        <f t="shared" ref="BO73:BO100" si="112">IF(BM73&lt;0.01*BK73,0.01,IF(BM73&gt;100*BK73,100,BM73/BK73))</f>
        <v>0.01</v>
      </c>
      <c r="BP73" s="90">
        <f>IF(BN73&gt;0,BN73/BK73,0.01)</f>
        <v>0.01</v>
      </c>
      <c r="BQ73" s="95">
        <v>1</v>
      </c>
      <c r="BR73" s="79">
        <v>1</v>
      </c>
      <c r="BS73" s="138"/>
      <c r="BT73" s="79">
        <v>1</v>
      </c>
      <c r="BU73" s="79">
        <v>0.3</v>
      </c>
      <c r="BV73" s="96">
        <v>1</v>
      </c>
      <c r="BW73" s="96">
        <v>1</v>
      </c>
      <c r="BX73" s="79"/>
      <c r="BY73" s="79"/>
      <c r="BZ73" s="138"/>
      <c r="CA73" s="79">
        <v>1</v>
      </c>
      <c r="CB73" s="91">
        <f>IF(BQ73&gt;0,(BQ73/BQ$102)*LN($BO73),"na")</f>
        <v>-4.6051701859880909</v>
      </c>
      <c r="CC73" s="89">
        <f t="shared" ref="CC73:CL88" si="113">IF(BR73&gt;0,(BR73/BR$102)*LN($BO73),"na")</f>
        <v>-4.7757320447283904</v>
      </c>
      <c r="CD73" s="89" t="str">
        <f t="shared" si="113"/>
        <v>na</v>
      </c>
      <c r="CE73" s="89">
        <f t="shared" si="113"/>
        <v>-8.341440336884089</v>
      </c>
      <c r="CF73" s="89">
        <f t="shared" si="113"/>
        <v>-3.0459393356141691</v>
      </c>
      <c r="CG73" s="89">
        <f t="shared" si="113"/>
        <v>-6.3053674918174352</v>
      </c>
      <c r="CH73" s="89">
        <f t="shared" si="113"/>
        <v>-4.6051701859880909</v>
      </c>
      <c r="CI73" s="89" t="str">
        <f t="shared" si="113"/>
        <v>na</v>
      </c>
      <c r="CJ73" s="89" t="str">
        <f t="shared" si="113"/>
        <v>na</v>
      </c>
      <c r="CK73" s="89" t="str">
        <f t="shared" si="113"/>
        <v>na</v>
      </c>
      <c r="CL73" s="89">
        <f t="shared" si="113"/>
        <v>-4.6051701859880909</v>
      </c>
      <c r="CM73" s="91">
        <f>IF(BQ73&gt;0,(((BQ73/BQ$102)^2)*($BP73^2))/($BO73^2),"na")</f>
        <v>1</v>
      </c>
      <c r="CN73" s="89">
        <f t="shared" ref="CN73:CW88" si="114">IF(BR73&gt;0,(((BR73/BR$102)^2)*($BP73^2))/($BO73^2),"na")</f>
        <v>1.0754458161865568</v>
      </c>
      <c r="CO73" s="89" t="str">
        <f t="shared" si="114"/>
        <v>na</v>
      </c>
      <c r="CP73" s="89">
        <f t="shared" si="114"/>
        <v>3.2808828764684934</v>
      </c>
      <c r="CQ73" s="89">
        <f t="shared" si="114"/>
        <v>0.43747287494574949</v>
      </c>
      <c r="CR73" s="89">
        <f t="shared" si="114"/>
        <v>1.8746898930542024</v>
      </c>
      <c r="CS73" s="89">
        <f t="shared" si="114"/>
        <v>1</v>
      </c>
      <c r="CT73" s="89" t="str">
        <f t="shared" si="114"/>
        <v>na</v>
      </c>
      <c r="CU73" s="89" t="str">
        <f t="shared" si="114"/>
        <v>na</v>
      </c>
      <c r="CV73" s="89" t="str">
        <f t="shared" si="114"/>
        <v>na</v>
      </c>
      <c r="CW73" s="90">
        <f t="shared" si="114"/>
        <v>1</v>
      </c>
    </row>
    <row r="74" spans="1:101" x14ac:dyDescent="0.25">
      <c r="A74" s="13" t="s">
        <v>84</v>
      </c>
      <c r="B74" s="81"/>
      <c r="G74" s="2"/>
      <c r="H74" s="15" t="s">
        <v>130</v>
      </c>
      <c r="I74" s="15" t="s">
        <v>186</v>
      </c>
      <c r="K74">
        <v>16</v>
      </c>
      <c r="L74" s="100">
        <v>36.084899999999998</v>
      </c>
      <c r="M74" s="83"/>
      <c r="N74" s="130"/>
      <c r="O74" s="104"/>
      <c r="P74" s="12">
        <f t="shared" si="109"/>
        <v>0.01</v>
      </c>
      <c r="Q74" s="67">
        <f t="shared" ref="Q74:Q80" si="115">IF(O74&gt;0,O74/L74,0.01)</f>
        <v>0.01</v>
      </c>
      <c r="R74" s="14">
        <v>1</v>
      </c>
      <c r="S74">
        <v>1</v>
      </c>
      <c r="T74" s="45"/>
      <c r="U74">
        <v>1</v>
      </c>
      <c r="V74">
        <v>1</v>
      </c>
      <c r="W74" s="11">
        <v>0.25</v>
      </c>
      <c r="X74" s="11">
        <v>1</v>
      </c>
      <c r="AA74" s="45"/>
      <c r="AB74">
        <v>1</v>
      </c>
      <c r="AC74" s="25">
        <f t="shared" ref="AC74:AC100" si="116">IF(R74&gt;0,(R74/R$102)*LN($P74),"na")</f>
        <v>-4.6051701859880909</v>
      </c>
      <c r="AD74" s="12">
        <f t="shared" si="110"/>
        <v>-4.7757320447283904</v>
      </c>
      <c r="AE74" s="12" t="str">
        <f t="shared" si="110"/>
        <v>na</v>
      </c>
      <c r="AF74" s="12">
        <f t="shared" si="110"/>
        <v>-8.341440336884089</v>
      </c>
      <c r="AG74" s="12">
        <f t="shared" si="110"/>
        <v>-10.153131118713898</v>
      </c>
      <c r="AH74" s="12">
        <f t="shared" si="110"/>
        <v>-1.5763418729543588</v>
      </c>
      <c r="AI74" s="12">
        <f t="shared" si="110"/>
        <v>-4.6051701859880909</v>
      </c>
      <c r="AJ74" s="12" t="str">
        <f t="shared" si="110"/>
        <v>na</v>
      </c>
      <c r="AK74" s="12" t="str">
        <f t="shared" si="110"/>
        <v>na</v>
      </c>
      <c r="AL74" s="12" t="str">
        <f t="shared" si="110"/>
        <v>na</v>
      </c>
      <c r="AM74" s="12">
        <f t="shared" si="110"/>
        <v>-4.6051701859880909</v>
      </c>
      <c r="AN74" s="25">
        <f t="shared" ref="AN74:AN100" si="117">IF(R74&gt;0,(((R74/R$102)^2)*($Q74^2))/($P74^2),"na")</f>
        <v>1</v>
      </c>
      <c r="AO74" s="12">
        <f t="shared" si="111"/>
        <v>1.0754458161865568</v>
      </c>
      <c r="AP74" s="12" t="str">
        <f t="shared" si="111"/>
        <v>na</v>
      </c>
      <c r="AQ74" s="12">
        <f t="shared" si="111"/>
        <v>3.2808828764684934</v>
      </c>
      <c r="AR74" s="12">
        <f t="shared" si="111"/>
        <v>4.8608097216194395</v>
      </c>
      <c r="AS74" s="12">
        <f t="shared" si="111"/>
        <v>0.11716811831588765</v>
      </c>
      <c r="AT74" s="12">
        <f t="shared" si="111"/>
        <v>1</v>
      </c>
      <c r="AU74" s="12" t="str">
        <f t="shared" si="111"/>
        <v>na</v>
      </c>
      <c r="AV74" s="12" t="str">
        <f t="shared" si="111"/>
        <v>na</v>
      </c>
      <c r="AW74" s="12" t="str">
        <f t="shared" si="111"/>
        <v>na</v>
      </c>
      <c r="AX74" s="67">
        <f t="shared" si="111"/>
        <v>1</v>
      </c>
      <c r="AZ74" s="13" t="s">
        <v>84</v>
      </c>
      <c r="BA74" s="81"/>
      <c r="BF74" s="2"/>
      <c r="BG74" s="15" t="s">
        <v>130</v>
      </c>
      <c r="BH74" s="15" t="s">
        <v>186</v>
      </c>
      <c r="BJ74">
        <v>16</v>
      </c>
      <c r="BK74" s="100">
        <v>36.084899999999998</v>
      </c>
      <c r="BL74" s="83">
        <v>16</v>
      </c>
      <c r="BM74" s="130"/>
      <c r="BN74" s="104"/>
      <c r="BO74" s="12">
        <f t="shared" si="112"/>
        <v>0.01</v>
      </c>
      <c r="BP74" s="67">
        <f t="shared" ref="BP74:BP80" si="118">IF(BN74&gt;0,BN74/BK74,0.01)</f>
        <v>0.01</v>
      </c>
      <c r="BQ74" s="14">
        <v>1</v>
      </c>
      <c r="BR74">
        <v>1</v>
      </c>
      <c r="BS74" s="45"/>
      <c r="BT74">
        <v>1</v>
      </c>
      <c r="BU74">
        <v>1</v>
      </c>
      <c r="BV74" s="11">
        <v>0.25</v>
      </c>
      <c r="BW74" s="11">
        <v>1</v>
      </c>
      <c r="BZ74" s="45"/>
      <c r="CA74">
        <v>1</v>
      </c>
      <c r="CB74" s="25">
        <f t="shared" ref="CB74:CB100" si="119">IF(BQ74&gt;0,(BQ74/BQ$102)*LN($BO74),"na")</f>
        <v>-4.6051701859880909</v>
      </c>
      <c r="CC74" s="12">
        <f t="shared" si="113"/>
        <v>-4.7757320447283904</v>
      </c>
      <c r="CD74" s="12" t="str">
        <f t="shared" si="113"/>
        <v>na</v>
      </c>
      <c r="CE74" s="12">
        <f t="shared" si="113"/>
        <v>-8.341440336884089</v>
      </c>
      <c r="CF74" s="12">
        <f t="shared" si="113"/>
        <v>-10.153131118713898</v>
      </c>
      <c r="CG74" s="12">
        <f t="shared" si="113"/>
        <v>-1.5763418729543588</v>
      </c>
      <c r="CH74" s="12">
        <f t="shared" si="113"/>
        <v>-4.6051701859880909</v>
      </c>
      <c r="CI74" s="12" t="str">
        <f t="shared" si="113"/>
        <v>na</v>
      </c>
      <c r="CJ74" s="12" t="str">
        <f t="shared" si="113"/>
        <v>na</v>
      </c>
      <c r="CK74" s="12" t="str">
        <f t="shared" si="113"/>
        <v>na</v>
      </c>
      <c r="CL74" s="12">
        <f t="shared" si="113"/>
        <v>-4.6051701859880909</v>
      </c>
      <c r="CM74" s="25">
        <f t="shared" ref="CM74:CM100" si="120">IF(BQ74&gt;0,(((BQ74/BQ$102)^2)*($BP74^2))/($BO74^2),"na")</f>
        <v>1</v>
      </c>
      <c r="CN74" s="12">
        <f t="shared" si="114"/>
        <v>1.0754458161865568</v>
      </c>
      <c r="CO74" s="12" t="str">
        <f t="shared" si="114"/>
        <v>na</v>
      </c>
      <c r="CP74" s="12">
        <f t="shared" si="114"/>
        <v>3.2808828764684934</v>
      </c>
      <c r="CQ74" s="12">
        <f t="shared" si="114"/>
        <v>4.8608097216194395</v>
      </c>
      <c r="CR74" s="12">
        <f t="shared" si="114"/>
        <v>0.11716811831588765</v>
      </c>
      <c r="CS74" s="12">
        <f t="shared" si="114"/>
        <v>1</v>
      </c>
      <c r="CT74" s="12" t="str">
        <f t="shared" si="114"/>
        <v>na</v>
      </c>
      <c r="CU74" s="12" t="str">
        <f t="shared" si="114"/>
        <v>na</v>
      </c>
      <c r="CV74" s="12" t="str">
        <f t="shared" si="114"/>
        <v>na</v>
      </c>
      <c r="CW74" s="67">
        <f t="shared" si="114"/>
        <v>1</v>
      </c>
    </row>
    <row r="75" spans="1:101" x14ac:dyDescent="0.25">
      <c r="A75" s="13" t="s">
        <v>133</v>
      </c>
      <c r="B75" s="81"/>
      <c r="G75" s="2"/>
      <c r="H75" t="s">
        <v>129</v>
      </c>
      <c r="I75" t="s">
        <v>186</v>
      </c>
      <c r="K75">
        <v>17</v>
      </c>
      <c r="L75" s="100">
        <v>962.88</v>
      </c>
      <c r="M75" s="71"/>
      <c r="N75" s="40"/>
      <c r="O75" s="72"/>
      <c r="P75" s="12">
        <f t="shared" si="109"/>
        <v>0.01</v>
      </c>
      <c r="Q75" s="67">
        <f t="shared" si="115"/>
        <v>0.01</v>
      </c>
      <c r="R75" s="14">
        <v>1</v>
      </c>
      <c r="T75" s="45"/>
      <c r="V75">
        <v>0.05</v>
      </c>
      <c r="W75" s="11">
        <v>1</v>
      </c>
      <c r="X75" s="11"/>
      <c r="Y75">
        <v>1</v>
      </c>
      <c r="AA75" s="45"/>
      <c r="AC75" s="25">
        <f t="shared" si="116"/>
        <v>-4.6051701859880909</v>
      </c>
      <c r="AD75" s="12" t="str">
        <f t="shared" si="110"/>
        <v>na</v>
      </c>
      <c r="AE75" s="12" t="str">
        <f t="shared" si="110"/>
        <v>na</v>
      </c>
      <c r="AF75" s="12" t="str">
        <f t="shared" si="110"/>
        <v>na</v>
      </c>
      <c r="AG75" s="12">
        <f t="shared" si="110"/>
        <v>-0.50765655593569492</v>
      </c>
      <c r="AH75" s="12">
        <f t="shared" si="110"/>
        <v>-6.3053674918174352</v>
      </c>
      <c r="AI75" s="12" t="str">
        <f t="shared" si="110"/>
        <v>na</v>
      </c>
      <c r="AJ75" s="12">
        <f t="shared" si="110"/>
        <v>-5.2630516411292465</v>
      </c>
      <c r="AK75" s="12" t="str">
        <f t="shared" si="110"/>
        <v>na</v>
      </c>
      <c r="AL75" s="12" t="str">
        <f t="shared" si="110"/>
        <v>na</v>
      </c>
      <c r="AM75" s="12" t="str">
        <f t="shared" si="110"/>
        <v>na</v>
      </c>
      <c r="AN75" s="25">
        <f t="shared" si="117"/>
        <v>1</v>
      </c>
      <c r="AO75" s="12" t="str">
        <f t="shared" si="111"/>
        <v>na</v>
      </c>
      <c r="AP75" s="12" t="str">
        <f t="shared" si="111"/>
        <v>na</v>
      </c>
      <c r="AQ75" s="12" t="str">
        <f t="shared" si="111"/>
        <v>na</v>
      </c>
      <c r="AR75" s="12">
        <f t="shared" si="111"/>
        <v>1.21520243040486E-2</v>
      </c>
      <c r="AS75" s="12">
        <f t="shared" si="111"/>
        <v>1.8746898930542024</v>
      </c>
      <c r="AT75" s="12" t="str">
        <f t="shared" si="111"/>
        <v>na</v>
      </c>
      <c r="AU75" s="12">
        <f t="shared" si="111"/>
        <v>1.3061224489795917</v>
      </c>
      <c r="AV75" s="12" t="str">
        <f t="shared" si="111"/>
        <v>na</v>
      </c>
      <c r="AW75" s="12" t="str">
        <f t="shared" si="111"/>
        <v>na</v>
      </c>
      <c r="AX75" s="67" t="str">
        <f t="shared" si="111"/>
        <v>na</v>
      </c>
      <c r="AZ75" s="13" t="s">
        <v>133</v>
      </c>
      <c r="BA75" s="81"/>
      <c r="BF75" s="2"/>
      <c r="BG75" t="s">
        <v>129</v>
      </c>
      <c r="BH75" t="s">
        <v>186</v>
      </c>
      <c r="BJ75">
        <v>17</v>
      </c>
      <c r="BK75" s="100">
        <v>962.88</v>
      </c>
      <c r="BL75" s="71">
        <v>17</v>
      </c>
      <c r="BM75" s="40"/>
      <c r="BN75" s="72"/>
      <c r="BO75" s="12">
        <f t="shared" si="112"/>
        <v>0.01</v>
      </c>
      <c r="BP75" s="67">
        <f t="shared" si="118"/>
        <v>0.01</v>
      </c>
      <c r="BQ75" s="14">
        <v>1</v>
      </c>
      <c r="BS75" s="45"/>
      <c r="BU75">
        <v>0.05</v>
      </c>
      <c r="BV75" s="11">
        <v>1</v>
      </c>
      <c r="BW75" s="11"/>
      <c r="BX75">
        <v>1</v>
      </c>
      <c r="BZ75" s="45"/>
      <c r="CB75" s="25">
        <f t="shared" si="119"/>
        <v>-4.6051701859880909</v>
      </c>
      <c r="CC75" s="12" t="str">
        <f t="shared" si="113"/>
        <v>na</v>
      </c>
      <c r="CD75" s="12" t="str">
        <f t="shared" si="113"/>
        <v>na</v>
      </c>
      <c r="CE75" s="12" t="str">
        <f t="shared" si="113"/>
        <v>na</v>
      </c>
      <c r="CF75" s="12">
        <f t="shared" si="113"/>
        <v>-0.50765655593569492</v>
      </c>
      <c r="CG75" s="12">
        <f t="shared" si="113"/>
        <v>-6.3053674918174352</v>
      </c>
      <c r="CH75" s="12" t="str">
        <f t="shared" si="113"/>
        <v>na</v>
      </c>
      <c r="CI75" s="12">
        <f t="shared" si="113"/>
        <v>-5.2630516411292465</v>
      </c>
      <c r="CJ75" s="12" t="str">
        <f t="shared" si="113"/>
        <v>na</v>
      </c>
      <c r="CK75" s="12" t="str">
        <f t="shared" si="113"/>
        <v>na</v>
      </c>
      <c r="CL75" s="12" t="str">
        <f t="shared" si="113"/>
        <v>na</v>
      </c>
      <c r="CM75" s="25">
        <f t="shared" si="120"/>
        <v>1</v>
      </c>
      <c r="CN75" s="12" t="str">
        <f t="shared" si="114"/>
        <v>na</v>
      </c>
      <c r="CO75" s="12" t="str">
        <f t="shared" si="114"/>
        <v>na</v>
      </c>
      <c r="CP75" s="12" t="str">
        <f t="shared" si="114"/>
        <v>na</v>
      </c>
      <c r="CQ75" s="12">
        <f t="shared" si="114"/>
        <v>1.21520243040486E-2</v>
      </c>
      <c r="CR75" s="12">
        <f t="shared" si="114"/>
        <v>1.8746898930542024</v>
      </c>
      <c r="CS75" s="12" t="str">
        <f t="shared" si="114"/>
        <v>na</v>
      </c>
      <c r="CT75" s="12">
        <f t="shared" si="114"/>
        <v>1.3061224489795917</v>
      </c>
      <c r="CU75" s="12" t="str">
        <f t="shared" si="114"/>
        <v>na</v>
      </c>
      <c r="CV75" s="12" t="str">
        <f t="shared" si="114"/>
        <v>na</v>
      </c>
      <c r="CW75" s="67" t="str">
        <f t="shared" si="114"/>
        <v>na</v>
      </c>
    </row>
    <row r="76" spans="1:101" x14ac:dyDescent="0.25">
      <c r="A76" s="144" t="s">
        <v>134</v>
      </c>
      <c r="B76" s="142"/>
      <c r="C76" s="141"/>
      <c r="D76" s="141"/>
      <c r="E76" s="141"/>
      <c r="F76" s="141"/>
      <c r="G76" s="143"/>
      <c r="H76" s="141" t="s">
        <v>130</v>
      </c>
      <c r="I76" s="141" t="s">
        <v>186</v>
      </c>
      <c r="K76">
        <v>16</v>
      </c>
      <c r="L76" s="145">
        <v>4.0200000000000001E-3</v>
      </c>
      <c r="M76" s="83"/>
      <c r="N76" s="149"/>
      <c r="O76" s="150"/>
      <c r="P76" s="12">
        <f t="shared" si="109"/>
        <v>0.01</v>
      </c>
      <c r="Q76" s="67">
        <f t="shared" si="115"/>
        <v>0.01</v>
      </c>
      <c r="R76" s="14">
        <v>1</v>
      </c>
      <c r="S76">
        <v>1</v>
      </c>
      <c r="T76" s="45"/>
      <c r="U76">
        <v>0.375</v>
      </c>
      <c r="V76">
        <v>0.15</v>
      </c>
      <c r="W76" s="11">
        <v>1</v>
      </c>
      <c r="X76" s="11">
        <v>1</v>
      </c>
      <c r="AA76" s="45"/>
      <c r="AB76">
        <v>1</v>
      </c>
      <c r="AC76" s="25">
        <f t="shared" si="116"/>
        <v>-4.6051701859880909</v>
      </c>
      <c r="AD76" s="12">
        <f t="shared" si="110"/>
        <v>-4.7757320447283904</v>
      </c>
      <c r="AE76" s="12" t="str">
        <f t="shared" si="110"/>
        <v>na</v>
      </c>
      <c r="AF76" s="12">
        <f t="shared" si="110"/>
        <v>-3.1280401263315332</v>
      </c>
      <c r="AG76" s="12">
        <f t="shared" si="110"/>
        <v>-1.5229696678070845</v>
      </c>
      <c r="AH76" s="12">
        <f t="shared" si="110"/>
        <v>-6.3053674918174352</v>
      </c>
      <c r="AI76" s="12">
        <f t="shared" si="110"/>
        <v>-4.6051701859880909</v>
      </c>
      <c r="AJ76" s="12" t="str">
        <f t="shared" si="110"/>
        <v>na</v>
      </c>
      <c r="AK76" s="12" t="str">
        <f t="shared" si="110"/>
        <v>na</v>
      </c>
      <c r="AL76" s="12" t="str">
        <f t="shared" si="110"/>
        <v>na</v>
      </c>
      <c r="AM76" s="12">
        <f t="shared" si="110"/>
        <v>-4.6051701859880909</v>
      </c>
      <c r="AN76" s="25">
        <f t="shared" si="117"/>
        <v>1</v>
      </c>
      <c r="AO76" s="12">
        <f t="shared" si="111"/>
        <v>1.0754458161865568</v>
      </c>
      <c r="AP76" s="12" t="str">
        <f t="shared" si="111"/>
        <v>na</v>
      </c>
      <c r="AQ76" s="12">
        <f t="shared" si="111"/>
        <v>0.46137415450338193</v>
      </c>
      <c r="AR76" s="12">
        <f t="shared" si="111"/>
        <v>0.10936821873643737</v>
      </c>
      <c r="AS76" s="12">
        <f t="shared" si="111"/>
        <v>1.8746898930542024</v>
      </c>
      <c r="AT76" s="12">
        <f t="shared" si="111"/>
        <v>1</v>
      </c>
      <c r="AU76" s="12" t="str">
        <f t="shared" si="111"/>
        <v>na</v>
      </c>
      <c r="AV76" s="12" t="str">
        <f t="shared" si="111"/>
        <v>na</v>
      </c>
      <c r="AW76" s="12" t="str">
        <f t="shared" si="111"/>
        <v>na</v>
      </c>
      <c r="AX76" s="67">
        <f t="shared" si="111"/>
        <v>1</v>
      </c>
      <c r="AZ76" s="144" t="s">
        <v>134</v>
      </c>
      <c r="BA76" s="142"/>
      <c r="BB76" s="141"/>
      <c r="BC76" s="141"/>
      <c r="BD76" s="141"/>
      <c r="BE76" s="141"/>
      <c r="BF76" s="143"/>
      <c r="BG76" s="141" t="s">
        <v>130</v>
      </c>
      <c r="BH76" s="141" t="s">
        <v>186</v>
      </c>
      <c r="BJ76">
        <v>16</v>
      </c>
      <c r="BK76" s="145">
        <v>4.0200000000000001E-3</v>
      </c>
      <c r="BL76" s="83">
        <v>16</v>
      </c>
      <c r="BM76" s="149"/>
      <c r="BN76" s="150"/>
      <c r="BO76" s="12">
        <f t="shared" si="112"/>
        <v>0.01</v>
      </c>
      <c r="BP76" s="67">
        <f t="shared" si="118"/>
        <v>0.01</v>
      </c>
      <c r="BQ76" s="14">
        <v>1</v>
      </c>
      <c r="BR76">
        <v>1</v>
      </c>
      <c r="BS76" s="45"/>
      <c r="BT76">
        <v>0.375</v>
      </c>
      <c r="BU76">
        <v>0.15</v>
      </c>
      <c r="BV76" s="11">
        <v>1</v>
      </c>
      <c r="BW76" s="11">
        <v>1</v>
      </c>
      <c r="BZ76" s="45"/>
      <c r="CA76">
        <v>1</v>
      </c>
      <c r="CB76" s="25">
        <f t="shared" si="119"/>
        <v>-4.6051701859880909</v>
      </c>
      <c r="CC76" s="12">
        <f t="shared" si="113"/>
        <v>-4.7757320447283904</v>
      </c>
      <c r="CD76" s="12" t="str">
        <f t="shared" si="113"/>
        <v>na</v>
      </c>
      <c r="CE76" s="12">
        <f t="shared" si="113"/>
        <v>-3.1280401263315332</v>
      </c>
      <c r="CF76" s="12">
        <f t="shared" si="113"/>
        <v>-1.5229696678070845</v>
      </c>
      <c r="CG76" s="12">
        <f t="shared" si="113"/>
        <v>-6.3053674918174352</v>
      </c>
      <c r="CH76" s="12">
        <f t="shared" si="113"/>
        <v>-4.6051701859880909</v>
      </c>
      <c r="CI76" s="12" t="str">
        <f t="shared" si="113"/>
        <v>na</v>
      </c>
      <c r="CJ76" s="12" t="str">
        <f t="shared" si="113"/>
        <v>na</v>
      </c>
      <c r="CK76" s="12" t="str">
        <f t="shared" si="113"/>
        <v>na</v>
      </c>
      <c r="CL76" s="12">
        <f t="shared" si="113"/>
        <v>-4.6051701859880909</v>
      </c>
      <c r="CM76" s="25">
        <f t="shared" si="120"/>
        <v>1</v>
      </c>
      <c r="CN76" s="12">
        <f t="shared" si="114"/>
        <v>1.0754458161865568</v>
      </c>
      <c r="CO76" s="12" t="str">
        <f t="shared" si="114"/>
        <v>na</v>
      </c>
      <c r="CP76" s="12">
        <f t="shared" si="114"/>
        <v>0.46137415450338193</v>
      </c>
      <c r="CQ76" s="12">
        <f t="shared" si="114"/>
        <v>0.10936821873643737</v>
      </c>
      <c r="CR76" s="12">
        <f t="shared" si="114"/>
        <v>1.8746898930542024</v>
      </c>
      <c r="CS76" s="12">
        <f t="shared" si="114"/>
        <v>1</v>
      </c>
      <c r="CT76" s="12" t="str">
        <f t="shared" si="114"/>
        <v>na</v>
      </c>
      <c r="CU76" s="12" t="str">
        <f t="shared" si="114"/>
        <v>na</v>
      </c>
      <c r="CV76" s="12" t="str">
        <f t="shared" si="114"/>
        <v>na</v>
      </c>
      <c r="CW76" s="67">
        <f t="shared" si="114"/>
        <v>1</v>
      </c>
    </row>
    <row r="77" spans="1:101" x14ac:dyDescent="0.25">
      <c r="A77" s="13" t="s">
        <v>25</v>
      </c>
      <c r="B77" s="81"/>
      <c r="G77" s="2"/>
      <c r="H77" t="s">
        <v>129</v>
      </c>
      <c r="I77" s="141" t="s">
        <v>186</v>
      </c>
      <c r="K77">
        <v>17</v>
      </c>
      <c r="L77" s="145">
        <v>11.763999999999999</v>
      </c>
      <c r="M77" s="71"/>
      <c r="N77" s="40"/>
      <c r="O77" s="72"/>
      <c r="P77" s="12">
        <f t="shared" si="109"/>
        <v>0.01</v>
      </c>
      <c r="Q77" s="67">
        <f t="shared" si="115"/>
        <v>0.01</v>
      </c>
      <c r="R77" s="14">
        <v>1</v>
      </c>
      <c r="S77">
        <v>1</v>
      </c>
      <c r="T77" s="45"/>
      <c r="U77">
        <v>1</v>
      </c>
      <c r="V77">
        <v>1</v>
      </c>
      <c r="W77" s="11">
        <v>0.05</v>
      </c>
      <c r="X77" s="11"/>
      <c r="AA77" s="45"/>
      <c r="AC77" s="25">
        <f t="shared" si="116"/>
        <v>-4.6051701859880909</v>
      </c>
      <c r="AD77" s="12">
        <f t="shared" si="110"/>
        <v>-4.7757320447283904</v>
      </c>
      <c r="AE77" s="12" t="str">
        <f t="shared" si="110"/>
        <v>na</v>
      </c>
      <c r="AF77" s="12">
        <f t="shared" si="110"/>
        <v>-8.341440336884089</v>
      </c>
      <c r="AG77" s="12">
        <f t="shared" si="110"/>
        <v>-10.153131118713898</v>
      </c>
      <c r="AH77" s="12">
        <f t="shared" si="110"/>
        <v>-0.31526837459087181</v>
      </c>
      <c r="AI77" s="12" t="str">
        <f t="shared" si="110"/>
        <v>na</v>
      </c>
      <c r="AJ77" s="12" t="str">
        <f t="shared" si="110"/>
        <v>na</v>
      </c>
      <c r="AK77" s="12" t="str">
        <f t="shared" si="110"/>
        <v>na</v>
      </c>
      <c r="AL77" s="12" t="str">
        <f t="shared" si="110"/>
        <v>na</v>
      </c>
      <c r="AM77" s="12" t="str">
        <f t="shared" si="110"/>
        <v>na</v>
      </c>
      <c r="AN77" s="25">
        <f t="shared" si="117"/>
        <v>1</v>
      </c>
      <c r="AO77" s="12">
        <f t="shared" si="111"/>
        <v>1.0754458161865568</v>
      </c>
      <c r="AP77" s="12" t="str">
        <f t="shared" si="111"/>
        <v>na</v>
      </c>
      <c r="AQ77" s="12">
        <f t="shared" si="111"/>
        <v>3.2808828764684934</v>
      </c>
      <c r="AR77" s="12">
        <f t="shared" si="111"/>
        <v>4.8608097216194395</v>
      </c>
      <c r="AS77" s="12">
        <f t="shared" si="111"/>
        <v>4.6867247326355067E-3</v>
      </c>
      <c r="AT77" s="12" t="str">
        <f t="shared" si="111"/>
        <v>na</v>
      </c>
      <c r="AU77" s="12" t="str">
        <f t="shared" si="111"/>
        <v>na</v>
      </c>
      <c r="AV77" s="12" t="str">
        <f t="shared" si="111"/>
        <v>na</v>
      </c>
      <c r="AW77" s="12" t="str">
        <f t="shared" si="111"/>
        <v>na</v>
      </c>
      <c r="AX77" s="67" t="str">
        <f t="shared" si="111"/>
        <v>na</v>
      </c>
      <c r="AZ77" s="13" t="s">
        <v>25</v>
      </c>
      <c r="BA77" s="81"/>
      <c r="BF77" s="2"/>
      <c r="BG77" t="s">
        <v>129</v>
      </c>
      <c r="BH77" s="141" t="s">
        <v>186</v>
      </c>
      <c r="BJ77">
        <v>17</v>
      </c>
      <c r="BK77" s="145">
        <v>11.763999999999999</v>
      </c>
      <c r="BL77" s="71">
        <v>17</v>
      </c>
      <c r="BM77" s="40"/>
      <c r="BN77" s="72"/>
      <c r="BO77" s="12">
        <f t="shared" si="112"/>
        <v>0.01</v>
      </c>
      <c r="BP77" s="67">
        <f t="shared" si="118"/>
        <v>0.01</v>
      </c>
      <c r="BQ77" s="14">
        <v>1</v>
      </c>
      <c r="BR77">
        <v>1</v>
      </c>
      <c r="BS77" s="45"/>
      <c r="BT77">
        <v>1</v>
      </c>
      <c r="BU77">
        <v>1</v>
      </c>
      <c r="BV77" s="11">
        <v>0.05</v>
      </c>
      <c r="BW77" s="11"/>
      <c r="BZ77" s="45"/>
      <c r="CB77" s="25">
        <f t="shared" si="119"/>
        <v>-4.6051701859880909</v>
      </c>
      <c r="CC77" s="12">
        <f t="shared" si="113"/>
        <v>-4.7757320447283904</v>
      </c>
      <c r="CD77" s="12" t="str">
        <f t="shared" si="113"/>
        <v>na</v>
      </c>
      <c r="CE77" s="12">
        <f t="shared" si="113"/>
        <v>-8.341440336884089</v>
      </c>
      <c r="CF77" s="12">
        <f t="shared" si="113"/>
        <v>-10.153131118713898</v>
      </c>
      <c r="CG77" s="12">
        <f t="shared" si="113"/>
        <v>-0.31526837459087181</v>
      </c>
      <c r="CH77" s="12" t="str">
        <f t="shared" si="113"/>
        <v>na</v>
      </c>
      <c r="CI77" s="12" t="str">
        <f t="shared" si="113"/>
        <v>na</v>
      </c>
      <c r="CJ77" s="12" t="str">
        <f t="shared" si="113"/>
        <v>na</v>
      </c>
      <c r="CK77" s="12" t="str">
        <f t="shared" si="113"/>
        <v>na</v>
      </c>
      <c r="CL77" s="12" t="str">
        <f t="shared" si="113"/>
        <v>na</v>
      </c>
      <c r="CM77" s="25">
        <f t="shared" si="120"/>
        <v>1</v>
      </c>
      <c r="CN77" s="12">
        <f t="shared" si="114"/>
        <v>1.0754458161865568</v>
      </c>
      <c r="CO77" s="12" t="str">
        <f t="shared" si="114"/>
        <v>na</v>
      </c>
      <c r="CP77" s="12">
        <f t="shared" si="114"/>
        <v>3.2808828764684934</v>
      </c>
      <c r="CQ77" s="12">
        <f t="shared" si="114"/>
        <v>4.8608097216194395</v>
      </c>
      <c r="CR77" s="12">
        <f t="shared" si="114"/>
        <v>4.6867247326355067E-3</v>
      </c>
      <c r="CS77" s="12" t="str">
        <f t="shared" si="114"/>
        <v>na</v>
      </c>
      <c r="CT77" s="12" t="str">
        <f t="shared" si="114"/>
        <v>na</v>
      </c>
      <c r="CU77" s="12" t="str">
        <f t="shared" si="114"/>
        <v>na</v>
      </c>
      <c r="CV77" s="12" t="str">
        <f t="shared" si="114"/>
        <v>na</v>
      </c>
      <c r="CW77" s="67" t="str">
        <f t="shared" si="114"/>
        <v>na</v>
      </c>
    </row>
    <row r="78" spans="1:101" x14ac:dyDescent="0.25">
      <c r="A78" s="13" t="s">
        <v>90</v>
      </c>
      <c r="B78" s="81"/>
      <c r="G78" s="2"/>
      <c r="H78" s="15" t="s">
        <v>130</v>
      </c>
      <c r="I78" s="15" t="s">
        <v>186</v>
      </c>
      <c r="K78">
        <v>16</v>
      </c>
      <c r="L78" s="100">
        <v>0.1246</v>
      </c>
      <c r="M78" s="83"/>
      <c r="N78" s="130"/>
      <c r="O78" s="104"/>
      <c r="P78" s="12">
        <f t="shared" si="109"/>
        <v>0.01</v>
      </c>
      <c r="Q78" s="67">
        <f t="shared" si="115"/>
        <v>0.01</v>
      </c>
      <c r="R78" s="14">
        <v>1</v>
      </c>
      <c r="S78">
        <v>1</v>
      </c>
      <c r="T78" s="45">
        <v>1</v>
      </c>
      <c r="U78">
        <v>1</v>
      </c>
      <c r="V78">
        <v>1</v>
      </c>
      <c r="W78" s="11">
        <v>0.05</v>
      </c>
      <c r="X78" s="11"/>
      <c r="AA78" s="45"/>
      <c r="AB78">
        <v>1</v>
      </c>
      <c r="AC78" s="25">
        <f t="shared" si="116"/>
        <v>-4.6051701859880909</v>
      </c>
      <c r="AD78" s="12">
        <f t="shared" si="110"/>
        <v>-4.7757320447283904</v>
      </c>
      <c r="AE78" s="12">
        <f t="shared" si="110"/>
        <v>-5.6679017673699583</v>
      </c>
      <c r="AF78" s="12">
        <f t="shared" si="110"/>
        <v>-8.341440336884089</v>
      </c>
      <c r="AG78" s="12">
        <f t="shared" si="110"/>
        <v>-10.153131118713898</v>
      </c>
      <c r="AH78" s="12">
        <f t="shared" si="110"/>
        <v>-0.31526837459087181</v>
      </c>
      <c r="AI78" s="12" t="str">
        <f t="shared" si="110"/>
        <v>na</v>
      </c>
      <c r="AJ78" s="12" t="str">
        <f t="shared" si="110"/>
        <v>na</v>
      </c>
      <c r="AK78" s="12" t="str">
        <f t="shared" si="110"/>
        <v>na</v>
      </c>
      <c r="AL78" s="12" t="str">
        <f t="shared" si="110"/>
        <v>na</v>
      </c>
      <c r="AM78" s="12">
        <f t="shared" si="110"/>
        <v>-4.6051701859880909</v>
      </c>
      <c r="AN78" s="25">
        <f t="shared" si="117"/>
        <v>1</v>
      </c>
      <c r="AO78" s="12">
        <f t="shared" si="111"/>
        <v>1.0754458161865568</v>
      </c>
      <c r="AP78" s="12">
        <f t="shared" si="111"/>
        <v>1.514792899408284</v>
      </c>
      <c r="AQ78" s="12">
        <f t="shared" si="111"/>
        <v>3.2808828764684934</v>
      </c>
      <c r="AR78" s="12">
        <f t="shared" si="111"/>
        <v>4.8608097216194395</v>
      </c>
      <c r="AS78" s="12">
        <f t="shared" si="111"/>
        <v>4.6867247326355067E-3</v>
      </c>
      <c r="AT78" s="12" t="str">
        <f t="shared" si="111"/>
        <v>na</v>
      </c>
      <c r="AU78" s="12" t="str">
        <f t="shared" si="111"/>
        <v>na</v>
      </c>
      <c r="AV78" s="12" t="str">
        <f t="shared" si="111"/>
        <v>na</v>
      </c>
      <c r="AW78" s="12" t="str">
        <f t="shared" si="111"/>
        <v>na</v>
      </c>
      <c r="AX78" s="67">
        <f t="shared" si="111"/>
        <v>1</v>
      </c>
      <c r="AZ78" s="13" t="s">
        <v>90</v>
      </c>
      <c r="BA78" s="81"/>
      <c r="BF78" s="2"/>
      <c r="BG78" s="15" t="s">
        <v>130</v>
      </c>
      <c r="BH78" s="15" t="s">
        <v>186</v>
      </c>
      <c r="BJ78">
        <v>16</v>
      </c>
      <c r="BK78" s="100">
        <v>0.1246</v>
      </c>
      <c r="BL78" s="83">
        <v>16</v>
      </c>
      <c r="BM78" s="130"/>
      <c r="BN78" s="104"/>
      <c r="BO78" s="12">
        <f t="shared" si="112"/>
        <v>0.01</v>
      </c>
      <c r="BP78" s="67">
        <f t="shared" si="118"/>
        <v>0.01</v>
      </c>
      <c r="BQ78" s="14">
        <v>1</v>
      </c>
      <c r="BR78">
        <v>1</v>
      </c>
      <c r="BS78" s="45">
        <v>1</v>
      </c>
      <c r="BT78">
        <v>1</v>
      </c>
      <c r="BU78">
        <v>1</v>
      </c>
      <c r="BV78" s="11">
        <v>0.05</v>
      </c>
      <c r="BW78" s="11"/>
      <c r="BZ78" s="45"/>
      <c r="CA78">
        <v>1</v>
      </c>
      <c r="CB78" s="25">
        <f t="shared" si="119"/>
        <v>-4.6051701859880909</v>
      </c>
      <c r="CC78" s="12">
        <f t="shared" si="113"/>
        <v>-4.7757320447283904</v>
      </c>
      <c r="CD78" s="12">
        <f t="shared" si="113"/>
        <v>-5.6679017673699583</v>
      </c>
      <c r="CE78" s="12">
        <f t="shared" si="113"/>
        <v>-8.341440336884089</v>
      </c>
      <c r="CF78" s="12">
        <f t="shared" si="113"/>
        <v>-10.153131118713898</v>
      </c>
      <c r="CG78" s="12">
        <f t="shared" si="113"/>
        <v>-0.31526837459087181</v>
      </c>
      <c r="CH78" s="12" t="str">
        <f t="shared" si="113"/>
        <v>na</v>
      </c>
      <c r="CI78" s="12" t="str">
        <f t="shared" si="113"/>
        <v>na</v>
      </c>
      <c r="CJ78" s="12" t="str">
        <f t="shared" si="113"/>
        <v>na</v>
      </c>
      <c r="CK78" s="12" t="str">
        <f t="shared" si="113"/>
        <v>na</v>
      </c>
      <c r="CL78" s="12">
        <f t="shared" si="113"/>
        <v>-4.6051701859880909</v>
      </c>
      <c r="CM78" s="25">
        <f t="shared" si="120"/>
        <v>1</v>
      </c>
      <c r="CN78" s="12">
        <f t="shared" si="114"/>
        <v>1.0754458161865568</v>
      </c>
      <c r="CO78" s="12">
        <f t="shared" si="114"/>
        <v>1.514792899408284</v>
      </c>
      <c r="CP78" s="12">
        <f t="shared" si="114"/>
        <v>3.2808828764684934</v>
      </c>
      <c r="CQ78" s="12">
        <f t="shared" si="114"/>
        <v>4.8608097216194395</v>
      </c>
      <c r="CR78" s="12">
        <f t="shared" si="114"/>
        <v>4.6867247326355067E-3</v>
      </c>
      <c r="CS78" s="12" t="str">
        <f t="shared" si="114"/>
        <v>na</v>
      </c>
      <c r="CT78" s="12" t="str">
        <f t="shared" si="114"/>
        <v>na</v>
      </c>
      <c r="CU78" s="12" t="str">
        <f t="shared" si="114"/>
        <v>na</v>
      </c>
      <c r="CV78" s="12" t="str">
        <f t="shared" si="114"/>
        <v>na</v>
      </c>
      <c r="CW78" s="67">
        <f t="shared" si="114"/>
        <v>1</v>
      </c>
    </row>
    <row r="79" spans="1:101" ht="15.75" x14ac:dyDescent="0.25">
      <c r="A79" s="13" t="s">
        <v>135</v>
      </c>
      <c r="B79" s="82"/>
      <c r="G79" s="2"/>
      <c r="H79" t="s">
        <v>129</v>
      </c>
      <c r="I79" t="s">
        <v>186</v>
      </c>
      <c r="K79">
        <v>17</v>
      </c>
      <c r="L79" s="100">
        <v>88.221999999999994</v>
      </c>
      <c r="M79" s="71"/>
      <c r="N79" s="40"/>
      <c r="O79" s="72"/>
      <c r="P79" s="12">
        <f t="shared" si="109"/>
        <v>0.01</v>
      </c>
      <c r="Q79" s="67">
        <f t="shared" si="115"/>
        <v>0.01</v>
      </c>
      <c r="R79" s="14">
        <v>1</v>
      </c>
      <c r="S79">
        <v>1</v>
      </c>
      <c r="T79" s="45"/>
      <c r="U79">
        <v>1</v>
      </c>
      <c r="V79">
        <v>1</v>
      </c>
      <c r="W79" s="11">
        <v>0.05</v>
      </c>
      <c r="X79" s="11"/>
      <c r="Z79">
        <v>1</v>
      </c>
      <c r="AA79" s="45"/>
      <c r="AC79" s="25">
        <f t="shared" si="116"/>
        <v>-4.6051701859880909</v>
      </c>
      <c r="AD79" s="12">
        <f t="shared" si="110"/>
        <v>-4.7757320447283904</v>
      </c>
      <c r="AE79" s="12" t="str">
        <f t="shared" si="110"/>
        <v>na</v>
      </c>
      <c r="AF79" s="12">
        <f t="shared" si="110"/>
        <v>-8.341440336884089</v>
      </c>
      <c r="AG79" s="12">
        <f t="shared" si="110"/>
        <v>-10.153131118713898</v>
      </c>
      <c r="AH79" s="12">
        <f t="shared" si="110"/>
        <v>-0.31526837459087181</v>
      </c>
      <c r="AI79" s="12" t="str">
        <f t="shared" si="110"/>
        <v>na</v>
      </c>
      <c r="AJ79" s="12" t="str">
        <f t="shared" si="110"/>
        <v>na</v>
      </c>
      <c r="AK79" s="12">
        <f t="shared" si="110"/>
        <v>-5.1577906083066614</v>
      </c>
      <c r="AL79" s="12" t="str">
        <f t="shared" si="110"/>
        <v>na</v>
      </c>
      <c r="AM79" s="12" t="str">
        <f t="shared" si="110"/>
        <v>na</v>
      </c>
      <c r="AN79" s="25">
        <f t="shared" si="117"/>
        <v>1</v>
      </c>
      <c r="AO79" s="12">
        <f t="shared" si="111"/>
        <v>1.0754458161865568</v>
      </c>
      <c r="AP79" s="12" t="str">
        <f t="shared" si="111"/>
        <v>na</v>
      </c>
      <c r="AQ79" s="12">
        <f t="shared" si="111"/>
        <v>3.2808828764684934</v>
      </c>
      <c r="AR79" s="12">
        <f t="shared" si="111"/>
        <v>4.8608097216194395</v>
      </c>
      <c r="AS79" s="12">
        <f t="shared" si="111"/>
        <v>4.6867247326355067E-3</v>
      </c>
      <c r="AT79" s="12" t="str">
        <f t="shared" si="111"/>
        <v>na</v>
      </c>
      <c r="AU79" s="12" t="str">
        <f t="shared" si="111"/>
        <v>na</v>
      </c>
      <c r="AV79" s="12">
        <f t="shared" si="111"/>
        <v>1.2544</v>
      </c>
      <c r="AW79" s="12" t="str">
        <f t="shared" si="111"/>
        <v>na</v>
      </c>
      <c r="AX79" s="67" t="str">
        <f t="shared" si="111"/>
        <v>na</v>
      </c>
      <c r="AZ79" s="13" t="s">
        <v>135</v>
      </c>
      <c r="BA79" s="82"/>
      <c r="BF79" s="2"/>
      <c r="BG79" t="s">
        <v>129</v>
      </c>
      <c r="BH79" t="s">
        <v>186</v>
      </c>
      <c r="BJ79">
        <v>17</v>
      </c>
      <c r="BK79" s="100">
        <v>88.221999999999994</v>
      </c>
      <c r="BL79" s="71">
        <v>17</v>
      </c>
      <c r="BM79" s="40"/>
      <c r="BN79" s="72"/>
      <c r="BO79" s="12">
        <f t="shared" si="112"/>
        <v>0.01</v>
      </c>
      <c r="BP79" s="67">
        <f t="shared" si="118"/>
        <v>0.01</v>
      </c>
      <c r="BQ79" s="14">
        <v>1</v>
      </c>
      <c r="BR79">
        <v>1</v>
      </c>
      <c r="BS79" s="45"/>
      <c r="BT79">
        <v>1</v>
      </c>
      <c r="BU79">
        <v>1</v>
      </c>
      <c r="BV79" s="11">
        <v>0.05</v>
      </c>
      <c r="BW79" s="11"/>
      <c r="BY79">
        <v>1</v>
      </c>
      <c r="BZ79" s="45"/>
      <c r="CB79" s="25">
        <f t="shared" si="119"/>
        <v>-4.6051701859880909</v>
      </c>
      <c r="CC79" s="12">
        <f t="shared" si="113"/>
        <v>-4.7757320447283904</v>
      </c>
      <c r="CD79" s="12" t="str">
        <f t="shared" si="113"/>
        <v>na</v>
      </c>
      <c r="CE79" s="12">
        <f t="shared" si="113"/>
        <v>-8.341440336884089</v>
      </c>
      <c r="CF79" s="12">
        <f t="shared" si="113"/>
        <v>-10.153131118713898</v>
      </c>
      <c r="CG79" s="12">
        <f t="shared" si="113"/>
        <v>-0.31526837459087181</v>
      </c>
      <c r="CH79" s="12" t="str">
        <f t="shared" si="113"/>
        <v>na</v>
      </c>
      <c r="CI79" s="12" t="str">
        <f t="shared" si="113"/>
        <v>na</v>
      </c>
      <c r="CJ79" s="12">
        <f t="shared" si="113"/>
        <v>-5.1577906083066614</v>
      </c>
      <c r="CK79" s="12" t="str">
        <f t="shared" si="113"/>
        <v>na</v>
      </c>
      <c r="CL79" s="12" t="str">
        <f t="shared" si="113"/>
        <v>na</v>
      </c>
      <c r="CM79" s="25">
        <f t="shared" si="120"/>
        <v>1</v>
      </c>
      <c r="CN79" s="12">
        <f t="shared" si="114"/>
        <v>1.0754458161865568</v>
      </c>
      <c r="CO79" s="12" t="str">
        <f t="shared" si="114"/>
        <v>na</v>
      </c>
      <c r="CP79" s="12">
        <f t="shared" si="114"/>
        <v>3.2808828764684934</v>
      </c>
      <c r="CQ79" s="12">
        <f t="shared" si="114"/>
        <v>4.8608097216194395</v>
      </c>
      <c r="CR79" s="12">
        <f t="shared" si="114"/>
        <v>4.6867247326355067E-3</v>
      </c>
      <c r="CS79" s="12" t="str">
        <f t="shared" si="114"/>
        <v>na</v>
      </c>
      <c r="CT79" s="12" t="str">
        <f t="shared" si="114"/>
        <v>na</v>
      </c>
      <c r="CU79" s="12">
        <f t="shared" si="114"/>
        <v>1.2544</v>
      </c>
      <c r="CV79" s="12" t="str">
        <f t="shared" si="114"/>
        <v>na</v>
      </c>
      <c r="CW79" s="67" t="str">
        <f t="shared" si="114"/>
        <v>na</v>
      </c>
    </row>
    <row r="80" spans="1:101" x14ac:dyDescent="0.25">
      <c r="A80" s="13" t="s">
        <v>136</v>
      </c>
      <c r="B80" s="81"/>
      <c r="G80" s="2"/>
      <c r="H80" t="s">
        <v>129</v>
      </c>
      <c r="I80" t="s">
        <v>186</v>
      </c>
      <c r="K80">
        <v>17</v>
      </c>
      <c r="L80" s="148">
        <v>217.35</v>
      </c>
      <c r="M80" s="71"/>
      <c r="N80" s="40"/>
      <c r="O80" s="72"/>
      <c r="P80" s="12">
        <f t="shared" si="109"/>
        <v>0.01</v>
      </c>
      <c r="Q80" s="67">
        <f t="shared" si="115"/>
        <v>0.01</v>
      </c>
      <c r="R80" s="14">
        <v>1</v>
      </c>
      <c r="S80" s="11">
        <v>1</v>
      </c>
      <c r="T80" s="42">
        <v>0.25</v>
      </c>
      <c r="U80" s="11">
        <v>0.125</v>
      </c>
      <c r="V80" s="11">
        <v>0.05</v>
      </c>
      <c r="W80" s="11">
        <v>1</v>
      </c>
      <c r="X80" s="11">
        <v>1</v>
      </c>
      <c r="Y80" s="11"/>
      <c r="Z80" s="11"/>
      <c r="AA80" s="42">
        <v>0.25</v>
      </c>
      <c r="AB80" s="11">
        <v>1</v>
      </c>
      <c r="AC80" s="25">
        <f t="shared" si="116"/>
        <v>-4.6051701859880909</v>
      </c>
      <c r="AD80" s="12">
        <f t="shared" si="110"/>
        <v>-4.7757320447283904</v>
      </c>
      <c r="AE80" s="12">
        <f t="shared" si="110"/>
        <v>-1.4169754418424896</v>
      </c>
      <c r="AF80" s="12">
        <f t="shared" si="110"/>
        <v>-1.0426800421105111</v>
      </c>
      <c r="AG80" s="12">
        <f t="shared" si="110"/>
        <v>-0.50765655593569492</v>
      </c>
      <c r="AH80" s="12">
        <f t="shared" si="110"/>
        <v>-6.3053674918174352</v>
      </c>
      <c r="AI80" s="12">
        <f t="shared" si="110"/>
        <v>-4.6051701859880909</v>
      </c>
      <c r="AJ80" s="12" t="str">
        <f t="shared" si="110"/>
        <v>na</v>
      </c>
      <c r="AK80" s="12" t="str">
        <f t="shared" si="110"/>
        <v>na</v>
      </c>
      <c r="AL80" s="12">
        <f t="shared" si="110"/>
        <v>-1.8420680743952365</v>
      </c>
      <c r="AM80" s="12">
        <f t="shared" si="110"/>
        <v>-4.6051701859880909</v>
      </c>
      <c r="AN80" s="25">
        <f t="shared" si="117"/>
        <v>1</v>
      </c>
      <c r="AO80" s="12">
        <f t="shared" si="111"/>
        <v>1.0754458161865568</v>
      </c>
      <c r="AP80" s="12">
        <f t="shared" si="111"/>
        <v>9.4674556213017749E-2</v>
      </c>
      <c r="AQ80" s="12">
        <f t="shared" si="111"/>
        <v>5.126379494482021E-2</v>
      </c>
      <c r="AR80" s="12">
        <f t="shared" si="111"/>
        <v>1.21520243040486E-2</v>
      </c>
      <c r="AS80" s="12">
        <f t="shared" si="111"/>
        <v>1.8746898930542024</v>
      </c>
      <c r="AT80" s="12">
        <f t="shared" si="111"/>
        <v>1</v>
      </c>
      <c r="AU80" s="12" t="str">
        <f t="shared" si="111"/>
        <v>na</v>
      </c>
      <c r="AV80" s="12" t="str">
        <f t="shared" si="111"/>
        <v>na</v>
      </c>
      <c r="AW80" s="12">
        <f t="shared" si="111"/>
        <v>0.16000000000000003</v>
      </c>
      <c r="AX80" s="67">
        <f t="shared" si="111"/>
        <v>1</v>
      </c>
      <c r="AZ80" s="13" t="s">
        <v>136</v>
      </c>
      <c r="BA80" s="81"/>
      <c r="BF80" s="2"/>
      <c r="BG80" t="s">
        <v>129</v>
      </c>
      <c r="BH80" t="s">
        <v>186</v>
      </c>
      <c r="BJ80">
        <v>17</v>
      </c>
      <c r="BK80" s="148">
        <v>217.35</v>
      </c>
      <c r="BL80" s="71">
        <v>17</v>
      </c>
      <c r="BM80" s="40"/>
      <c r="BN80" s="72"/>
      <c r="BO80" s="12">
        <f t="shared" si="112"/>
        <v>0.01</v>
      </c>
      <c r="BP80" s="67">
        <f t="shared" si="118"/>
        <v>0.01</v>
      </c>
      <c r="BQ80" s="14">
        <v>1</v>
      </c>
      <c r="BR80" s="11">
        <v>1</v>
      </c>
      <c r="BS80" s="42">
        <v>0.25</v>
      </c>
      <c r="BT80" s="11">
        <v>0.125</v>
      </c>
      <c r="BU80" s="11">
        <v>0.05</v>
      </c>
      <c r="BV80" s="11">
        <v>1</v>
      </c>
      <c r="BW80" s="11">
        <v>1</v>
      </c>
      <c r="BX80" s="11"/>
      <c r="BY80" s="11"/>
      <c r="BZ80" s="42">
        <v>0.25</v>
      </c>
      <c r="CA80" s="11">
        <v>1</v>
      </c>
      <c r="CB80" s="25">
        <f t="shared" si="119"/>
        <v>-4.6051701859880909</v>
      </c>
      <c r="CC80" s="12">
        <f t="shared" si="113"/>
        <v>-4.7757320447283904</v>
      </c>
      <c r="CD80" s="12">
        <f t="shared" si="113"/>
        <v>-1.4169754418424896</v>
      </c>
      <c r="CE80" s="12">
        <f t="shared" si="113"/>
        <v>-1.0426800421105111</v>
      </c>
      <c r="CF80" s="12">
        <f t="shared" si="113"/>
        <v>-0.50765655593569492</v>
      </c>
      <c r="CG80" s="12">
        <f t="shared" si="113"/>
        <v>-6.3053674918174352</v>
      </c>
      <c r="CH80" s="12">
        <f t="shared" si="113"/>
        <v>-4.6051701859880909</v>
      </c>
      <c r="CI80" s="12" t="str">
        <f t="shared" si="113"/>
        <v>na</v>
      </c>
      <c r="CJ80" s="12" t="str">
        <f t="shared" si="113"/>
        <v>na</v>
      </c>
      <c r="CK80" s="12">
        <f t="shared" si="113"/>
        <v>-1.8420680743952365</v>
      </c>
      <c r="CL80" s="12">
        <f t="shared" si="113"/>
        <v>-4.6051701859880909</v>
      </c>
      <c r="CM80" s="25">
        <f t="shared" si="120"/>
        <v>1</v>
      </c>
      <c r="CN80" s="12">
        <f t="shared" si="114"/>
        <v>1.0754458161865568</v>
      </c>
      <c r="CO80" s="12">
        <f t="shared" si="114"/>
        <v>9.4674556213017749E-2</v>
      </c>
      <c r="CP80" s="12">
        <f t="shared" si="114"/>
        <v>5.126379494482021E-2</v>
      </c>
      <c r="CQ80" s="12">
        <f t="shared" si="114"/>
        <v>1.21520243040486E-2</v>
      </c>
      <c r="CR80" s="12">
        <f t="shared" si="114"/>
        <v>1.8746898930542024</v>
      </c>
      <c r="CS80" s="12">
        <f t="shared" si="114"/>
        <v>1</v>
      </c>
      <c r="CT80" s="12" t="str">
        <f t="shared" si="114"/>
        <v>na</v>
      </c>
      <c r="CU80" s="12" t="str">
        <f t="shared" si="114"/>
        <v>na</v>
      </c>
      <c r="CV80" s="12">
        <f t="shared" si="114"/>
        <v>0.16000000000000003</v>
      </c>
      <c r="CW80" s="67">
        <f t="shared" si="114"/>
        <v>1</v>
      </c>
    </row>
    <row r="81" spans="1:101" x14ac:dyDescent="0.25">
      <c r="A81" s="13" t="s">
        <v>137</v>
      </c>
      <c r="B81" s="81"/>
      <c r="G81" s="2"/>
      <c r="H81" t="s">
        <v>129</v>
      </c>
      <c r="I81" t="s">
        <v>186</v>
      </c>
      <c r="K81">
        <v>17</v>
      </c>
      <c r="L81" s="100">
        <v>133.334</v>
      </c>
      <c r="M81" s="71"/>
      <c r="N81" s="40"/>
      <c r="O81" s="72"/>
      <c r="P81" s="12">
        <f t="shared" si="109"/>
        <v>0.01</v>
      </c>
      <c r="Q81" s="67">
        <f>IF(O81&gt;0,O81/L81,0.01)</f>
        <v>0.01</v>
      </c>
      <c r="R81" s="14">
        <v>1</v>
      </c>
      <c r="S81">
        <v>1</v>
      </c>
      <c r="T81" s="45"/>
      <c r="U81">
        <v>0.375</v>
      </c>
      <c r="V81">
        <v>1</v>
      </c>
      <c r="W81" s="11">
        <v>0.05</v>
      </c>
      <c r="X81" s="11">
        <v>1</v>
      </c>
      <c r="AA81" s="45"/>
      <c r="AB81">
        <v>1</v>
      </c>
      <c r="AC81" s="25">
        <f t="shared" si="116"/>
        <v>-4.6051701859880909</v>
      </c>
      <c r="AD81" s="12">
        <f t="shared" si="110"/>
        <v>-4.7757320447283904</v>
      </c>
      <c r="AE81" s="12" t="str">
        <f t="shared" si="110"/>
        <v>na</v>
      </c>
      <c r="AF81" s="12">
        <f t="shared" si="110"/>
        <v>-3.1280401263315332</v>
      </c>
      <c r="AG81" s="12">
        <f t="shared" si="110"/>
        <v>-10.153131118713898</v>
      </c>
      <c r="AH81" s="12">
        <f t="shared" si="110"/>
        <v>-0.31526837459087181</v>
      </c>
      <c r="AI81" s="12">
        <f t="shared" si="110"/>
        <v>-4.6051701859880909</v>
      </c>
      <c r="AJ81" s="12" t="str">
        <f t="shared" si="110"/>
        <v>na</v>
      </c>
      <c r="AK81" s="12" t="str">
        <f t="shared" si="110"/>
        <v>na</v>
      </c>
      <c r="AL81" s="12" t="str">
        <f t="shared" si="110"/>
        <v>na</v>
      </c>
      <c r="AM81" s="12">
        <f t="shared" si="110"/>
        <v>-4.6051701859880909</v>
      </c>
      <c r="AN81" s="25">
        <f t="shared" si="117"/>
        <v>1</v>
      </c>
      <c r="AO81" s="12">
        <f t="shared" si="111"/>
        <v>1.0754458161865568</v>
      </c>
      <c r="AP81" s="12" t="str">
        <f t="shared" si="111"/>
        <v>na</v>
      </c>
      <c r="AQ81" s="12">
        <f t="shared" si="111"/>
        <v>0.46137415450338193</v>
      </c>
      <c r="AR81" s="12">
        <f t="shared" si="111"/>
        <v>4.8608097216194395</v>
      </c>
      <c r="AS81" s="12">
        <f t="shared" si="111"/>
        <v>4.6867247326355067E-3</v>
      </c>
      <c r="AT81" s="12">
        <f t="shared" si="111"/>
        <v>1</v>
      </c>
      <c r="AU81" s="12" t="str">
        <f t="shared" si="111"/>
        <v>na</v>
      </c>
      <c r="AV81" s="12" t="str">
        <f t="shared" si="111"/>
        <v>na</v>
      </c>
      <c r="AW81" s="12" t="str">
        <f t="shared" si="111"/>
        <v>na</v>
      </c>
      <c r="AX81" s="67">
        <f t="shared" si="111"/>
        <v>1</v>
      </c>
      <c r="AZ81" s="13" t="s">
        <v>137</v>
      </c>
      <c r="BA81" s="81"/>
      <c r="BF81" s="2"/>
      <c r="BG81" t="s">
        <v>129</v>
      </c>
      <c r="BH81" t="s">
        <v>186</v>
      </c>
      <c r="BJ81">
        <v>17</v>
      </c>
      <c r="BK81" s="100">
        <v>133.334</v>
      </c>
      <c r="BL81" s="71">
        <v>17</v>
      </c>
      <c r="BM81" s="40"/>
      <c r="BN81" s="72"/>
      <c r="BO81" s="12">
        <f t="shared" si="112"/>
        <v>0.01</v>
      </c>
      <c r="BP81" s="67">
        <f>IF(BN81&gt;0,BN81/BK81,0.01)</f>
        <v>0.01</v>
      </c>
      <c r="BQ81" s="14">
        <v>1</v>
      </c>
      <c r="BR81">
        <v>1</v>
      </c>
      <c r="BS81" s="45"/>
      <c r="BT81">
        <v>0.375</v>
      </c>
      <c r="BU81">
        <v>1</v>
      </c>
      <c r="BV81" s="11">
        <v>0.05</v>
      </c>
      <c r="BW81" s="11">
        <v>1</v>
      </c>
      <c r="BZ81" s="45"/>
      <c r="CA81">
        <v>1</v>
      </c>
      <c r="CB81" s="25">
        <f t="shared" si="119"/>
        <v>-4.6051701859880909</v>
      </c>
      <c r="CC81" s="12">
        <f t="shared" si="113"/>
        <v>-4.7757320447283904</v>
      </c>
      <c r="CD81" s="12" t="str">
        <f t="shared" si="113"/>
        <v>na</v>
      </c>
      <c r="CE81" s="12">
        <f t="shared" si="113"/>
        <v>-3.1280401263315332</v>
      </c>
      <c r="CF81" s="12">
        <f t="shared" si="113"/>
        <v>-10.153131118713898</v>
      </c>
      <c r="CG81" s="12">
        <f t="shared" si="113"/>
        <v>-0.31526837459087181</v>
      </c>
      <c r="CH81" s="12">
        <f t="shared" si="113"/>
        <v>-4.6051701859880909</v>
      </c>
      <c r="CI81" s="12" t="str">
        <f t="shared" si="113"/>
        <v>na</v>
      </c>
      <c r="CJ81" s="12" t="str">
        <f t="shared" si="113"/>
        <v>na</v>
      </c>
      <c r="CK81" s="12" t="str">
        <f t="shared" si="113"/>
        <v>na</v>
      </c>
      <c r="CL81" s="12">
        <f t="shared" si="113"/>
        <v>-4.6051701859880909</v>
      </c>
      <c r="CM81" s="25">
        <f t="shared" si="120"/>
        <v>1</v>
      </c>
      <c r="CN81" s="12">
        <f t="shared" si="114"/>
        <v>1.0754458161865568</v>
      </c>
      <c r="CO81" s="12" t="str">
        <f t="shared" si="114"/>
        <v>na</v>
      </c>
      <c r="CP81" s="12">
        <f t="shared" si="114"/>
        <v>0.46137415450338193</v>
      </c>
      <c r="CQ81" s="12">
        <f t="shared" si="114"/>
        <v>4.8608097216194395</v>
      </c>
      <c r="CR81" s="12">
        <f t="shared" si="114"/>
        <v>4.6867247326355067E-3</v>
      </c>
      <c r="CS81" s="12">
        <f t="shared" si="114"/>
        <v>1</v>
      </c>
      <c r="CT81" s="12" t="str">
        <f t="shared" si="114"/>
        <v>na</v>
      </c>
      <c r="CU81" s="12" t="str">
        <f t="shared" si="114"/>
        <v>na</v>
      </c>
      <c r="CV81" s="12" t="str">
        <f t="shared" si="114"/>
        <v>na</v>
      </c>
      <c r="CW81" s="67">
        <f t="shared" si="114"/>
        <v>1</v>
      </c>
    </row>
    <row r="82" spans="1:101" x14ac:dyDescent="0.25">
      <c r="A82" s="13" t="s">
        <v>92</v>
      </c>
      <c r="B82" s="81"/>
      <c r="G82" s="2"/>
      <c r="H82" t="s">
        <v>129</v>
      </c>
      <c r="I82" t="s">
        <v>186</v>
      </c>
      <c r="K82">
        <v>17</v>
      </c>
      <c r="L82" s="100">
        <v>1069.3399999999999</v>
      </c>
      <c r="M82" s="71"/>
      <c r="N82" s="40"/>
      <c r="O82" s="72"/>
      <c r="P82" s="12">
        <f t="shared" si="109"/>
        <v>0.01</v>
      </c>
      <c r="Q82" s="67">
        <f>IF(O82&gt;0,O82/L82,0.01)</f>
        <v>0.01</v>
      </c>
      <c r="R82" s="14">
        <v>1</v>
      </c>
      <c r="S82">
        <v>1</v>
      </c>
      <c r="T82" s="45"/>
      <c r="U82">
        <v>0.125</v>
      </c>
      <c r="V82">
        <v>0.15</v>
      </c>
      <c r="W82" s="11">
        <v>1</v>
      </c>
      <c r="X82" s="11"/>
      <c r="AA82" s="45"/>
      <c r="AC82" s="25">
        <f t="shared" si="116"/>
        <v>-4.6051701859880909</v>
      </c>
      <c r="AD82" s="12">
        <f t="shared" si="110"/>
        <v>-4.7757320447283904</v>
      </c>
      <c r="AE82" s="12" t="str">
        <f t="shared" si="110"/>
        <v>na</v>
      </c>
      <c r="AF82" s="12">
        <f t="shared" si="110"/>
        <v>-1.0426800421105111</v>
      </c>
      <c r="AG82" s="12">
        <f t="shared" si="110"/>
        <v>-1.5229696678070845</v>
      </c>
      <c r="AH82" s="12">
        <f t="shared" si="110"/>
        <v>-6.3053674918174352</v>
      </c>
      <c r="AI82" s="12" t="str">
        <f t="shared" si="110"/>
        <v>na</v>
      </c>
      <c r="AJ82" s="12" t="str">
        <f t="shared" si="110"/>
        <v>na</v>
      </c>
      <c r="AK82" s="12" t="str">
        <f t="shared" si="110"/>
        <v>na</v>
      </c>
      <c r="AL82" s="12" t="str">
        <f t="shared" si="110"/>
        <v>na</v>
      </c>
      <c r="AM82" s="12" t="str">
        <f t="shared" si="110"/>
        <v>na</v>
      </c>
      <c r="AN82" s="25">
        <f t="shared" si="117"/>
        <v>1</v>
      </c>
      <c r="AO82" s="12">
        <f t="shared" si="111"/>
        <v>1.0754458161865568</v>
      </c>
      <c r="AP82" s="12" t="str">
        <f t="shared" si="111"/>
        <v>na</v>
      </c>
      <c r="AQ82" s="12">
        <f t="shared" si="111"/>
        <v>5.126379494482021E-2</v>
      </c>
      <c r="AR82" s="12">
        <f t="shared" si="111"/>
        <v>0.10936821873643737</v>
      </c>
      <c r="AS82" s="12">
        <f t="shared" si="111"/>
        <v>1.8746898930542024</v>
      </c>
      <c r="AT82" s="12" t="str">
        <f t="shared" si="111"/>
        <v>na</v>
      </c>
      <c r="AU82" s="12" t="str">
        <f t="shared" si="111"/>
        <v>na</v>
      </c>
      <c r="AV82" s="12" t="str">
        <f t="shared" si="111"/>
        <v>na</v>
      </c>
      <c r="AW82" s="12" t="str">
        <f t="shared" si="111"/>
        <v>na</v>
      </c>
      <c r="AX82" s="67" t="str">
        <f t="shared" si="111"/>
        <v>na</v>
      </c>
      <c r="AZ82" s="13" t="s">
        <v>92</v>
      </c>
      <c r="BA82" s="81"/>
      <c r="BF82" s="2"/>
      <c r="BG82" t="s">
        <v>129</v>
      </c>
      <c r="BH82" t="s">
        <v>186</v>
      </c>
      <c r="BJ82">
        <v>17</v>
      </c>
      <c r="BK82" s="100">
        <v>1069.3399999999999</v>
      </c>
      <c r="BL82" s="71">
        <v>17</v>
      </c>
      <c r="BM82" s="40"/>
      <c r="BN82" s="72"/>
      <c r="BO82" s="12">
        <f t="shared" si="112"/>
        <v>0.01</v>
      </c>
      <c r="BP82" s="67">
        <f>IF(BN82&gt;0,BN82/BK82,0.01)</f>
        <v>0.01</v>
      </c>
      <c r="BQ82" s="14">
        <v>1</v>
      </c>
      <c r="BR82">
        <v>1</v>
      </c>
      <c r="BS82" s="45"/>
      <c r="BT82">
        <v>0.125</v>
      </c>
      <c r="BU82">
        <v>0.15</v>
      </c>
      <c r="BV82" s="11">
        <v>1</v>
      </c>
      <c r="BW82" s="11"/>
      <c r="BZ82" s="45"/>
      <c r="CB82" s="25">
        <f t="shared" si="119"/>
        <v>-4.6051701859880909</v>
      </c>
      <c r="CC82" s="12">
        <f t="shared" si="113"/>
        <v>-4.7757320447283904</v>
      </c>
      <c r="CD82" s="12" t="str">
        <f t="shared" si="113"/>
        <v>na</v>
      </c>
      <c r="CE82" s="12">
        <f t="shared" si="113"/>
        <v>-1.0426800421105111</v>
      </c>
      <c r="CF82" s="12">
        <f t="shared" si="113"/>
        <v>-1.5229696678070845</v>
      </c>
      <c r="CG82" s="12">
        <f t="shared" si="113"/>
        <v>-6.3053674918174352</v>
      </c>
      <c r="CH82" s="12" t="str">
        <f t="shared" si="113"/>
        <v>na</v>
      </c>
      <c r="CI82" s="12" t="str">
        <f t="shared" si="113"/>
        <v>na</v>
      </c>
      <c r="CJ82" s="12" t="str">
        <f t="shared" si="113"/>
        <v>na</v>
      </c>
      <c r="CK82" s="12" t="str">
        <f t="shared" si="113"/>
        <v>na</v>
      </c>
      <c r="CL82" s="12" t="str">
        <f t="shared" si="113"/>
        <v>na</v>
      </c>
      <c r="CM82" s="25">
        <f t="shared" si="120"/>
        <v>1</v>
      </c>
      <c r="CN82" s="12">
        <f t="shared" si="114"/>
        <v>1.0754458161865568</v>
      </c>
      <c r="CO82" s="12" t="str">
        <f t="shared" si="114"/>
        <v>na</v>
      </c>
      <c r="CP82" s="12">
        <f t="shared" si="114"/>
        <v>5.126379494482021E-2</v>
      </c>
      <c r="CQ82" s="12">
        <f t="shared" si="114"/>
        <v>0.10936821873643737</v>
      </c>
      <c r="CR82" s="12">
        <f t="shared" si="114"/>
        <v>1.8746898930542024</v>
      </c>
      <c r="CS82" s="12" t="str">
        <f t="shared" si="114"/>
        <v>na</v>
      </c>
      <c r="CT82" s="12" t="str">
        <f t="shared" si="114"/>
        <v>na</v>
      </c>
      <c r="CU82" s="12" t="str">
        <f t="shared" si="114"/>
        <v>na</v>
      </c>
      <c r="CV82" s="12" t="str">
        <f t="shared" si="114"/>
        <v>na</v>
      </c>
      <c r="CW82" s="67" t="str">
        <f t="shared" si="114"/>
        <v>na</v>
      </c>
    </row>
    <row r="83" spans="1:101" x14ac:dyDescent="0.25">
      <c r="A83" s="144" t="s">
        <v>224</v>
      </c>
      <c r="B83" s="142"/>
      <c r="C83" s="141"/>
      <c r="D83" s="141"/>
      <c r="E83" s="141"/>
      <c r="F83" s="141"/>
      <c r="G83" s="143"/>
      <c r="H83" s="141" t="s">
        <v>130</v>
      </c>
      <c r="I83" s="141" t="s">
        <v>186</v>
      </c>
      <c r="K83">
        <v>16</v>
      </c>
      <c r="L83" s="146">
        <v>5.64E-3</v>
      </c>
      <c r="M83" s="83"/>
      <c r="N83" s="151"/>
      <c r="O83" s="150"/>
      <c r="P83" s="12">
        <f t="shared" si="109"/>
        <v>0.01</v>
      </c>
      <c r="Q83" s="67">
        <f t="shared" ref="Q83:Q100" si="121">IF(O83&gt;0,O83/L83,0.01)</f>
        <v>0.01</v>
      </c>
      <c r="R83" s="14">
        <v>1</v>
      </c>
      <c r="S83" s="11">
        <v>1</v>
      </c>
      <c r="T83" s="42"/>
      <c r="U83" s="11">
        <v>0.375</v>
      </c>
      <c r="V83" s="11">
        <v>0.25</v>
      </c>
      <c r="W83" s="11">
        <v>1</v>
      </c>
      <c r="X83" s="11">
        <v>1</v>
      </c>
      <c r="Y83" s="11"/>
      <c r="Z83" s="11"/>
      <c r="AA83" s="42"/>
      <c r="AB83" s="11">
        <v>1</v>
      </c>
      <c r="AC83" s="25">
        <f t="shared" si="116"/>
        <v>-4.6051701859880909</v>
      </c>
      <c r="AD83" s="12">
        <f t="shared" si="110"/>
        <v>-4.7757320447283904</v>
      </c>
      <c r="AE83" s="12" t="str">
        <f t="shared" si="110"/>
        <v>na</v>
      </c>
      <c r="AF83" s="12">
        <f t="shared" si="110"/>
        <v>-3.1280401263315332</v>
      </c>
      <c r="AG83" s="12">
        <f t="shared" si="110"/>
        <v>-2.5382827796784744</v>
      </c>
      <c r="AH83" s="12">
        <f t="shared" si="110"/>
        <v>-6.3053674918174352</v>
      </c>
      <c r="AI83" s="12">
        <f t="shared" si="110"/>
        <v>-4.6051701859880909</v>
      </c>
      <c r="AJ83" s="12" t="str">
        <f t="shared" si="110"/>
        <v>na</v>
      </c>
      <c r="AK83" s="12" t="str">
        <f t="shared" si="110"/>
        <v>na</v>
      </c>
      <c r="AL83" s="12" t="str">
        <f t="shared" si="110"/>
        <v>na</v>
      </c>
      <c r="AM83" s="12">
        <f t="shared" si="110"/>
        <v>-4.6051701859880909</v>
      </c>
      <c r="AN83" s="25">
        <f t="shared" si="117"/>
        <v>1</v>
      </c>
      <c r="AO83" s="12">
        <f t="shared" si="111"/>
        <v>1.0754458161865568</v>
      </c>
      <c r="AP83" s="12" t="str">
        <f t="shared" si="111"/>
        <v>na</v>
      </c>
      <c r="AQ83" s="12">
        <f t="shared" si="111"/>
        <v>0.46137415450338193</v>
      </c>
      <c r="AR83" s="12">
        <f t="shared" si="111"/>
        <v>0.30380060760121497</v>
      </c>
      <c r="AS83" s="12">
        <f t="shared" si="111"/>
        <v>1.8746898930542024</v>
      </c>
      <c r="AT83" s="12">
        <f t="shared" si="111"/>
        <v>1</v>
      </c>
      <c r="AU83" s="12" t="str">
        <f t="shared" si="111"/>
        <v>na</v>
      </c>
      <c r="AV83" s="12" t="str">
        <f t="shared" si="111"/>
        <v>na</v>
      </c>
      <c r="AW83" s="12" t="str">
        <f t="shared" si="111"/>
        <v>na</v>
      </c>
      <c r="AX83" s="67">
        <f t="shared" si="111"/>
        <v>1</v>
      </c>
      <c r="AZ83" s="144" t="s">
        <v>224</v>
      </c>
      <c r="BA83" s="142"/>
      <c r="BB83" s="141"/>
      <c r="BC83" s="141"/>
      <c r="BD83" s="141"/>
      <c r="BE83" s="141"/>
      <c r="BF83" s="143"/>
      <c r="BG83" s="141" t="s">
        <v>130</v>
      </c>
      <c r="BH83" s="141" t="s">
        <v>186</v>
      </c>
      <c r="BJ83">
        <v>16</v>
      </c>
      <c r="BK83" s="146">
        <v>5.64E-3</v>
      </c>
      <c r="BL83" s="83">
        <v>16</v>
      </c>
      <c r="BM83" s="151"/>
      <c r="BN83" s="150"/>
      <c r="BO83" s="12">
        <f t="shared" si="112"/>
        <v>0.01</v>
      </c>
      <c r="BP83" s="67">
        <f t="shared" ref="BP83:BP100" si="122">IF(BN83&gt;0,BN83/BK83,0.01)</f>
        <v>0.01</v>
      </c>
      <c r="BQ83" s="14">
        <v>1</v>
      </c>
      <c r="BR83" s="11">
        <v>1</v>
      </c>
      <c r="BS83" s="42"/>
      <c r="BT83" s="11">
        <v>0.375</v>
      </c>
      <c r="BU83" s="11">
        <v>0.25</v>
      </c>
      <c r="BV83" s="11">
        <v>1</v>
      </c>
      <c r="BW83" s="11">
        <v>1</v>
      </c>
      <c r="BX83" s="11"/>
      <c r="BY83" s="11"/>
      <c r="BZ83" s="42"/>
      <c r="CA83" s="11">
        <v>1</v>
      </c>
      <c r="CB83" s="25">
        <f t="shared" si="119"/>
        <v>-4.6051701859880909</v>
      </c>
      <c r="CC83" s="12">
        <f t="shared" si="113"/>
        <v>-4.7757320447283904</v>
      </c>
      <c r="CD83" s="12" t="str">
        <f t="shared" si="113"/>
        <v>na</v>
      </c>
      <c r="CE83" s="12">
        <f t="shared" si="113"/>
        <v>-3.1280401263315332</v>
      </c>
      <c r="CF83" s="12">
        <f t="shared" si="113"/>
        <v>-2.5382827796784744</v>
      </c>
      <c r="CG83" s="12">
        <f t="shared" si="113"/>
        <v>-6.3053674918174352</v>
      </c>
      <c r="CH83" s="12">
        <f t="shared" si="113"/>
        <v>-4.6051701859880909</v>
      </c>
      <c r="CI83" s="12" t="str">
        <f t="shared" si="113"/>
        <v>na</v>
      </c>
      <c r="CJ83" s="12" t="str">
        <f t="shared" si="113"/>
        <v>na</v>
      </c>
      <c r="CK83" s="12" t="str">
        <f t="shared" si="113"/>
        <v>na</v>
      </c>
      <c r="CL83" s="12">
        <f t="shared" si="113"/>
        <v>-4.6051701859880909</v>
      </c>
      <c r="CM83" s="25">
        <f t="shared" si="120"/>
        <v>1</v>
      </c>
      <c r="CN83" s="12">
        <f t="shared" si="114"/>
        <v>1.0754458161865568</v>
      </c>
      <c r="CO83" s="12" t="str">
        <f t="shared" si="114"/>
        <v>na</v>
      </c>
      <c r="CP83" s="12">
        <f t="shared" si="114"/>
        <v>0.46137415450338193</v>
      </c>
      <c r="CQ83" s="12">
        <f t="shared" si="114"/>
        <v>0.30380060760121497</v>
      </c>
      <c r="CR83" s="12">
        <f t="shared" si="114"/>
        <v>1.8746898930542024</v>
      </c>
      <c r="CS83" s="12">
        <f t="shared" si="114"/>
        <v>1</v>
      </c>
      <c r="CT83" s="12" t="str">
        <f t="shared" si="114"/>
        <v>na</v>
      </c>
      <c r="CU83" s="12" t="str">
        <f t="shared" si="114"/>
        <v>na</v>
      </c>
      <c r="CV83" s="12" t="str">
        <f t="shared" si="114"/>
        <v>na</v>
      </c>
      <c r="CW83" s="67">
        <f t="shared" si="114"/>
        <v>1</v>
      </c>
    </row>
    <row r="84" spans="1:101" x14ac:dyDescent="0.25">
      <c r="A84" s="13" t="s">
        <v>138</v>
      </c>
      <c r="B84" s="81"/>
      <c r="G84" s="2"/>
      <c r="H84" t="s">
        <v>129</v>
      </c>
      <c r="I84" t="s">
        <v>186</v>
      </c>
      <c r="K84">
        <v>17</v>
      </c>
      <c r="L84" s="100">
        <v>172.666</v>
      </c>
      <c r="M84" s="71"/>
      <c r="N84" s="40"/>
      <c r="O84" s="72"/>
      <c r="P84" s="12">
        <f t="shared" si="109"/>
        <v>0.01</v>
      </c>
      <c r="Q84" s="67">
        <f t="shared" si="121"/>
        <v>0.01</v>
      </c>
      <c r="R84" s="14">
        <v>1</v>
      </c>
      <c r="T84" s="45"/>
      <c r="V84">
        <v>0.05</v>
      </c>
      <c r="W84" s="11">
        <v>1</v>
      </c>
      <c r="X84" s="11"/>
      <c r="Y84">
        <v>1</v>
      </c>
      <c r="AA84" s="45"/>
      <c r="AC84" s="25">
        <f t="shared" si="116"/>
        <v>-4.6051701859880909</v>
      </c>
      <c r="AD84" s="12" t="str">
        <f t="shared" si="110"/>
        <v>na</v>
      </c>
      <c r="AE84" s="12" t="str">
        <f t="shared" si="110"/>
        <v>na</v>
      </c>
      <c r="AF84" s="12" t="str">
        <f t="shared" si="110"/>
        <v>na</v>
      </c>
      <c r="AG84" s="12">
        <f t="shared" si="110"/>
        <v>-0.50765655593569492</v>
      </c>
      <c r="AH84" s="12">
        <f t="shared" si="110"/>
        <v>-6.3053674918174352</v>
      </c>
      <c r="AI84" s="12" t="str">
        <f t="shared" si="110"/>
        <v>na</v>
      </c>
      <c r="AJ84" s="12">
        <f t="shared" si="110"/>
        <v>-5.2630516411292465</v>
      </c>
      <c r="AK84" s="12" t="str">
        <f t="shared" si="110"/>
        <v>na</v>
      </c>
      <c r="AL84" s="12" t="str">
        <f t="shared" si="110"/>
        <v>na</v>
      </c>
      <c r="AM84" s="12" t="str">
        <f t="shared" si="110"/>
        <v>na</v>
      </c>
      <c r="AN84" s="25">
        <f t="shared" si="117"/>
        <v>1</v>
      </c>
      <c r="AO84" s="12" t="str">
        <f t="shared" si="111"/>
        <v>na</v>
      </c>
      <c r="AP84" s="12" t="str">
        <f t="shared" si="111"/>
        <v>na</v>
      </c>
      <c r="AQ84" s="12" t="str">
        <f t="shared" si="111"/>
        <v>na</v>
      </c>
      <c r="AR84" s="12">
        <f t="shared" si="111"/>
        <v>1.21520243040486E-2</v>
      </c>
      <c r="AS84" s="12">
        <f t="shared" si="111"/>
        <v>1.8746898930542024</v>
      </c>
      <c r="AT84" s="12" t="str">
        <f t="shared" si="111"/>
        <v>na</v>
      </c>
      <c r="AU84" s="12">
        <f t="shared" si="111"/>
        <v>1.3061224489795917</v>
      </c>
      <c r="AV84" s="12" t="str">
        <f t="shared" si="111"/>
        <v>na</v>
      </c>
      <c r="AW84" s="12" t="str">
        <f t="shared" si="111"/>
        <v>na</v>
      </c>
      <c r="AX84" s="67" t="str">
        <f t="shared" si="111"/>
        <v>na</v>
      </c>
      <c r="AZ84" s="13" t="s">
        <v>138</v>
      </c>
      <c r="BA84" s="81"/>
      <c r="BF84" s="2"/>
      <c r="BG84" t="s">
        <v>129</v>
      </c>
      <c r="BH84" t="s">
        <v>186</v>
      </c>
      <c r="BJ84">
        <v>17</v>
      </c>
      <c r="BK84" s="100">
        <v>172.666</v>
      </c>
      <c r="BL84" s="71">
        <v>17</v>
      </c>
      <c r="BM84" s="40"/>
      <c r="BN84" s="72"/>
      <c r="BO84" s="12">
        <f t="shared" si="112"/>
        <v>0.01</v>
      </c>
      <c r="BP84" s="67">
        <f t="shared" si="122"/>
        <v>0.01</v>
      </c>
      <c r="BQ84" s="14">
        <v>1</v>
      </c>
      <c r="BS84" s="45"/>
      <c r="BU84">
        <v>0.05</v>
      </c>
      <c r="BV84" s="11">
        <v>1</v>
      </c>
      <c r="BW84" s="11"/>
      <c r="BX84">
        <v>1</v>
      </c>
      <c r="BZ84" s="45"/>
      <c r="CB84" s="25">
        <f t="shared" si="119"/>
        <v>-4.6051701859880909</v>
      </c>
      <c r="CC84" s="12" t="str">
        <f t="shared" si="113"/>
        <v>na</v>
      </c>
      <c r="CD84" s="12" t="str">
        <f t="shared" si="113"/>
        <v>na</v>
      </c>
      <c r="CE84" s="12" t="str">
        <f t="shared" si="113"/>
        <v>na</v>
      </c>
      <c r="CF84" s="12">
        <f t="shared" si="113"/>
        <v>-0.50765655593569492</v>
      </c>
      <c r="CG84" s="12">
        <f t="shared" si="113"/>
        <v>-6.3053674918174352</v>
      </c>
      <c r="CH84" s="12" t="str">
        <f t="shared" si="113"/>
        <v>na</v>
      </c>
      <c r="CI84" s="12">
        <f t="shared" si="113"/>
        <v>-5.2630516411292465</v>
      </c>
      <c r="CJ84" s="12" t="str">
        <f t="shared" si="113"/>
        <v>na</v>
      </c>
      <c r="CK84" s="12" t="str">
        <f t="shared" si="113"/>
        <v>na</v>
      </c>
      <c r="CL84" s="12" t="str">
        <f t="shared" si="113"/>
        <v>na</v>
      </c>
      <c r="CM84" s="25">
        <f t="shared" si="120"/>
        <v>1</v>
      </c>
      <c r="CN84" s="12" t="str">
        <f t="shared" si="114"/>
        <v>na</v>
      </c>
      <c r="CO84" s="12" t="str">
        <f t="shared" si="114"/>
        <v>na</v>
      </c>
      <c r="CP84" s="12" t="str">
        <f t="shared" si="114"/>
        <v>na</v>
      </c>
      <c r="CQ84" s="12">
        <f t="shared" si="114"/>
        <v>1.21520243040486E-2</v>
      </c>
      <c r="CR84" s="12">
        <f t="shared" si="114"/>
        <v>1.8746898930542024</v>
      </c>
      <c r="CS84" s="12" t="str">
        <f t="shared" si="114"/>
        <v>na</v>
      </c>
      <c r="CT84" s="12">
        <f t="shared" si="114"/>
        <v>1.3061224489795917</v>
      </c>
      <c r="CU84" s="12" t="str">
        <f t="shared" si="114"/>
        <v>na</v>
      </c>
      <c r="CV84" s="12" t="str">
        <f t="shared" si="114"/>
        <v>na</v>
      </c>
      <c r="CW84" s="67" t="str">
        <f t="shared" si="114"/>
        <v>na</v>
      </c>
    </row>
    <row r="85" spans="1:101" ht="15.75" x14ac:dyDescent="0.25">
      <c r="A85" s="69" t="s">
        <v>222</v>
      </c>
      <c r="B85" s="82"/>
      <c r="G85" s="2"/>
      <c r="H85" s="15" t="s">
        <v>130</v>
      </c>
      <c r="I85" s="15" t="s">
        <v>186</v>
      </c>
      <c r="K85">
        <v>16</v>
      </c>
      <c r="L85" s="99">
        <v>0.16799999999999998</v>
      </c>
      <c r="M85" s="83"/>
      <c r="N85" s="130"/>
      <c r="O85" s="104"/>
      <c r="P85" s="12">
        <f t="shared" si="109"/>
        <v>0.01</v>
      </c>
      <c r="Q85" s="67">
        <f t="shared" si="121"/>
        <v>0.01</v>
      </c>
      <c r="R85" s="14">
        <v>1</v>
      </c>
      <c r="T85" s="45"/>
      <c r="U85">
        <v>1</v>
      </c>
      <c r="V85">
        <v>1</v>
      </c>
      <c r="W85">
        <v>1</v>
      </c>
      <c r="Y85">
        <v>1</v>
      </c>
      <c r="AA85" s="45"/>
      <c r="AC85" s="25">
        <f t="shared" si="116"/>
        <v>-4.6051701859880909</v>
      </c>
      <c r="AD85" s="12" t="str">
        <f t="shared" si="110"/>
        <v>na</v>
      </c>
      <c r="AE85" s="12" t="str">
        <f t="shared" si="110"/>
        <v>na</v>
      </c>
      <c r="AF85" s="12">
        <f t="shared" si="110"/>
        <v>-8.341440336884089</v>
      </c>
      <c r="AG85" s="12">
        <f t="shared" si="110"/>
        <v>-10.153131118713898</v>
      </c>
      <c r="AH85" s="12">
        <f t="shared" si="110"/>
        <v>-6.3053674918174352</v>
      </c>
      <c r="AI85" s="12" t="str">
        <f t="shared" si="110"/>
        <v>na</v>
      </c>
      <c r="AJ85" s="12">
        <f t="shared" si="110"/>
        <v>-5.2630516411292465</v>
      </c>
      <c r="AK85" s="12" t="str">
        <f t="shared" si="110"/>
        <v>na</v>
      </c>
      <c r="AL85" s="12" t="str">
        <f t="shared" si="110"/>
        <v>na</v>
      </c>
      <c r="AM85" s="12" t="str">
        <f t="shared" si="110"/>
        <v>na</v>
      </c>
      <c r="AN85" s="25">
        <f t="shared" si="117"/>
        <v>1</v>
      </c>
      <c r="AO85" s="12" t="str">
        <f t="shared" si="111"/>
        <v>na</v>
      </c>
      <c r="AP85" s="12" t="str">
        <f t="shared" si="111"/>
        <v>na</v>
      </c>
      <c r="AQ85" s="12">
        <f t="shared" si="111"/>
        <v>3.2808828764684934</v>
      </c>
      <c r="AR85" s="12">
        <f t="shared" si="111"/>
        <v>4.8608097216194395</v>
      </c>
      <c r="AS85" s="12">
        <f t="shared" si="111"/>
        <v>1.8746898930542024</v>
      </c>
      <c r="AT85" s="12" t="str">
        <f t="shared" si="111"/>
        <v>na</v>
      </c>
      <c r="AU85" s="12">
        <f t="shared" si="111"/>
        <v>1.3061224489795917</v>
      </c>
      <c r="AV85" s="12" t="str">
        <f t="shared" si="111"/>
        <v>na</v>
      </c>
      <c r="AW85" s="12" t="str">
        <f t="shared" si="111"/>
        <v>na</v>
      </c>
      <c r="AX85" s="67" t="str">
        <f t="shared" si="111"/>
        <v>na</v>
      </c>
      <c r="AZ85" s="69" t="s">
        <v>222</v>
      </c>
      <c r="BA85" s="82"/>
      <c r="BF85" s="2"/>
      <c r="BG85" s="15" t="s">
        <v>130</v>
      </c>
      <c r="BH85" s="15" t="s">
        <v>186</v>
      </c>
      <c r="BJ85">
        <v>16</v>
      </c>
      <c r="BK85" s="99">
        <v>0.16799999999999998</v>
      </c>
      <c r="BL85" s="83">
        <v>16</v>
      </c>
      <c r="BM85" s="130"/>
      <c r="BN85" s="104"/>
      <c r="BO85" s="12">
        <f t="shared" si="112"/>
        <v>0.01</v>
      </c>
      <c r="BP85" s="67">
        <f t="shared" si="122"/>
        <v>0.01</v>
      </c>
      <c r="BQ85" s="14">
        <v>1</v>
      </c>
      <c r="BS85" s="45"/>
      <c r="BT85">
        <v>1</v>
      </c>
      <c r="BU85">
        <v>1</v>
      </c>
      <c r="BV85">
        <v>1</v>
      </c>
      <c r="BX85">
        <v>1</v>
      </c>
      <c r="BZ85" s="45"/>
      <c r="CB85" s="25">
        <f t="shared" si="119"/>
        <v>-4.6051701859880909</v>
      </c>
      <c r="CC85" s="12" t="str">
        <f t="shared" si="113"/>
        <v>na</v>
      </c>
      <c r="CD85" s="12" t="str">
        <f t="shared" si="113"/>
        <v>na</v>
      </c>
      <c r="CE85" s="12">
        <f t="shared" si="113"/>
        <v>-8.341440336884089</v>
      </c>
      <c r="CF85" s="12">
        <f t="shared" si="113"/>
        <v>-10.153131118713898</v>
      </c>
      <c r="CG85" s="12">
        <f t="shared" si="113"/>
        <v>-6.3053674918174352</v>
      </c>
      <c r="CH85" s="12" t="str">
        <f t="shared" si="113"/>
        <v>na</v>
      </c>
      <c r="CI85" s="12">
        <f t="shared" si="113"/>
        <v>-5.2630516411292465</v>
      </c>
      <c r="CJ85" s="12" t="str">
        <f t="shared" si="113"/>
        <v>na</v>
      </c>
      <c r="CK85" s="12" t="str">
        <f t="shared" si="113"/>
        <v>na</v>
      </c>
      <c r="CL85" s="12" t="str">
        <f t="shared" si="113"/>
        <v>na</v>
      </c>
      <c r="CM85" s="25">
        <f t="shared" si="120"/>
        <v>1</v>
      </c>
      <c r="CN85" s="12" t="str">
        <f t="shared" si="114"/>
        <v>na</v>
      </c>
      <c r="CO85" s="12" t="str">
        <f t="shared" si="114"/>
        <v>na</v>
      </c>
      <c r="CP85" s="12">
        <f t="shared" si="114"/>
        <v>3.2808828764684934</v>
      </c>
      <c r="CQ85" s="12">
        <f t="shared" si="114"/>
        <v>4.8608097216194395</v>
      </c>
      <c r="CR85" s="12">
        <f t="shared" si="114"/>
        <v>1.8746898930542024</v>
      </c>
      <c r="CS85" s="12" t="str">
        <f t="shared" si="114"/>
        <v>na</v>
      </c>
      <c r="CT85" s="12">
        <f t="shared" si="114"/>
        <v>1.3061224489795917</v>
      </c>
      <c r="CU85" s="12" t="str">
        <f t="shared" si="114"/>
        <v>na</v>
      </c>
      <c r="CV85" s="12" t="str">
        <f t="shared" si="114"/>
        <v>na</v>
      </c>
      <c r="CW85" s="67" t="str">
        <f t="shared" si="114"/>
        <v>na</v>
      </c>
    </row>
    <row r="86" spans="1:101" x14ac:dyDescent="0.25">
      <c r="A86" t="s">
        <v>223</v>
      </c>
      <c r="B86" s="81"/>
      <c r="G86" s="2"/>
      <c r="H86" s="15" t="s">
        <v>130</v>
      </c>
      <c r="I86" s="15" t="s">
        <v>186</v>
      </c>
      <c r="K86">
        <v>16</v>
      </c>
      <c r="L86" s="99">
        <v>0.22210000000000002</v>
      </c>
      <c r="M86" s="83"/>
      <c r="N86" s="130"/>
      <c r="O86" s="104"/>
      <c r="P86" s="12">
        <f t="shared" si="109"/>
        <v>0.01</v>
      </c>
      <c r="Q86" s="67">
        <f t="shared" si="121"/>
        <v>0.01</v>
      </c>
      <c r="R86" s="14">
        <v>1</v>
      </c>
      <c r="S86">
        <v>1</v>
      </c>
      <c r="T86" s="45">
        <v>1</v>
      </c>
      <c r="U86">
        <v>0.25</v>
      </c>
      <c r="V86">
        <v>1</v>
      </c>
      <c r="W86" s="11">
        <v>1</v>
      </c>
      <c r="X86" s="11">
        <v>1</v>
      </c>
      <c r="AA86" s="45"/>
      <c r="AB86">
        <v>1</v>
      </c>
      <c r="AC86" s="25">
        <f t="shared" si="116"/>
        <v>-4.6051701859880909</v>
      </c>
      <c r="AD86" s="12">
        <f t="shared" si="110"/>
        <v>-4.7757320447283904</v>
      </c>
      <c r="AE86" s="12">
        <f t="shared" si="110"/>
        <v>-5.6679017673699583</v>
      </c>
      <c r="AF86" s="12">
        <f t="shared" si="110"/>
        <v>-2.0853600842210223</v>
      </c>
      <c r="AG86" s="12">
        <f t="shared" si="110"/>
        <v>-10.153131118713898</v>
      </c>
      <c r="AH86" s="12">
        <f t="shared" si="110"/>
        <v>-6.3053674918174352</v>
      </c>
      <c r="AI86" s="12">
        <f t="shared" si="110"/>
        <v>-4.6051701859880909</v>
      </c>
      <c r="AJ86" s="12" t="str">
        <f t="shared" si="110"/>
        <v>na</v>
      </c>
      <c r="AK86" s="12" t="str">
        <f t="shared" si="110"/>
        <v>na</v>
      </c>
      <c r="AL86" s="12" t="str">
        <f t="shared" si="110"/>
        <v>na</v>
      </c>
      <c r="AM86" s="12">
        <f t="shared" si="110"/>
        <v>-4.6051701859880909</v>
      </c>
      <c r="AN86" s="25">
        <f t="shared" si="117"/>
        <v>1</v>
      </c>
      <c r="AO86" s="12">
        <f t="shared" si="111"/>
        <v>1.0754458161865568</v>
      </c>
      <c r="AP86" s="12">
        <f t="shared" si="111"/>
        <v>1.514792899408284</v>
      </c>
      <c r="AQ86" s="12">
        <f t="shared" si="111"/>
        <v>0.20505517977928084</v>
      </c>
      <c r="AR86" s="12">
        <f t="shared" si="111"/>
        <v>4.8608097216194395</v>
      </c>
      <c r="AS86" s="12">
        <f t="shared" si="111"/>
        <v>1.8746898930542024</v>
      </c>
      <c r="AT86" s="12">
        <f t="shared" si="111"/>
        <v>1</v>
      </c>
      <c r="AU86" s="12" t="str">
        <f t="shared" si="111"/>
        <v>na</v>
      </c>
      <c r="AV86" s="12" t="str">
        <f t="shared" si="111"/>
        <v>na</v>
      </c>
      <c r="AW86" s="12" t="str">
        <f t="shared" si="111"/>
        <v>na</v>
      </c>
      <c r="AX86" s="67">
        <f t="shared" si="111"/>
        <v>1</v>
      </c>
      <c r="AZ86" t="s">
        <v>223</v>
      </c>
      <c r="BA86" s="81"/>
      <c r="BF86" s="2"/>
      <c r="BG86" s="15" t="s">
        <v>130</v>
      </c>
      <c r="BH86" s="15" t="s">
        <v>186</v>
      </c>
      <c r="BJ86">
        <v>16</v>
      </c>
      <c r="BK86" s="99">
        <v>0.22210000000000002</v>
      </c>
      <c r="BL86" s="83">
        <v>16</v>
      </c>
      <c r="BM86" s="130"/>
      <c r="BN86" s="104"/>
      <c r="BO86" s="12">
        <f t="shared" si="112"/>
        <v>0.01</v>
      </c>
      <c r="BP86" s="67">
        <f t="shared" si="122"/>
        <v>0.01</v>
      </c>
      <c r="BQ86" s="14">
        <v>1</v>
      </c>
      <c r="BR86">
        <v>1</v>
      </c>
      <c r="BS86" s="45">
        <v>1</v>
      </c>
      <c r="BT86">
        <v>0.25</v>
      </c>
      <c r="BU86">
        <v>1</v>
      </c>
      <c r="BV86" s="11">
        <v>1</v>
      </c>
      <c r="BW86" s="11">
        <v>1</v>
      </c>
      <c r="BZ86" s="45"/>
      <c r="CA86">
        <v>1</v>
      </c>
      <c r="CB86" s="25">
        <f t="shared" si="119"/>
        <v>-4.6051701859880909</v>
      </c>
      <c r="CC86" s="12">
        <f t="shared" si="113"/>
        <v>-4.7757320447283904</v>
      </c>
      <c r="CD86" s="12">
        <f t="shared" si="113"/>
        <v>-5.6679017673699583</v>
      </c>
      <c r="CE86" s="12">
        <f t="shared" si="113"/>
        <v>-2.0853600842210223</v>
      </c>
      <c r="CF86" s="12">
        <f t="shared" si="113"/>
        <v>-10.153131118713898</v>
      </c>
      <c r="CG86" s="12">
        <f t="shared" si="113"/>
        <v>-6.3053674918174352</v>
      </c>
      <c r="CH86" s="12">
        <f t="shared" si="113"/>
        <v>-4.6051701859880909</v>
      </c>
      <c r="CI86" s="12" t="str">
        <f t="shared" si="113"/>
        <v>na</v>
      </c>
      <c r="CJ86" s="12" t="str">
        <f t="shared" si="113"/>
        <v>na</v>
      </c>
      <c r="CK86" s="12" t="str">
        <f t="shared" si="113"/>
        <v>na</v>
      </c>
      <c r="CL86" s="12">
        <f t="shared" si="113"/>
        <v>-4.6051701859880909</v>
      </c>
      <c r="CM86" s="25">
        <f t="shared" si="120"/>
        <v>1</v>
      </c>
      <c r="CN86" s="12">
        <f t="shared" si="114"/>
        <v>1.0754458161865568</v>
      </c>
      <c r="CO86" s="12">
        <f t="shared" si="114"/>
        <v>1.514792899408284</v>
      </c>
      <c r="CP86" s="12">
        <f t="shared" si="114"/>
        <v>0.20505517977928084</v>
      </c>
      <c r="CQ86" s="12">
        <f t="shared" si="114"/>
        <v>4.8608097216194395</v>
      </c>
      <c r="CR86" s="12">
        <f t="shared" si="114"/>
        <v>1.8746898930542024</v>
      </c>
      <c r="CS86" s="12">
        <f t="shared" si="114"/>
        <v>1</v>
      </c>
      <c r="CT86" s="12" t="str">
        <f t="shared" si="114"/>
        <v>na</v>
      </c>
      <c r="CU86" s="12" t="str">
        <f t="shared" si="114"/>
        <v>na</v>
      </c>
      <c r="CV86" s="12" t="str">
        <f t="shared" si="114"/>
        <v>na</v>
      </c>
      <c r="CW86" s="67">
        <f t="shared" si="114"/>
        <v>1</v>
      </c>
    </row>
    <row r="87" spans="1:101" x14ac:dyDescent="0.25">
      <c r="A87" s="15" t="s">
        <v>139</v>
      </c>
      <c r="B87" s="81"/>
      <c r="G87" s="2"/>
      <c r="H87" s="15" t="s">
        <v>130</v>
      </c>
      <c r="I87" s="15" t="s">
        <v>186</v>
      </c>
      <c r="K87">
        <v>16</v>
      </c>
      <c r="L87" s="99">
        <v>0.1203</v>
      </c>
      <c r="M87" s="83"/>
      <c r="N87" s="130"/>
      <c r="O87" s="104"/>
      <c r="P87" s="12">
        <f t="shared" si="109"/>
        <v>0.01</v>
      </c>
      <c r="Q87" s="67">
        <f t="shared" si="121"/>
        <v>0.01</v>
      </c>
      <c r="R87" s="14">
        <v>1</v>
      </c>
      <c r="S87">
        <v>0.25</v>
      </c>
      <c r="T87" s="45"/>
      <c r="U87">
        <v>1</v>
      </c>
      <c r="V87">
        <v>1</v>
      </c>
      <c r="W87">
        <v>1</v>
      </c>
      <c r="AA87" s="45"/>
      <c r="AC87" s="25">
        <f t="shared" si="116"/>
        <v>-4.6051701859880909</v>
      </c>
      <c r="AD87" s="12">
        <f t="shared" si="110"/>
        <v>-1.1939330111820976</v>
      </c>
      <c r="AE87" s="12" t="str">
        <f t="shared" si="110"/>
        <v>na</v>
      </c>
      <c r="AF87" s="12">
        <f t="shared" si="110"/>
        <v>-8.341440336884089</v>
      </c>
      <c r="AG87" s="12">
        <f t="shared" si="110"/>
        <v>-10.153131118713898</v>
      </c>
      <c r="AH87" s="12">
        <f t="shared" si="110"/>
        <v>-6.3053674918174352</v>
      </c>
      <c r="AI87" s="12" t="str">
        <f t="shared" si="110"/>
        <v>na</v>
      </c>
      <c r="AJ87" s="12" t="str">
        <f t="shared" si="110"/>
        <v>na</v>
      </c>
      <c r="AK87" s="12" t="str">
        <f t="shared" si="110"/>
        <v>na</v>
      </c>
      <c r="AL87" s="12" t="str">
        <f t="shared" si="110"/>
        <v>na</v>
      </c>
      <c r="AM87" s="12" t="str">
        <f t="shared" si="110"/>
        <v>na</v>
      </c>
      <c r="AN87" s="25">
        <f t="shared" si="117"/>
        <v>1</v>
      </c>
      <c r="AO87" s="12">
        <f t="shared" si="111"/>
        <v>6.7215363511659798E-2</v>
      </c>
      <c r="AP87" s="12" t="str">
        <f t="shared" si="111"/>
        <v>na</v>
      </c>
      <c r="AQ87" s="12">
        <f t="shared" si="111"/>
        <v>3.2808828764684934</v>
      </c>
      <c r="AR87" s="12">
        <f t="shared" si="111"/>
        <v>4.8608097216194395</v>
      </c>
      <c r="AS87" s="12">
        <f t="shared" si="111"/>
        <v>1.8746898930542024</v>
      </c>
      <c r="AT87" s="12" t="str">
        <f t="shared" si="111"/>
        <v>na</v>
      </c>
      <c r="AU87" s="12" t="str">
        <f t="shared" si="111"/>
        <v>na</v>
      </c>
      <c r="AV87" s="12" t="str">
        <f t="shared" si="111"/>
        <v>na</v>
      </c>
      <c r="AW87" s="12" t="str">
        <f t="shared" si="111"/>
        <v>na</v>
      </c>
      <c r="AX87" s="67" t="str">
        <f t="shared" si="111"/>
        <v>na</v>
      </c>
      <c r="AZ87" s="15" t="s">
        <v>139</v>
      </c>
      <c r="BA87" s="81"/>
      <c r="BF87" s="2"/>
      <c r="BG87" s="15" t="s">
        <v>130</v>
      </c>
      <c r="BH87" s="15" t="s">
        <v>186</v>
      </c>
      <c r="BJ87">
        <v>16</v>
      </c>
      <c r="BK87" s="99">
        <v>0.1203</v>
      </c>
      <c r="BL87" s="83">
        <v>16</v>
      </c>
      <c r="BM87" s="130"/>
      <c r="BN87" s="104"/>
      <c r="BO87" s="12">
        <f t="shared" si="112"/>
        <v>0.01</v>
      </c>
      <c r="BP87" s="67">
        <f t="shared" si="122"/>
        <v>0.01</v>
      </c>
      <c r="BQ87" s="14">
        <v>1</v>
      </c>
      <c r="BR87">
        <v>0.25</v>
      </c>
      <c r="BS87" s="45"/>
      <c r="BT87">
        <v>1</v>
      </c>
      <c r="BU87">
        <v>1</v>
      </c>
      <c r="BV87">
        <v>1</v>
      </c>
      <c r="BZ87" s="45"/>
      <c r="CB87" s="25">
        <f t="shared" si="119"/>
        <v>-4.6051701859880909</v>
      </c>
      <c r="CC87" s="12">
        <f t="shared" si="113"/>
        <v>-1.1939330111820976</v>
      </c>
      <c r="CD87" s="12" t="str">
        <f t="shared" si="113"/>
        <v>na</v>
      </c>
      <c r="CE87" s="12">
        <f t="shared" si="113"/>
        <v>-8.341440336884089</v>
      </c>
      <c r="CF87" s="12">
        <f t="shared" si="113"/>
        <v>-10.153131118713898</v>
      </c>
      <c r="CG87" s="12">
        <f t="shared" si="113"/>
        <v>-6.3053674918174352</v>
      </c>
      <c r="CH87" s="12" t="str">
        <f t="shared" si="113"/>
        <v>na</v>
      </c>
      <c r="CI87" s="12" t="str">
        <f t="shared" si="113"/>
        <v>na</v>
      </c>
      <c r="CJ87" s="12" t="str">
        <f t="shared" si="113"/>
        <v>na</v>
      </c>
      <c r="CK87" s="12" t="str">
        <f t="shared" si="113"/>
        <v>na</v>
      </c>
      <c r="CL87" s="12" t="str">
        <f t="shared" si="113"/>
        <v>na</v>
      </c>
      <c r="CM87" s="25">
        <f t="shared" si="120"/>
        <v>1</v>
      </c>
      <c r="CN87" s="12">
        <f t="shared" si="114"/>
        <v>6.7215363511659798E-2</v>
      </c>
      <c r="CO87" s="12" t="str">
        <f t="shared" si="114"/>
        <v>na</v>
      </c>
      <c r="CP87" s="12">
        <f t="shared" si="114"/>
        <v>3.2808828764684934</v>
      </c>
      <c r="CQ87" s="12">
        <f t="shared" si="114"/>
        <v>4.8608097216194395</v>
      </c>
      <c r="CR87" s="12">
        <f t="shared" si="114"/>
        <v>1.8746898930542024</v>
      </c>
      <c r="CS87" s="12" t="str">
        <f t="shared" si="114"/>
        <v>na</v>
      </c>
      <c r="CT87" s="12" t="str">
        <f t="shared" si="114"/>
        <v>na</v>
      </c>
      <c r="CU87" s="12" t="str">
        <f t="shared" si="114"/>
        <v>na</v>
      </c>
      <c r="CV87" s="12" t="str">
        <f t="shared" si="114"/>
        <v>na</v>
      </c>
      <c r="CW87" s="67" t="str">
        <f t="shared" si="114"/>
        <v>na</v>
      </c>
    </row>
    <row r="88" spans="1:101" x14ac:dyDescent="0.25">
      <c r="A88" s="13" t="s">
        <v>225</v>
      </c>
      <c r="B88" s="81"/>
      <c r="G88" s="2"/>
      <c r="H88" s="141" t="s">
        <v>130</v>
      </c>
      <c r="I88" t="s">
        <v>186</v>
      </c>
      <c r="K88">
        <v>16</v>
      </c>
      <c r="L88" s="100">
        <v>4.8000000000000004E-3</v>
      </c>
      <c r="M88" s="83"/>
      <c r="N88" s="130"/>
      <c r="O88" s="104"/>
      <c r="P88" s="12">
        <f t="shared" si="109"/>
        <v>0.01</v>
      </c>
      <c r="Q88" s="67">
        <f t="shared" si="121"/>
        <v>0.01</v>
      </c>
      <c r="R88" s="14">
        <v>1</v>
      </c>
      <c r="S88">
        <v>1</v>
      </c>
      <c r="T88" s="45"/>
      <c r="U88">
        <v>0.25</v>
      </c>
      <c r="V88">
        <v>0.15</v>
      </c>
      <c r="W88" s="11">
        <v>1</v>
      </c>
      <c r="X88" s="11">
        <v>1</v>
      </c>
      <c r="AA88" s="45"/>
      <c r="AB88">
        <v>1</v>
      </c>
      <c r="AC88" s="25">
        <f t="shared" si="116"/>
        <v>-4.6051701859880909</v>
      </c>
      <c r="AD88" s="12">
        <f t="shared" si="110"/>
        <v>-4.7757320447283904</v>
      </c>
      <c r="AE88" s="12" t="str">
        <f t="shared" si="110"/>
        <v>na</v>
      </c>
      <c r="AF88" s="12">
        <f t="shared" si="110"/>
        <v>-2.0853600842210223</v>
      </c>
      <c r="AG88" s="12">
        <f t="shared" si="110"/>
        <v>-1.5229696678070845</v>
      </c>
      <c r="AH88" s="12">
        <f t="shared" si="110"/>
        <v>-6.3053674918174352</v>
      </c>
      <c r="AI88" s="12">
        <f t="shared" si="110"/>
        <v>-4.6051701859880909</v>
      </c>
      <c r="AJ88" s="12" t="str">
        <f t="shared" si="110"/>
        <v>na</v>
      </c>
      <c r="AK88" s="12" t="str">
        <f t="shared" si="110"/>
        <v>na</v>
      </c>
      <c r="AL88" s="12" t="str">
        <f t="shared" si="110"/>
        <v>na</v>
      </c>
      <c r="AM88" s="12">
        <f t="shared" si="110"/>
        <v>-4.6051701859880909</v>
      </c>
      <c r="AN88" s="25">
        <f t="shared" si="117"/>
        <v>1</v>
      </c>
      <c r="AO88" s="12">
        <f t="shared" si="111"/>
        <v>1.0754458161865568</v>
      </c>
      <c r="AP88" s="12" t="str">
        <f t="shared" si="111"/>
        <v>na</v>
      </c>
      <c r="AQ88" s="12">
        <f t="shared" si="111"/>
        <v>0.20505517977928084</v>
      </c>
      <c r="AR88" s="12">
        <f t="shared" si="111"/>
        <v>0.10936821873643737</v>
      </c>
      <c r="AS88" s="12">
        <f t="shared" si="111"/>
        <v>1.8746898930542024</v>
      </c>
      <c r="AT88" s="12">
        <f t="shared" si="111"/>
        <v>1</v>
      </c>
      <c r="AU88" s="12" t="str">
        <f t="shared" si="111"/>
        <v>na</v>
      </c>
      <c r="AV88" s="12" t="str">
        <f t="shared" si="111"/>
        <v>na</v>
      </c>
      <c r="AW88" s="12" t="str">
        <f t="shared" si="111"/>
        <v>na</v>
      </c>
      <c r="AX88" s="67">
        <f t="shared" si="111"/>
        <v>1</v>
      </c>
      <c r="AZ88" s="13" t="s">
        <v>225</v>
      </c>
      <c r="BA88" s="81"/>
      <c r="BF88" s="2"/>
      <c r="BG88" s="141" t="s">
        <v>130</v>
      </c>
      <c r="BH88" t="s">
        <v>186</v>
      </c>
      <c r="BJ88">
        <v>16</v>
      </c>
      <c r="BK88" s="100">
        <v>4.8000000000000004E-3</v>
      </c>
      <c r="BL88" s="83">
        <v>16</v>
      </c>
      <c r="BM88" s="130"/>
      <c r="BN88" s="104"/>
      <c r="BO88" s="12">
        <f t="shared" si="112"/>
        <v>0.01</v>
      </c>
      <c r="BP88" s="67">
        <f t="shared" si="122"/>
        <v>0.01</v>
      </c>
      <c r="BQ88" s="14">
        <v>1</v>
      </c>
      <c r="BR88">
        <v>1</v>
      </c>
      <c r="BS88" s="45"/>
      <c r="BT88">
        <v>0.25</v>
      </c>
      <c r="BU88">
        <v>0.15</v>
      </c>
      <c r="BV88" s="11">
        <v>1</v>
      </c>
      <c r="BW88" s="11">
        <v>1</v>
      </c>
      <c r="BZ88" s="45"/>
      <c r="CA88">
        <v>1</v>
      </c>
      <c r="CB88" s="25">
        <f t="shared" si="119"/>
        <v>-4.6051701859880909</v>
      </c>
      <c r="CC88" s="12">
        <f t="shared" si="113"/>
        <v>-4.7757320447283904</v>
      </c>
      <c r="CD88" s="12" t="str">
        <f t="shared" si="113"/>
        <v>na</v>
      </c>
      <c r="CE88" s="12">
        <f t="shared" si="113"/>
        <v>-2.0853600842210223</v>
      </c>
      <c r="CF88" s="12">
        <f t="shared" si="113"/>
        <v>-1.5229696678070845</v>
      </c>
      <c r="CG88" s="12">
        <f t="shared" si="113"/>
        <v>-6.3053674918174352</v>
      </c>
      <c r="CH88" s="12">
        <f t="shared" si="113"/>
        <v>-4.6051701859880909</v>
      </c>
      <c r="CI88" s="12" t="str">
        <f t="shared" si="113"/>
        <v>na</v>
      </c>
      <c r="CJ88" s="12" t="str">
        <f t="shared" si="113"/>
        <v>na</v>
      </c>
      <c r="CK88" s="12" t="str">
        <f t="shared" si="113"/>
        <v>na</v>
      </c>
      <c r="CL88" s="12">
        <f t="shared" si="113"/>
        <v>-4.6051701859880909</v>
      </c>
      <c r="CM88" s="25">
        <f t="shared" si="120"/>
        <v>1</v>
      </c>
      <c r="CN88" s="12">
        <f t="shared" si="114"/>
        <v>1.0754458161865568</v>
      </c>
      <c r="CO88" s="12" t="str">
        <f t="shared" si="114"/>
        <v>na</v>
      </c>
      <c r="CP88" s="12">
        <f t="shared" si="114"/>
        <v>0.20505517977928084</v>
      </c>
      <c r="CQ88" s="12">
        <f t="shared" si="114"/>
        <v>0.10936821873643737</v>
      </c>
      <c r="CR88" s="12">
        <f t="shared" si="114"/>
        <v>1.8746898930542024</v>
      </c>
      <c r="CS88" s="12">
        <f t="shared" si="114"/>
        <v>1</v>
      </c>
      <c r="CT88" s="12" t="str">
        <f t="shared" si="114"/>
        <v>na</v>
      </c>
      <c r="CU88" s="12" t="str">
        <f t="shared" si="114"/>
        <v>na</v>
      </c>
      <c r="CV88" s="12" t="str">
        <f t="shared" si="114"/>
        <v>na</v>
      </c>
      <c r="CW88" s="67">
        <f t="shared" si="114"/>
        <v>1</v>
      </c>
    </row>
    <row r="89" spans="1:101" x14ac:dyDescent="0.25">
      <c r="A89" s="13" t="s">
        <v>140</v>
      </c>
      <c r="B89" s="81"/>
      <c r="G89" s="2"/>
      <c r="H89" t="s">
        <v>129</v>
      </c>
      <c r="I89" s="141" t="s">
        <v>186</v>
      </c>
      <c r="K89">
        <v>17</v>
      </c>
      <c r="L89" s="145">
        <v>0.73799999999999999</v>
      </c>
      <c r="M89" s="71"/>
      <c r="N89" s="40"/>
      <c r="O89" s="72"/>
      <c r="P89" s="12">
        <f t="shared" si="109"/>
        <v>0.01</v>
      </c>
      <c r="Q89" s="67">
        <f t="shared" si="121"/>
        <v>0.01</v>
      </c>
      <c r="R89" s="14">
        <v>1</v>
      </c>
      <c r="S89">
        <v>1</v>
      </c>
      <c r="T89" s="45"/>
      <c r="U89">
        <v>0.25</v>
      </c>
      <c r="V89">
        <v>0.4</v>
      </c>
      <c r="W89" s="11">
        <v>0.25</v>
      </c>
      <c r="X89" s="11">
        <v>1</v>
      </c>
      <c r="AA89" s="45"/>
      <c r="AC89" s="25">
        <f t="shared" si="116"/>
        <v>-4.6051701859880909</v>
      </c>
      <c r="AD89" s="12">
        <f t="shared" ref="AD89:AD100" si="123">IF(S89&gt;0,(S89/S$102)*LN($P89),"na")</f>
        <v>-4.7757320447283904</v>
      </c>
      <c r="AE89" s="12" t="str">
        <f t="shared" ref="AE89:AE100" si="124">IF(T89&gt;0,(T89/T$102)*LN($P89),"na")</f>
        <v>na</v>
      </c>
      <c r="AF89" s="12">
        <f t="shared" ref="AF89:AF100" si="125">IF(U89&gt;0,(U89/U$102)*LN($P89),"na")</f>
        <v>-2.0853600842210223</v>
      </c>
      <c r="AG89" s="12">
        <f t="shared" ref="AG89:AG100" si="126">IF(V89&gt;0,(V89/V$102)*LN($P89),"na")</f>
        <v>-4.0612524474855594</v>
      </c>
      <c r="AH89" s="12">
        <f t="shared" ref="AH89:AH100" si="127">IF(W89&gt;0,(W89/W$102)*LN($P89),"na")</f>
        <v>-1.5763418729543588</v>
      </c>
      <c r="AI89" s="12">
        <f t="shared" ref="AI89:AI100" si="128">IF(X89&gt;0,(X89/X$102)*LN($P89),"na")</f>
        <v>-4.6051701859880909</v>
      </c>
      <c r="AJ89" s="12" t="str">
        <f t="shared" ref="AJ89:AJ100" si="129">IF(Y89&gt;0,(Y89/Y$102)*LN($P89),"na")</f>
        <v>na</v>
      </c>
      <c r="AK89" s="12" t="str">
        <f t="shared" ref="AK89:AK100" si="130">IF(Z89&gt;0,(Z89/Z$102)*LN($P89),"na")</f>
        <v>na</v>
      </c>
      <c r="AL89" s="12" t="str">
        <f t="shared" ref="AL89:AL100" si="131">IF(AA89&gt;0,(AA89/AA$102)*LN($P89),"na")</f>
        <v>na</v>
      </c>
      <c r="AM89" s="12" t="str">
        <f t="shared" ref="AM89:AM100" si="132">IF(AB89&gt;0,(AB89/AB$102)*LN($P89),"na")</f>
        <v>na</v>
      </c>
      <c r="AN89" s="25">
        <f t="shared" si="117"/>
        <v>1</v>
      </c>
      <c r="AO89" s="12">
        <f t="shared" ref="AO89:AO100" si="133">IF(S89&gt;0,(((S89/S$102)^2)*($Q89^2))/($P89^2),"na")</f>
        <v>1.0754458161865568</v>
      </c>
      <c r="AP89" s="12" t="str">
        <f t="shared" ref="AP89:AP100" si="134">IF(T89&gt;0,(((T89/T$102)^2)*($Q89^2))/($P89^2),"na")</f>
        <v>na</v>
      </c>
      <c r="AQ89" s="12">
        <f t="shared" ref="AQ89:AQ100" si="135">IF(U89&gt;0,(((U89/U$102)^2)*($Q89^2))/($P89^2),"na")</f>
        <v>0.20505517977928084</v>
      </c>
      <c r="AR89" s="12">
        <f t="shared" ref="AR89:AR100" si="136">IF(V89&gt;0,(((V89/V$102)^2)*($Q89^2))/($P89^2),"na")</f>
        <v>0.77772955545911038</v>
      </c>
      <c r="AS89" s="12">
        <f t="shared" ref="AS89:AS100" si="137">IF(W89&gt;0,(((W89/W$102)^2)*($Q89^2))/($P89^2),"na")</f>
        <v>0.11716811831588765</v>
      </c>
      <c r="AT89" s="12">
        <f t="shared" ref="AT89:AT100" si="138">IF(X89&gt;0,(((X89/X$102)^2)*($Q89^2))/($P89^2),"na")</f>
        <v>1</v>
      </c>
      <c r="AU89" s="12" t="str">
        <f t="shared" ref="AU89:AU100" si="139">IF(Y89&gt;0,(((Y89/Y$102)^2)*($Q89^2))/($P89^2),"na")</f>
        <v>na</v>
      </c>
      <c r="AV89" s="12" t="str">
        <f t="shared" ref="AV89:AV100" si="140">IF(Z89&gt;0,(((Z89/Z$102)^2)*($Q89^2))/($P89^2),"na")</f>
        <v>na</v>
      </c>
      <c r="AW89" s="12" t="str">
        <f t="shared" ref="AW89:AW100" si="141">IF(AA89&gt;0,(((AA89/AA$102)^2)*($Q89^2))/($P89^2),"na")</f>
        <v>na</v>
      </c>
      <c r="AX89" s="67" t="str">
        <f t="shared" ref="AX89:AX100" si="142">IF(AB89&gt;0,(((AB89/AB$102)^2)*($Q89^2))/($P89^2),"na")</f>
        <v>na</v>
      </c>
      <c r="AZ89" s="13" t="s">
        <v>140</v>
      </c>
      <c r="BA89" s="81"/>
      <c r="BF89" s="2"/>
      <c r="BG89" t="s">
        <v>129</v>
      </c>
      <c r="BH89" s="141" t="s">
        <v>186</v>
      </c>
      <c r="BJ89">
        <v>17</v>
      </c>
      <c r="BK89" s="145">
        <v>0.73799999999999999</v>
      </c>
      <c r="BL89" s="71">
        <v>17</v>
      </c>
      <c r="BM89" s="40"/>
      <c r="BN89" s="72"/>
      <c r="BO89" s="12">
        <f t="shared" si="112"/>
        <v>0.01</v>
      </c>
      <c r="BP89" s="67">
        <f t="shared" si="122"/>
        <v>0.01</v>
      </c>
      <c r="BQ89" s="14">
        <v>1</v>
      </c>
      <c r="BR89">
        <v>1</v>
      </c>
      <c r="BS89" s="45"/>
      <c r="BT89">
        <v>0.25</v>
      </c>
      <c r="BU89">
        <v>0.4</v>
      </c>
      <c r="BV89" s="11">
        <v>0.25</v>
      </c>
      <c r="BW89" s="11">
        <v>1</v>
      </c>
      <c r="BZ89" s="45"/>
      <c r="CB89" s="25">
        <f t="shared" si="119"/>
        <v>-4.6051701859880909</v>
      </c>
      <c r="CC89" s="12">
        <f t="shared" ref="CC89:CC100" si="143">IF(BR89&gt;0,(BR89/BR$102)*LN($BO89),"na")</f>
        <v>-4.7757320447283904</v>
      </c>
      <c r="CD89" s="12" t="str">
        <f t="shared" ref="CD89:CD100" si="144">IF(BS89&gt;0,(BS89/BS$102)*LN($BO89),"na")</f>
        <v>na</v>
      </c>
      <c r="CE89" s="12">
        <f t="shared" ref="CE89:CE100" si="145">IF(BT89&gt;0,(BT89/BT$102)*LN($BO89),"na")</f>
        <v>-2.0853600842210223</v>
      </c>
      <c r="CF89" s="12">
        <f t="shared" ref="CF89:CF100" si="146">IF(BU89&gt;0,(BU89/BU$102)*LN($BO89),"na")</f>
        <v>-4.0612524474855594</v>
      </c>
      <c r="CG89" s="12">
        <f t="shared" ref="CG89:CG100" si="147">IF(BV89&gt;0,(BV89/BV$102)*LN($BO89),"na")</f>
        <v>-1.5763418729543588</v>
      </c>
      <c r="CH89" s="12">
        <f t="shared" ref="CH89:CH100" si="148">IF(BW89&gt;0,(BW89/BW$102)*LN($BO89),"na")</f>
        <v>-4.6051701859880909</v>
      </c>
      <c r="CI89" s="12" t="str">
        <f t="shared" ref="CI89:CI100" si="149">IF(BX89&gt;0,(BX89/BX$102)*LN($BO89),"na")</f>
        <v>na</v>
      </c>
      <c r="CJ89" s="12" t="str">
        <f t="shared" ref="CJ89:CJ100" si="150">IF(BY89&gt;0,(BY89/BY$102)*LN($BO89),"na")</f>
        <v>na</v>
      </c>
      <c r="CK89" s="12" t="str">
        <f t="shared" ref="CK89:CK100" si="151">IF(BZ89&gt;0,(BZ89/BZ$102)*LN($BO89),"na")</f>
        <v>na</v>
      </c>
      <c r="CL89" s="12" t="str">
        <f t="shared" ref="CL89:CL100" si="152">IF(CA89&gt;0,(CA89/CA$102)*LN($BO89),"na")</f>
        <v>na</v>
      </c>
      <c r="CM89" s="25">
        <f t="shared" si="120"/>
        <v>1</v>
      </c>
      <c r="CN89" s="12">
        <f t="shared" ref="CN89:CN100" si="153">IF(BR89&gt;0,(((BR89/BR$102)^2)*($BP89^2))/($BO89^2),"na")</f>
        <v>1.0754458161865568</v>
      </c>
      <c r="CO89" s="12" t="str">
        <f t="shared" ref="CO89:CO100" si="154">IF(BS89&gt;0,(((BS89/BS$102)^2)*($BP89^2))/($BO89^2),"na")</f>
        <v>na</v>
      </c>
      <c r="CP89" s="12">
        <f t="shared" ref="CP89:CP100" si="155">IF(BT89&gt;0,(((BT89/BT$102)^2)*($BP89^2))/($BO89^2),"na")</f>
        <v>0.20505517977928084</v>
      </c>
      <c r="CQ89" s="12">
        <f t="shared" ref="CQ89:CQ100" si="156">IF(BU89&gt;0,(((BU89/BU$102)^2)*($BP89^2))/($BO89^2),"na")</f>
        <v>0.77772955545911038</v>
      </c>
      <c r="CR89" s="12">
        <f t="shared" ref="CR89:CR100" si="157">IF(BV89&gt;0,(((BV89/BV$102)^2)*($BP89^2))/($BO89^2),"na")</f>
        <v>0.11716811831588765</v>
      </c>
      <c r="CS89" s="12">
        <f t="shared" ref="CS89:CS100" si="158">IF(BW89&gt;0,(((BW89/BW$102)^2)*($BP89^2))/($BO89^2),"na")</f>
        <v>1</v>
      </c>
      <c r="CT89" s="12" t="str">
        <f t="shared" ref="CT89:CT100" si="159">IF(BX89&gt;0,(((BX89/BX$102)^2)*($BP89^2))/($BO89^2),"na")</f>
        <v>na</v>
      </c>
      <c r="CU89" s="12" t="str">
        <f t="shared" ref="CU89:CU100" si="160">IF(BY89&gt;0,(((BY89/BY$102)^2)*($BP89^2))/($BO89^2),"na")</f>
        <v>na</v>
      </c>
      <c r="CV89" s="12" t="str">
        <f t="shared" ref="CV89:CV100" si="161">IF(BZ89&gt;0,(((BZ89/BZ$102)^2)*($BP89^2))/($BO89^2),"na")</f>
        <v>na</v>
      </c>
      <c r="CW89" s="67" t="str">
        <f t="shared" ref="CW89:CW100" si="162">IF(CA89&gt;0,(((CA89/CA$102)^2)*($BP89^2))/($BO89^2),"na")</f>
        <v>na</v>
      </c>
    </row>
    <row r="90" spans="1:101" x14ac:dyDescent="0.25">
      <c r="A90" s="13" t="s">
        <v>460</v>
      </c>
      <c r="B90" s="81"/>
      <c r="G90" s="2"/>
      <c r="H90" s="15" t="s">
        <v>130</v>
      </c>
      <c r="I90" s="15" t="s">
        <v>186</v>
      </c>
      <c r="K90">
        <v>16</v>
      </c>
      <c r="L90" s="100">
        <v>4.2500000000000003E-3</v>
      </c>
      <c r="M90" s="83"/>
      <c r="N90" s="130"/>
      <c r="O90" s="104"/>
      <c r="P90" s="12">
        <f t="shared" si="109"/>
        <v>0.01</v>
      </c>
      <c r="Q90" s="67">
        <f t="shared" si="121"/>
        <v>0.01</v>
      </c>
      <c r="R90" s="14">
        <v>1</v>
      </c>
      <c r="S90">
        <v>1</v>
      </c>
      <c r="T90" s="45"/>
      <c r="U90">
        <v>1</v>
      </c>
      <c r="V90">
        <v>0.15</v>
      </c>
      <c r="W90" s="11">
        <v>1</v>
      </c>
      <c r="X90" s="11"/>
      <c r="Z90">
        <v>1</v>
      </c>
      <c r="AA90" s="45"/>
      <c r="AB90">
        <v>1</v>
      </c>
      <c r="AC90" s="25">
        <f t="shared" si="116"/>
        <v>-4.6051701859880909</v>
      </c>
      <c r="AD90" s="12">
        <f t="shared" si="123"/>
        <v>-4.7757320447283904</v>
      </c>
      <c r="AE90" s="12" t="str">
        <f t="shared" si="124"/>
        <v>na</v>
      </c>
      <c r="AF90" s="12">
        <f t="shared" si="125"/>
        <v>-8.341440336884089</v>
      </c>
      <c r="AG90" s="12">
        <f t="shared" si="126"/>
        <v>-1.5229696678070845</v>
      </c>
      <c r="AH90" s="12">
        <f t="shared" si="127"/>
        <v>-6.3053674918174352</v>
      </c>
      <c r="AI90" s="12" t="str">
        <f t="shared" si="128"/>
        <v>na</v>
      </c>
      <c r="AJ90" s="12" t="str">
        <f t="shared" si="129"/>
        <v>na</v>
      </c>
      <c r="AK90" s="12">
        <f t="shared" si="130"/>
        <v>-5.1577906083066614</v>
      </c>
      <c r="AL90" s="12" t="str">
        <f t="shared" si="131"/>
        <v>na</v>
      </c>
      <c r="AM90" s="12">
        <f t="shared" si="132"/>
        <v>-4.6051701859880909</v>
      </c>
      <c r="AN90" s="25">
        <f t="shared" si="117"/>
        <v>1</v>
      </c>
      <c r="AO90" s="12">
        <f t="shared" si="133"/>
        <v>1.0754458161865568</v>
      </c>
      <c r="AP90" s="12" t="str">
        <f t="shared" si="134"/>
        <v>na</v>
      </c>
      <c r="AQ90" s="12">
        <f t="shared" si="135"/>
        <v>3.2808828764684934</v>
      </c>
      <c r="AR90" s="12">
        <f t="shared" si="136"/>
        <v>0.10936821873643737</v>
      </c>
      <c r="AS90" s="12">
        <f t="shared" si="137"/>
        <v>1.8746898930542024</v>
      </c>
      <c r="AT90" s="12" t="str">
        <f t="shared" si="138"/>
        <v>na</v>
      </c>
      <c r="AU90" s="12" t="str">
        <f t="shared" si="139"/>
        <v>na</v>
      </c>
      <c r="AV90" s="12">
        <f t="shared" si="140"/>
        <v>1.2544</v>
      </c>
      <c r="AW90" s="12" t="str">
        <f t="shared" si="141"/>
        <v>na</v>
      </c>
      <c r="AX90" s="67">
        <f t="shared" si="142"/>
        <v>1</v>
      </c>
      <c r="AZ90" s="13" t="s">
        <v>141</v>
      </c>
      <c r="BA90" s="81"/>
      <c r="BF90" s="2"/>
      <c r="BG90" s="15" t="s">
        <v>130</v>
      </c>
      <c r="BH90" s="15" t="s">
        <v>186</v>
      </c>
      <c r="BJ90">
        <v>16</v>
      </c>
      <c r="BK90" s="100">
        <v>4.2500000000000003E-3</v>
      </c>
      <c r="BL90" s="83">
        <v>16</v>
      </c>
      <c r="BM90" s="130"/>
      <c r="BN90" s="104"/>
      <c r="BO90" s="12">
        <f t="shared" si="112"/>
        <v>0.01</v>
      </c>
      <c r="BP90" s="67">
        <f t="shared" si="122"/>
        <v>0.01</v>
      </c>
      <c r="BQ90" s="14">
        <v>1</v>
      </c>
      <c r="BR90">
        <v>1</v>
      </c>
      <c r="BS90" s="45"/>
      <c r="BT90">
        <v>1</v>
      </c>
      <c r="BU90">
        <v>0.15</v>
      </c>
      <c r="BV90" s="11">
        <v>1</v>
      </c>
      <c r="BW90" s="11"/>
      <c r="BY90">
        <v>1</v>
      </c>
      <c r="BZ90" s="45"/>
      <c r="CA90">
        <v>1</v>
      </c>
      <c r="CB90" s="25">
        <f t="shared" si="119"/>
        <v>-4.6051701859880909</v>
      </c>
      <c r="CC90" s="12">
        <f t="shared" si="143"/>
        <v>-4.7757320447283904</v>
      </c>
      <c r="CD90" s="12" t="str">
        <f t="shared" si="144"/>
        <v>na</v>
      </c>
      <c r="CE90" s="12">
        <f t="shared" si="145"/>
        <v>-8.341440336884089</v>
      </c>
      <c r="CF90" s="12">
        <f t="shared" si="146"/>
        <v>-1.5229696678070845</v>
      </c>
      <c r="CG90" s="12">
        <f t="shared" si="147"/>
        <v>-6.3053674918174352</v>
      </c>
      <c r="CH90" s="12" t="str">
        <f t="shared" si="148"/>
        <v>na</v>
      </c>
      <c r="CI90" s="12" t="str">
        <f t="shared" si="149"/>
        <v>na</v>
      </c>
      <c r="CJ90" s="12">
        <f t="shared" si="150"/>
        <v>-5.1577906083066614</v>
      </c>
      <c r="CK90" s="12" t="str">
        <f t="shared" si="151"/>
        <v>na</v>
      </c>
      <c r="CL90" s="12">
        <f t="shared" si="152"/>
        <v>-4.6051701859880909</v>
      </c>
      <c r="CM90" s="25">
        <f t="shared" si="120"/>
        <v>1</v>
      </c>
      <c r="CN90" s="12">
        <f t="shared" si="153"/>
        <v>1.0754458161865568</v>
      </c>
      <c r="CO90" s="12" t="str">
        <f t="shared" si="154"/>
        <v>na</v>
      </c>
      <c r="CP90" s="12">
        <f t="shared" si="155"/>
        <v>3.2808828764684934</v>
      </c>
      <c r="CQ90" s="12">
        <f t="shared" si="156"/>
        <v>0.10936821873643737</v>
      </c>
      <c r="CR90" s="12">
        <f t="shared" si="157"/>
        <v>1.8746898930542024</v>
      </c>
      <c r="CS90" s="12" t="str">
        <f t="shared" si="158"/>
        <v>na</v>
      </c>
      <c r="CT90" s="12" t="str">
        <f t="shared" si="159"/>
        <v>na</v>
      </c>
      <c r="CU90" s="12">
        <f t="shared" si="160"/>
        <v>1.2544</v>
      </c>
      <c r="CV90" s="12" t="str">
        <f t="shared" si="161"/>
        <v>na</v>
      </c>
      <c r="CW90" s="67">
        <f t="shared" si="162"/>
        <v>1</v>
      </c>
    </row>
    <row r="91" spans="1:101" x14ac:dyDescent="0.25">
      <c r="A91" s="13" t="s">
        <v>142</v>
      </c>
      <c r="B91" s="81"/>
      <c r="G91" s="2"/>
      <c r="H91" t="s">
        <v>129</v>
      </c>
      <c r="I91" t="s">
        <v>186</v>
      </c>
      <c r="K91">
        <v>17</v>
      </c>
      <c r="L91" s="100">
        <v>226.88</v>
      </c>
      <c r="M91" s="71"/>
      <c r="N91" s="41"/>
      <c r="O91" s="71"/>
      <c r="P91" s="12">
        <f t="shared" si="109"/>
        <v>0.01</v>
      </c>
      <c r="Q91" s="67">
        <f t="shared" si="121"/>
        <v>0.01</v>
      </c>
      <c r="R91" s="14">
        <v>1</v>
      </c>
      <c r="T91" s="45"/>
      <c r="V91">
        <v>0.05</v>
      </c>
      <c r="W91" s="11">
        <v>1</v>
      </c>
      <c r="X91" s="11"/>
      <c r="Y91">
        <v>1</v>
      </c>
      <c r="AA91" s="45"/>
      <c r="AC91" s="25">
        <f t="shared" si="116"/>
        <v>-4.6051701859880909</v>
      </c>
      <c r="AD91" s="12" t="str">
        <f t="shared" si="123"/>
        <v>na</v>
      </c>
      <c r="AE91" s="12" t="str">
        <f t="shared" si="124"/>
        <v>na</v>
      </c>
      <c r="AF91" s="12" t="str">
        <f t="shared" si="125"/>
        <v>na</v>
      </c>
      <c r="AG91" s="12">
        <f t="shared" si="126"/>
        <v>-0.50765655593569492</v>
      </c>
      <c r="AH91" s="12">
        <f t="shared" si="127"/>
        <v>-6.3053674918174352</v>
      </c>
      <c r="AI91" s="12" t="str">
        <f t="shared" si="128"/>
        <v>na</v>
      </c>
      <c r="AJ91" s="12">
        <f t="shared" si="129"/>
        <v>-5.2630516411292465</v>
      </c>
      <c r="AK91" s="12" t="str">
        <f t="shared" si="130"/>
        <v>na</v>
      </c>
      <c r="AL91" s="12" t="str">
        <f t="shared" si="131"/>
        <v>na</v>
      </c>
      <c r="AM91" s="12" t="str">
        <f t="shared" si="132"/>
        <v>na</v>
      </c>
      <c r="AN91" s="25">
        <f t="shared" si="117"/>
        <v>1</v>
      </c>
      <c r="AO91" s="12" t="str">
        <f t="shared" si="133"/>
        <v>na</v>
      </c>
      <c r="AP91" s="12" t="str">
        <f t="shared" si="134"/>
        <v>na</v>
      </c>
      <c r="AQ91" s="12" t="str">
        <f t="shared" si="135"/>
        <v>na</v>
      </c>
      <c r="AR91" s="12">
        <f t="shared" si="136"/>
        <v>1.21520243040486E-2</v>
      </c>
      <c r="AS91" s="12">
        <f t="shared" si="137"/>
        <v>1.8746898930542024</v>
      </c>
      <c r="AT91" s="12" t="str">
        <f t="shared" si="138"/>
        <v>na</v>
      </c>
      <c r="AU91" s="12">
        <f t="shared" si="139"/>
        <v>1.3061224489795917</v>
      </c>
      <c r="AV91" s="12" t="str">
        <f t="shared" si="140"/>
        <v>na</v>
      </c>
      <c r="AW91" s="12" t="str">
        <f t="shared" si="141"/>
        <v>na</v>
      </c>
      <c r="AX91" s="67" t="str">
        <f t="shared" si="142"/>
        <v>na</v>
      </c>
      <c r="AZ91" s="13" t="s">
        <v>142</v>
      </c>
      <c r="BA91" s="81"/>
      <c r="BF91" s="2"/>
      <c r="BG91" t="s">
        <v>129</v>
      </c>
      <c r="BH91" t="s">
        <v>186</v>
      </c>
      <c r="BJ91">
        <v>17</v>
      </c>
      <c r="BK91" s="100">
        <v>226.88</v>
      </c>
      <c r="BL91" s="71">
        <v>17</v>
      </c>
      <c r="BM91" s="41"/>
      <c r="BN91" s="71"/>
      <c r="BO91" s="12">
        <f t="shared" si="112"/>
        <v>0.01</v>
      </c>
      <c r="BP91" s="67">
        <f t="shared" si="122"/>
        <v>0.01</v>
      </c>
      <c r="BQ91" s="14">
        <v>1</v>
      </c>
      <c r="BS91" s="45"/>
      <c r="BU91">
        <v>0.05</v>
      </c>
      <c r="BV91" s="11">
        <v>1</v>
      </c>
      <c r="BW91" s="11"/>
      <c r="BX91">
        <v>1</v>
      </c>
      <c r="BZ91" s="45"/>
      <c r="CB91" s="25">
        <f t="shared" si="119"/>
        <v>-4.6051701859880909</v>
      </c>
      <c r="CC91" s="12" t="str">
        <f t="shared" si="143"/>
        <v>na</v>
      </c>
      <c r="CD91" s="12" t="str">
        <f t="shared" si="144"/>
        <v>na</v>
      </c>
      <c r="CE91" s="12" t="str">
        <f t="shared" si="145"/>
        <v>na</v>
      </c>
      <c r="CF91" s="12">
        <f t="shared" si="146"/>
        <v>-0.50765655593569492</v>
      </c>
      <c r="CG91" s="12">
        <f t="shared" si="147"/>
        <v>-6.3053674918174352</v>
      </c>
      <c r="CH91" s="12" t="str">
        <f t="shared" si="148"/>
        <v>na</v>
      </c>
      <c r="CI91" s="12">
        <f t="shared" si="149"/>
        <v>-5.2630516411292465</v>
      </c>
      <c r="CJ91" s="12" t="str">
        <f t="shared" si="150"/>
        <v>na</v>
      </c>
      <c r="CK91" s="12" t="str">
        <f t="shared" si="151"/>
        <v>na</v>
      </c>
      <c r="CL91" s="12" t="str">
        <f t="shared" si="152"/>
        <v>na</v>
      </c>
      <c r="CM91" s="25">
        <f t="shared" si="120"/>
        <v>1</v>
      </c>
      <c r="CN91" s="12" t="str">
        <f t="shared" si="153"/>
        <v>na</v>
      </c>
      <c r="CO91" s="12" t="str">
        <f t="shared" si="154"/>
        <v>na</v>
      </c>
      <c r="CP91" s="12" t="str">
        <f t="shared" si="155"/>
        <v>na</v>
      </c>
      <c r="CQ91" s="12">
        <f t="shared" si="156"/>
        <v>1.21520243040486E-2</v>
      </c>
      <c r="CR91" s="12">
        <f t="shared" si="157"/>
        <v>1.8746898930542024</v>
      </c>
      <c r="CS91" s="12" t="str">
        <f t="shared" si="158"/>
        <v>na</v>
      </c>
      <c r="CT91" s="12">
        <f t="shared" si="159"/>
        <v>1.3061224489795917</v>
      </c>
      <c r="CU91" s="12" t="str">
        <f t="shared" si="160"/>
        <v>na</v>
      </c>
      <c r="CV91" s="12" t="str">
        <f t="shared" si="161"/>
        <v>na</v>
      </c>
      <c r="CW91" s="67" t="str">
        <f t="shared" si="162"/>
        <v>na</v>
      </c>
    </row>
    <row r="92" spans="1:101" x14ac:dyDescent="0.25">
      <c r="A92" s="13" t="s">
        <v>226</v>
      </c>
      <c r="B92" s="81"/>
      <c r="G92" s="2"/>
      <c r="H92" t="s">
        <v>129</v>
      </c>
      <c r="I92" s="141" t="s">
        <v>186</v>
      </c>
      <c r="K92">
        <v>17</v>
      </c>
      <c r="L92" s="145">
        <v>79.738</v>
      </c>
      <c r="M92" s="71"/>
      <c r="N92" s="40"/>
      <c r="O92" s="72"/>
      <c r="P92" s="12">
        <f t="shared" si="109"/>
        <v>0.01</v>
      </c>
      <c r="Q92" s="67">
        <f t="shared" si="121"/>
        <v>0.01</v>
      </c>
      <c r="R92" s="14">
        <v>1</v>
      </c>
      <c r="S92">
        <v>1</v>
      </c>
      <c r="T92" s="45"/>
      <c r="U92">
        <v>0.25</v>
      </c>
      <c r="V92">
        <v>0.05</v>
      </c>
      <c r="W92">
        <v>1</v>
      </c>
      <c r="X92">
        <v>1</v>
      </c>
      <c r="Y92">
        <v>0.25</v>
      </c>
      <c r="Z92">
        <v>0.25</v>
      </c>
      <c r="AA92" s="45"/>
      <c r="AB92">
        <v>1</v>
      </c>
      <c r="AC92" s="25">
        <f t="shared" si="116"/>
        <v>-4.6051701859880909</v>
      </c>
      <c r="AD92" s="12">
        <f t="shared" si="123"/>
        <v>-4.7757320447283904</v>
      </c>
      <c r="AE92" s="12" t="str">
        <f t="shared" si="124"/>
        <v>na</v>
      </c>
      <c r="AF92" s="12">
        <f t="shared" si="125"/>
        <v>-2.0853600842210223</v>
      </c>
      <c r="AG92" s="12">
        <f t="shared" si="126"/>
        <v>-0.50765655593569492</v>
      </c>
      <c r="AH92" s="12">
        <f t="shared" si="127"/>
        <v>-6.3053674918174352</v>
      </c>
      <c r="AI92" s="12">
        <f t="shared" si="128"/>
        <v>-4.6051701859880909</v>
      </c>
      <c r="AJ92" s="12">
        <f t="shared" si="129"/>
        <v>-1.3157629102823116</v>
      </c>
      <c r="AK92" s="12">
        <f t="shared" si="130"/>
        <v>-1.2894476520766653</v>
      </c>
      <c r="AL92" s="12" t="str">
        <f t="shared" si="131"/>
        <v>na</v>
      </c>
      <c r="AM92" s="12">
        <f t="shared" si="132"/>
        <v>-4.6051701859880909</v>
      </c>
      <c r="AN92" s="25">
        <f t="shared" si="117"/>
        <v>1</v>
      </c>
      <c r="AO92" s="12">
        <f t="shared" si="133"/>
        <v>1.0754458161865568</v>
      </c>
      <c r="AP92" s="12" t="str">
        <f t="shared" si="134"/>
        <v>na</v>
      </c>
      <c r="AQ92" s="12">
        <f t="shared" si="135"/>
        <v>0.20505517977928084</v>
      </c>
      <c r="AR92" s="12">
        <f t="shared" si="136"/>
        <v>1.21520243040486E-2</v>
      </c>
      <c r="AS92" s="12">
        <f t="shared" si="137"/>
        <v>1.8746898930542024</v>
      </c>
      <c r="AT92" s="12">
        <f t="shared" si="138"/>
        <v>1</v>
      </c>
      <c r="AU92" s="12">
        <f t="shared" si="139"/>
        <v>8.1632653061224483E-2</v>
      </c>
      <c r="AV92" s="12">
        <f t="shared" si="140"/>
        <v>7.8399999999999997E-2</v>
      </c>
      <c r="AW92" s="12" t="str">
        <f t="shared" si="141"/>
        <v>na</v>
      </c>
      <c r="AX92" s="67">
        <f t="shared" si="142"/>
        <v>1</v>
      </c>
      <c r="AZ92" s="13" t="s">
        <v>226</v>
      </c>
      <c r="BA92" s="81"/>
      <c r="BF92" s="2"/>
      <c r="BG92" t="s">
        <v>129</v>
      </c>
      <c r="BH92" s="141" t="s">
        <v>186</v>
      </c>
      <c r="BJ92">
        <v>17</v>
      </c>
      <c r="BK92" s="145">
        <v>79.738</v>
      </c>
      <c r="BL92" s="71">
        <v>17</v>
      </c>
      <c r="BM92" s="40"/>
      <c r="BN92" s="72"/>
      <c r="BO92" s="12">
        <f t="shared" si="112"/>
        <v>0.01</v>
      </c>
      <c r="BP92" s="67">
        <f t="shared" si="122"/>
        <v>0.01</v>
      </c>
      <c r="BQ92" s="14">
        <v>1</v>
      </c>
      <c r="BR92">
        <v>1</v>
      </c>
      <c r="BS92" s="45"/>
      <c r="BT92">
        <v>0.25</v>
      </c>
      <c r="BU92">
        <v>0.05</v>
      </c>
      <c r="BV92">
        <v>1</v>
      </c>
      <c r="BW92">
        <v>1</v>
      </c>
      <c r="BX92">
        <v>0.25</v>
      </c>
      <c r="BY92">
        <v>0.25</v>
      </c>
      <c r="BZ92" s="45"/>
      <c r="CA92">
        <v>1</v>
      </c>
      <c r="CB92" s="25">
        <f t="shared" si="119"/>
        <v>-4.6051701859880909</v>
      </c>
      <c r="CC92" s="12">
        <f t="shared" si="143"/>
        <v>-4.7757320447283904</v>
      </c>
      <c r="CD92" s="12" t="str">
        <f t="shared" si="144"/>
        <v>na</v>
      </c>
      <c r="CE92" s="12">
        <f t="shared" si="145"/>
        <v>-2.0853600842210223</v>
      </c>
      <c r="CF92" s="12">
        <f t="shared" si="146"/>
        <v>-0.50765655593569492</v>
      </c>
      <c r="CG92" s="12">
        <f t="shared" si="147"/>
        <v>-6.3053674918174352</v>
      </c>
      <c r="CH92" s="12">
        <f t="shared" si="148"/>
        <v>-4.6051701859880909</v>
      </c>
      <c r="CI92" s="12">
        <f t="shared" si="149"/>
        <v>-1.3157629102823116</v>
      </c>
      <c r="CJ92" s="12">
        <f t="shared" si="150"/>
        <v>-1.2894476520766653</v>
      </c>
      <c r="CK92" s="12" t="str">
        <f t="shared" si="151"/>
        <v>na</v>
      </c>
      <c r="CL92" s="12">
        <f t="shared" si="152"/>
        <v>-4.6051701859880909</v>
      </c>
      <c r="CM92" s="25">
        <f t="shared" si="120"/>
        <v>1</v>
      </c>
      <c r="CN92" s="12">
        <f t="shared" si="153"/>
        <v>1.0754458161865568</v>
      </c>
      <c r="CO92" s="12" t="str">
        <f t="shared" si="154"/>
        <v>na</v>
      </c>
      <c r="CP92" s="12">
        <f t="shared" si="155"/>
        <v>0.20505517977928084</v>
      </c>
      <c r="CQ92" s="12">
        <f t="shared" si="156"/>
        <v>1.21520243040486E-2</v>
      </c>
      <c r="CR92" s="12">
        <f t="shared" si="157"/>
        <v>1.8746898930542024</v>
      </c>
      <c r="CS92" s="12">
        <f t="shared" si="158"/>
        <v>1</v>
      </c>
      <c r="CT92" s="12">
        <f t="shared" si="159"/>
        <v>8.1632653061224483E-2</v>
      </c>
      <c r="CU92" s="12">
        <f t="shared" si="160"/>
        <v>7.8399999999999997E-2</v>
      </c>
      <c r="CV92" s="12" t="str">
        <f t="shared" si="161"/>
        <v>na</v>
      </c>
      <c r="CW92" s="67">
        <f t="shared" si="162"/>
        <v>1</v>
      </c>
    </row>
    <row r="93" spans="1:101" x14ac:dyDescent="0.25">
      <c r="A93" s="144" t="s">
        <v>144</v>
      </c>
      <c r="B93" s="140"/>
      <c r="C93" s="141"/>
      <c r="D93" s="141"/>
      <c r="E93" s="141"/>
      <c r="F93" s="141"/>
      <c r="G93" s="143"/>
      <c r="H93" s="141" t="s">
        <v>130</v>
      </c>
      <c r="I93" s="141" t="s">
        <v>186</v>
      </c>
      <c r="K93">
        <v>16</v>
      </c>
      <c r="L93" s="145">
        <v>4.1268225039723556E-2</v>
      </c>
      <c r="M93" s="83"/>
      <c r="N93" s="149"/>
      <c r="O93" s="150"/>
      <c r="P93" s="12">
        <f t="shared" si="109"/>
        <v>0.01</v>
      </c>
      <c r="Q93" s="67">
        <f t="shared" si="121"/>
        <v>0.01</v>
      </c>
      <c r="R93" s="14">
        <v>1</v>
      </c>
      <c r="S93">
        <v>1</v>
      </c>
      <c r="T93" s="45"/>
      <c r="V93">
        <v>0.05</v>
      </c>
      <c r="W93" s="11">
        <v>1</v>
      </c>
      <c r="X93" s="11">
        <v>1</v>
      </c>
      <c r="AA93" s="45"/>
      <c r="AB93">
        <v>1</v>
      </c>
      <c r="AC93" s="25">
        <f t="shared" si="116"/>
        <v>-4.6051701859880909</v>
      </c>
      <c r="AD93" s="12">
        <f t="shared" si="123"/>
        <v>-4.7757320447283904</v>
      </c>
      <c r="AE93" s="12" t="str">
        <f t="shared" si="124"/>
        <v>na</v>
      </c>
      <c r="AF93" s="12" t="str">
        <f t="shared" si="125"/>
        <v>na</v>
      </c>
      <c r="AG93" s="12">
        <f t="shared" si="126"/>
        <v>-0.50765655593569492</v>
      </c>
      <c r="AH93" s="12">
        <f t="shared" si="127"/>
        <v>-6.3053674918174352</v>
      </c>
      <c r="AI93" s="12">
        <f t="shared" si="128"/>
        <v>-4.6051701859880909</v>
      </c>
      <c r="AJ93" s="12" t="str">
        <f t="shared" si="129"/>
        <v>na</v>
      </c>
      <c r="AK93" s="12" t="str">
        <f t="shared" si="130"/>
        <v>na</v>
      </c>
      <c r="AL93" s="12" t="str">
        <f t="shared" si="131"/>
        <v>na</v>
      </c>
      <c r="AM93" s="12">
        <f t="shared" si="132"/>
        <v>-4.6051701859880909</v>
      </c>
      <c r="AN93" s="25">
        <f t="shared" si="117"/>
        <v>1</v>
      </c>
      <c r="AO93" s="12">
        <f t="shared" si="133"/>
        <v>1.0754458161865568</v>
      </c>
      <c r="AP93" s="12" t="str">
        <f t="shared" si="134"/>
        <v>na</v>
      </c>
      <c r="AQ93" s="12" t="str">
        <f t="shared" si="135"/>
        <v>na</v>
      </c>
      <c r="AR93" s="12">
        <f t="shared" si="136"/>
        <v>1.21520243040486E-2</v>
      </c>
      <c r="AS93" s="12">
        <f t="shared" si="137"/>
        <v>1.8746898930542024</v>
      </c>
      <c r="AT93" s="12">
        <f t="shared" si="138"/>
        <v>1</v>
      </c>
      <c r="AU93" s="12" t="str">
        <f t="shared" si="139"/>
        <v>na</v>
      </c>
      <c r="AV93" s="12" t="str">
        <f t="shared" si="140"/>
        <v>na</v>
      </c>
      <c r="AW93" s="12" t="str">
        <f t="shared" si="141"/>
        <v>na</v>
      </c>
      <c r="AX93" s="67">
        <f t="shared" si="142"/>
        <v>1</v>
      </c>
      <c r="AZ93" s="144" t="s">
        <v>144</v>
      </c>
      <c r="BA93" s="140"/>
      <c r="BB93" s="141"/>
      <c r="BC93" s="141"/>
      <c r="BD93" s="141"/>
      <c r="BE93" s="141"/>
      <c r="BF93" s="143"/>
      <c r="BG93" s="141" t="s">
        <v>130</v>
      </c>
      <c r="BH93" s="141" t="s">
        <v>186</v>
      </c>
      <c r="BJ93">
        <v>16</v>
      </c>
      <c r="BK93" s="145">
        <v>4.1268225039723556E-2</v>
      </c>
      <c r="BL93" s="83">
        <v>16</v>
      </c>
      <c r="BM93" s="149"/>
      <c r="BN93" s="150"/>
      <c r="BO93" s="12">
        <f t="shared" si="112"/>
        <v>0.01</v>
      </c>
      <c r="BP93" s="67">
        <f t="shared" si="122"/>
        <v>0.01</v>
      </c>
      <c r="BQ93" s="14">
        <v>1</v>
      </c>
      <c r="BR93">
        <v>1</v>
      </c>
      <c r="BS93" s="45"/>
      <c r="BU93">
        <v>0.05</v>
      </c>
      <c r="BV93" s="11">
        <v>1</v>
      </c>
      <c r="BW93" s="11">
        <v>1</v>
      </c>
      <c r="BZ93" s="45"/>
      <c r="CA93">
        <v>1</v>
      </c>
      <c r="CB93" s="25">
        <f t="shared" si="119"/>
        <v>-4.6051701859880909</v>
      </c>
      <c r="CC93" s="12">
        <f t="shared" si="143"/>
        <v>-4.7757320447283904</v>
      </c>
      <c r="CD93" s="12" t="str">
        <f t="shared" si="144"/>
        <v>na</v>
      </c>
      <c r="CE93" s="12" t="str">
        <f t="shared" si="145"/>
        <v>na</v>
      </c>
      <c r="CF93" s="12">
        <f t="shared" si="146"/>
        <v>-0.50765655593569492</v>
      </c>
      <c r="CG93" s="12">
        <f t="shared" si="147"/>
        <v>-6.3053674918174352</v>
      </c>
      <c r="CH93" s="12">
        <f t="shared" si="148"/>
        <v>-4.6051701859880909</v>
      </c>
      <c r="CI93" s="12" t="str">
        <f t="shared" si="149"/>
        <v>na</v>
      </c>
      <c r="CJ93" s="12" t="str">
        <f t="shared" si="150"/>
        <v>na</v>
      </c>
      <c r="CK93" s="12" t="str">
        <f t="shared" si="151"/>
        <v>na</v>
      </c>
      <c r="CL93" s="12">
        <f t="shared" si="152"/>
        <v>-4.6051701859880909</v>
      </c>
      <c r="CM93" s="25">
        <f t="shared" si="120"/>
        <v>1</v>
      </c>
      <c r="CN93" s="12">
        <f t="shared" si="153"/>
        <v>1.0754458161865568</v>
      </c>
      <c r="CO93" s="12" t="str">
        <f t="shared" si="154"/>
        <v>na</v>
      </c>
      <c r="CP93" s="12" t="str">
        <f t="shared" si="155"/>
        <v>na</v>
      </c>
      <c r="CQ93" s="12">
        <f t="shared" si="156"/>
        <v>1.21520243040486E-2</v>
      </c>
      <c r="CR93" s="12">
        <f t="shared" si="157"/>
        <v>1.8746898930542024</v>
      </c>
      <c r="CS93" s="12">
        <f t="shared" si="158"/>
        <v>1</v>
      </c>
      <c r="CT93" s="12" t="str">
        <f t="shared" si="159"/>
        <v>na</v>
      </c>
      <c r="CU93" s="12" t="str">
        <f t="shared" si="160"/>
        <v>na</v>
      </c>
      <c r="CV93" s="12" t="str">
        <f t="shared" si="161"/>
        <v>na</v>
      </c>
      <c r="CW93" s="67">
        <f t="shared" si="162"/>
        <v>1</v>
      </c>
    </row>
    <row r="94" spans="1:101" x14ac:dyDescent="0.25">
      <c r="A94" s="13" t="s">
        <v>145</v>
      </c>
      <c r="B94" s="1"/>
      <c r="G94" s="2"/>
      <c r="H94" t="s">
        <v>129</v>
      </c>
      <c r="I94" t="s">
        <v>186</v>
      </c>
      <c r="K94">
        <v>17</v>
      </c>
      <c r="L94" s="100">
        <v>13.526</v>
      </c>
      <c r="M94" s="71"/>
      <c r="N94" s="40"/>
      <c r="O94" s="71"/>
      <c r="P94" s="12">
        <f t="shared" si="109"/>
        <v>0.01</v>
      </c>
      <c r="Q94" s="67">
        <f t="shared" si="121"/>
        <v>0.01</v>
      </c>
      <c r="R94" s="14">
        <v>1</v>
      </c>
      <c r="S94">
        <v>1</v>
      </c>
      <c r="T94" s="45"/>
      <c r="U94">
        <v>0.125</v>
      </c>
      <c r="V94">
        <v>0.05</v>
      </c>
      <c r="W94" s="11">
        <v>1</v>
      </c>
      <c r="X94" s="11"/>
      <c r="Z94">
        <v>1</v>
      </c>
      <c r="AA94" s="45"/>
      <c r="AC94" s="25">
        <f t="shared" si="116"/>
        <v>-4.6051701859880909</v>
      </c>
      <c r="AD94" s="12">
        <f t="shared" si="123"/>
        <v>-4.7757320447283904</v>
      </c>
      <c r="AE94" s="12" t="str">
        <f t="shared" si="124"/>
        <v>na</v>
      </c>
      <c r="AF94" s="12">
        <f t="shared" si="125"/>
        <v>-1.0426800421105111</v>
      </c>
      <c r="AG94" s="12">
        <f t="shared" si="126"/>
        <v>-0.50765655593569492</v>
      </c>
      <c r="AH94" s="12">
        <f t="shared" si="127"/>
        <v>-6.3053674918174352</v>
      </c>
      <c r="AI94" s="12" t="str">
        <f t="shared" si="128"/>
        <v>na</v>
      </c>
      <c r="AJ94" s="12" t="str">
        <f t="shared" si="129"/>
        <v>na</v>
      </c>
      <c r="AK94" s="12">
        <f t="shared" si="130"/>
        <v>-5.1577906083066614</v>
      </c>
      <c r="AL94" s="12" t="str">
        <f t="shared" si="131"/>
        <v>na</v>
      </c>
      <c r="AM94" s="12" t="str">
        <f t="shared" si="132"/>
        <v>na</v>
      </c>
      <c r="AN94" s="25">
        <f t="shared" si="117"/>
        <v>1</v>
      </c>
      <c r="AO94" s="12">
        <f t="shared" si="133"/>
        <v>1.0754458161865568</v>
      </c>
      <c r="AP94" s="12" t="str">
        <f t="shared" si="134"/>
        <v>na</v>
      </c>
      <c r="AQ94" s="12">
        <f t="shared" si="135"/>
        <v>5.126379494482021E-2</v>
      </c>
      <c r="AR94" s="12">
        <f t="shared" si="136"/>
        <v>1.21520243040486E-2</v>
      </c>
      <c r="AS94" s="12">
        <f t="shared" si="137"/>
        <v>1.8746898930542024</v>
      </c>
      <c r="AT94" s="12" t="str">
        <f t="shared" si="138"/>
        <v>na</v>
      </c>
      <c r="AU94" s="12" t="str">
        <f t="shared" si="139"/>
        <v>na</v>
      </c>
      <c r="AV94" s="12">
        <f t="shared" si="140"/>
        <v>1.2544</v>
      </c>
      <c r="AW94" s="12" t="str">
        <f t="shared" si="141"/>
        <v>na</v>
      </c>
      <c r="AX94" s="67" t="str">
        <f t="shared" si="142"/>
        <v>na</v>
      </c>
      <c r="AZ94" s="13" t="s">
        <v>145</v>
      </c>
      <c r="BA94" s="1"/>
      <c r="BF94" s="2"/>
      <c r="BG94" t="s">
        <v>129</v>
      </c>
      <c r="BH94" t="s">
        <v>186</v>
      </c>
      <c r="BJ94">
        <v>17</v>
      </c>
      <c r="BK94" s="100">
        <v>13.526</v>
      </c>
      <c r="BL94" s="71">
        <v>17</v>
      </c>
      <c r="BM94" s="40"/>
      <c r="BN94" s="71"/>
      <c r="BO94" s="12">
        <f t="shared" si="112"/>
        <v>0.01</v>
      </c>
      <c r="BP94" s="67">
        <f t="shared" si="122"/>
        <v>0.01</v>
      </c>
      <c r="BQ94" s="14">
        <v>1</v>
      </c>
      <c r="BR94">
        <v>1</v>
      </c>
      <c r="BS94" s="45"/>
      <c r="BT94">
        <v>0.125</v>
      </c>
      <c r="BU94">
        <v>0.05</v>
      </c>
      <c r="BV94" s="11">
        <v>1</v>
      </c>
      <c r="BW94" s="11"/>
      <c r="BY94">
        <v>1</v>
      </c>
      <c r="BZ94" s="45"/>
      <c r="CB94" s="25">
        <f t="shared" si="119"/>
        <v>-4.6051701859880909</v>
      </c>
      <c r="CC94" s="12">
        <f t="shared" si="143"/>
        <v>-4.7757320447283904</v>
      </c>
      <c r="CD94" s="12" t="str">
        <f t="shared" si="144"/>
        <v>na</v>
      </c>
      <c r="CE94" s="12">
        <f t="shared" si="145"/>
        <v>-1.0426800421105111</v>
      </c>
      <c r="CF94" s="12">
        <f t="shared" si="146"/>
        <v>-0.50765655593569492</v>
      </c>
      <c r="CG94" s="12">
        <f t="shared" si="147"/>
        <v>-6.3053674918174352</v>
      </c>
      <c r="CH94" s="12" t="str">
        <f t="shared" si="148"/>
        <v>na</v>
      </c>
      <c r="CI94" s="12" t="str">
        <f t="shared" si="149"/>
        <v>na</v>
      </c>
      <c r="CJ94" s="12">
        <f t="shared" si="150"/>
        <v>-5.1577906083066614</v>
      </c>
      <c r="CK94" s="12" t="str">
        <f t="shared" si="151"/>
        <v>na</v>
      </c>
      <c r="CL94" s="12" t="str">
        <f t="shared" si="152"/>
        <v>na</v>
      </c>
      <c r="CM94" s="25">
        <f t="shared" si="120"/>
        <v>1</v>
      </c>
      <c r="CN94" s="12">
        <f t="shared" si="153"/>
        <v>1.0754458161865568</v>
      </c>
      <c r="CO94" s="12" t="str">
        <f t="shared" si="154"/>
        <v>na</v>
      </c>
      <c r="CP94" s="12">
        <f t="shared" si="155"/>
        <v>5.126379494482021E-2</v>
      </c>
      <c r="CQ94" s="12">
        <f t="shared" si="156"/>
        <v>1.21520243040486E-2</v>
      </c>
      <c r="CR94" s="12">
        <f t="shared" si="157"/>
        <v>1.8746898930542024</v>
      </c>
      <c r="CS94" s="12" t="str">
        <f t="shared" si="158"/>
        <v>na</v>
      </c>
      <c r="CT94" s="12" t="str">
        <f t="shared" si="159"/>
        <v>na</v>
      </c>
      <c r="CU94" s="12">
        <f t="shared" si="160"/>
        <v>1.2544</v>
      </c>
      <c r="CV94" s="12" t="str">
        <f t="shared" si="161"/>
        <v>na</v>
      </c>
      <c r="CW94" s="67" t="str">
        <f t="shared" si="162"/>
        <v>na</v>
      </c>
    </row>
    <row r="95" spans="1:101" x14ac:dyDescent="0.25">
      <c r="A95" s="13" t="s">
        <v>146</v>
      </c>
      <c r="B95" s="1"/>
      <c r="G95" s="2"/>
      <c r="H95" t="s">
        <v>129</v>
      </c>
      <c r="I95" t="s">
        <v>186</v>
      </c>
      <c r="K95">
        <v>17</v>
      </c>
      <c r="L95" s="100">
        <v>29.334</v>
      </c>
      <c r="M95" s="71"/>
      <c r="N95" s="41"/>
      <c r="O95" s="71"/>
      <c r="P95" s="12">
        <f t="shared" si="109"/>
        <v>0.01</v>
      </c>
      <c r="Q95" s="67">
        <f t="shared" si="121"/>
        <v>0.01</v>
      </c>
      <c r="R95" s="14">
        <v>1</v>
      </c>
      <c r="T95" s="45"/>
      <c r="U95">
        <v>0.25</v>
      </c>
      <c r="V95">
        <v>1</v>
      </c>
      <c r="W95" s="11">
        <v>1</v>
      </c>
      <c r="X95" s="11">
        <v>1</v>
      </c>
      <c r="Z95">
        <v>1</v>
      </c>
      <c r="AA95" s="45"/>
      <c r="AC95" s="25">
        <f t="shared" si="116"/>
        <v>-4.6051701859880909</v>
      </c>
      <c r="AD95" s="12" t="str">
        <f t="shared" si="123"/>
        <v>na</v>
      </c>
      <c r="AE95" s="12" t="str">
        <f t="shared" si="124"/>
        <v>na</v>
      </c>
      <c r="AF95" s="12">
        <f t="shared" si="125"/>
        <v>-2.0853600842210223</v>
      </c>
      <c r="AG95" s="12">
        <f t="shared" si="126"/>
        <v>-10.153131118713898</v>
      </c>
      <c r="AH95" s="12">
        <f t="shared" si="127"/>
        <v>-6.3053674918174352</v>
      </c>
      <c r="AI95" s="12">
        <f t="shared" si="128"/>
        <v>-4.6051701859880909</v>
      </c>
      <c r="AJ95" s="12" t="str">
        <f t="shared" si="129"/>
        <v>na</v>
      </c>
      <c r="AK95" s="12">
        <f t="shared" si="130"/>
        <v>-5.1577906083066614</v>
      </c>
      <c r="AL95" s="12" t="str">
        <f t="shared" si="131"/>
        <v>na</v>
      </c>
      <c r="AM95" s="12" t="str">
        <f t="shared" si="132"/>
        <v>na</v>
      </c>
      <c r="AN95" s="25">
        <f t="shared" si="117"/>
        <v>1</v>
      </c>
      <c r="AO95" s="12" t="str">
        <f t="shared" si="133"/>
        <v>na</v>
      </c>
      <c r="AP95" s="12" t="str">
        <f t="shared" si="134"/>
        <v>na</v>
      </c>
      <c r="AQ95" s="12">
        <f t="shared" si="135"/>
        <v>0.20505517977928084</v>
      </c>
      <c r="AR95" s="12">
        <f t="shared" si="136"/>
        <v>4.8608097216194395</v>
      </c>
      <c r="AS95" s="12">
        <f t="shared" si="137"/>
        <v>1.8746898930542024</v>
      </c>
      <c r="AT95" s="12">
        <f t="shared" si="138"/>
        <v>1</v>
      </c>
      <c r="AU95" s="12" t="str">
        <f t="shared" si="139"/>
        <v>na</v>
      </c>
      <c r="AV95" s="12">
        <f t="shared" si="140"/>
        <v>1.2544</v>
      </c>
      <c r="AW95" s="12" t="str">
        <f t="shared" si="141"/>
        <v>na</v>
      </c>
      <c r="AX95" s="67" t="str">
        <f t="shared" si="142"/>
        <v>na</v>
      </c>
      <c r="AZ95" s="13" t="s">
        <v>146</v>
      </c>
      <c r="BA95" s="1"/>
      <c r="BF95" s="2"/>
      <c r="BG95" t="s">
        <v>129</v>
      </c>
      <c r="BH95" t="s">
        <v>186</v>
      </c>
      <c r="BJ95">
        <v>17</v>
      </c>
      <c r="BK95" s="100">
        <v>29.334</v>
      </c>
      <c r="BL95" s="71">
        <v>17</v>
      </c>
      <c r="BM95" s="41"/>
      <c r="BN95" s="71"/>
      <c r="BO95" s="12">
        <f t="shared" si="112"/>
        <v>0.01</v>
      </c>
      <c r="BP95" s="67">
        <f t="shared" si="122"/>
        <v>0.01</v>
      </c>
      <c r="BQ95" s="14">
        <v>1</v>
      </c>
      <c r="BS95" s="45"/>
      <c r="BT95">
        <v>0.25</v>
      </c>
      <c r="BU95">
        <v>1</v>
      </c>
      <c r="BV95" s="11">
        <v>1</v>
      </c>
      <c r="BW95" s="11">
        <v>1</v>
      </c>
      <c r="BY95">
        <v>1</v>
      </c>
      <c r="BZ95" s="45"/>
      <c r="CB95" s="25">
        <f t="shared" si="119"/>
        <v>-4.6051701859880909</v>
      </c>
      <c r="CC95" s="12" t="str">
        <f t="shared" si="143"/>
        <v>na</v>
      </c>
      <c r="CD95" s="12" t="str">
        <f t="shared" si="144"/>
        <v>na</v>
      </c>
      <c r="CE95" s="12">
        <f t="shared" si="145"/>
        <v>-2.0853600842210223</v>
      </c>
      <c r="CF95" s="12">
        <f t="shared" si="146"/>
        <v>-10.153131118713898</v>
      </c>
      <c r="CG95" s="12">
        <f t="shared" si="147"/>
        <v>-6.3053674918174352</v>
      </c>
      <c r="CH95" s="12">
        <f t="shared" si="148"/>
        <v>-4.6051701859880909</v>
      </c>
      <c r="CI95" s="12" t="str">
        <f t="shared" si="149"/>
        <v>na</v>
      </c>
      <c r="CJ95" s="12">
        <f t="shared" si="150"/>
        <v>-5.1577906083066614</v>
      </c>
      <c r="CK95" s="12" t="str">
        <f t="shared" si="151"/>
        <v>na</v>
      </c>
      <c r="CL95" s="12" t="str">
        <f t="shared" si="152"/>
        <v>na</v>
      </c>
      <c r="CM95" s="25">
        <f t="shared" si="120"/>
        <v>1</v>
      </c>
      <c r="CN95" s="12" t="str">
        <f t="shared" si="153"/>
        <v>na</v>
      </c>
      <c r="CO95" s="12" t="str">
        <f t="shared" si="154"/>
        <v>na</v>
      </c>
      <c r="CP95" s="12">
        <f t="shared" si="155"/>
        <v>0.20505517977928084</v>
      </c>
      <c r="CQ95" s="12">
        <f t="shared" si="156"/>
        <v>4.8608097216194395</v>
      </c>
      <c r="CR95" s="12">
        <f t="shared" si="157"/>
        <v>1.8746898930542024</v>
      </c>
      <c r="CS95" s="12">
        <f t="shared" si="158"/>
        <v>1</v>
      </c>
      <c r="CT95" s="12" t="str">
        <f t="shared" si="159"/>
        <v>na</v>
      </c>
      <c r="CU95" s="12">
        <f t="shared" si="160"/>
        <v>1.2544</v>
      </c>
      <c r="CV95" s="12" t="str">
        <f t="shared" si="161"/>
        <v>na</v>
      </c>
      <c r="CW95" s="67" t="str">
        <f t="shared" si="162"/>
        <v>na</v>
      </c>
    </row>
    <row r="96" spans="1:101" x14ac:dyDescent="0.25">
      <c r="A96" s="13" t="s">
        <v>227</v>
      </c>
      <c r="B96" s="1"/>
      <c r="G96" s="2"/>
      <c r="H96" t="s">
        <v>129</v>
      </c>
      <c r="I96" t="s">
        <v>186</v>
      </c>
      <c r="K96">
        <v>17</v>
      </c>
      <c r="L96" s="100">
        <v>13.076000000000001</v>
      </c>
      <c r="M96" s="71"/>
      <c r="N96" s="41"/>
      <c r="O96" s="71"/>
      <c r="P96" s="12">
        <f t="shared" si="109"/>
        <v>0.01</v>
      </c>
      <c r="Q96" s="67">
        <f t="shared" si="121"/>
        <v>0.01</v>
      </c>
      <c r="R96" s="14">
        <v>1</v>
      </c>
      <c r="S96">
        <v>1</v>
      </c>
      <c r="T96" s="45"/>
      <c r="U96">
        <v>0.25</v>
      </c>
      <c r="V96">
        <v>0.15</v>
      </c>
      <c r="W96" s="11">
        <v>0.25</v>
      </c>
      <c r="X96" s="11"/>
      <c r="Z96">
        <v>1</v>
      </c>
      <c r="AA96" s="45"/>
      <c r="AC96" s="25">
        <f t="shared" si="116"/>
        <v>-4.6051701859880909</v>
      </c>
      <c r="AD96" s="12">
        <f t="shared" si="123"/>
        <v>-4.7757320447283904</v>
      </c>
      <c r="AE96" s="12" t="str">
        <f t="shared" si="124"/>
        <v>na</v>
      </c>
      <c r="AF96" s="12">
        <f t="shared" si="125"/>
        <v>-2.0853600842210223</v>
      </c>
      <c r="AG96" s="12">
        <f t="shared" si="126"/>
        <v>-1.5229696678070845</v>
      </c>
      <c r="AH96" s="12">
        <f t="shared" si="127"/>
        <v>-1.5763418729543588</v>
      </c>
      <c r="AI96" s="12" t="str">
        <f t="shared" si="128"/>
        <v>na</v>
      </c>
      <c r="AJ96" s="12" t="str">
        <f t="shared" si="129"/>
        <v>na</v>
      </c>
      <c r="AK96" s="12">
        <f t="shared" si="130"/>
        <v>-5.1577906083066614</v>
      </c>
      <c r="AL96" s="12" t="str">
        <f t="shared" si="131"/>
        <v>na</v>
      </c>
      <c r="AM96" s="12" t="str">
        <f t="shared" si="132"/>
        <v>na</v>
      </c>
      <c r="AN96" s="25">
        <f t="shared" si="117"/>
        <v>1</v>
      </c>
      <c r="AO96" s="12">
        <f t="shared" si="133"/>
        <v>1.0754458161865568</v>
      </c>
      <c r="AP96" s="12" t="str">
        <f t="shared" si="134"/>
        <v>na</v>
      </c>
      <c r="AQ96" s="12">
        <f t="shared" si="135"/>
        <v>0.20505517977928084</v>
      </c>
      <c r="AR96" s="12">
        <f t="shared" si="136"/>
        <v>0.10936821873643737</v>
      </c>
      <c r="AS96" s="12">
        <f t="shared" si="137"/>
        <v>0.11716811831588765</v>
      </c>
      <c r="AT96" s="12" t="str">
        <f t="shared" si="138"/>
        <v>na</v>
      </c>
      <c r="AU96" s="12" t="str">
        <f t="shared" si="139"/>
        <v>na</v>
      </c>
      <c r="AV96" s="12">
        <f t="shared" si="140"/>
        <v>1.2544</v>
      </c>
      <c r="AW96" s="12" t="str">
        <f t="shared" si="141"/>
        <v>na</v>
      </c>
      <c r="AX96" s="67" t="str">
        <f t="shared" si="142"/>
        <v>na</v>
      </c>
      <c r="AZ96" s="13" t="s">
        <v>227</v>
      </c>
      <c r="BA96" s="1"/>
      <c r="BF96" s="2"/>
      <c r="BG96" t="s">
        <v>129</v>
      </c>
      <c r="BH96" t="s">
        <v>186</v>
      </c>
      <c r="BJ96">
        <v>17</v>
      </c>
      <c r="BK96" s="100">
        <v>13.076000000000001</v>
      </c>
      <c r="BL96" s="71">
        <v>17</v>
      </c>
      <c r="BM96" s="41"/>
      <c r="BN96" s="71"/>
      <c r="BO96" s="12">
        <f t="shared" si="112"/>
        <v>0.01</v>
      </c>
      <c r="BP96" s="67">
        <f t="shared" si="122"/>
        <v>0.01</v>
      </c>
      <c r="BQ96" s="14">
        <v>1</v>
      </c>
      <c r="BR96">
        <v>1</v>
      </c>
      <c r="BS96" s="45"/>
      <c r="BT96">
        <v>0.25</v>
      </c>
      <c r="BU96">
        <v>0.15</v>
      </c>
      <c r="BV96" s="11">
        <v>0.25</v>
      </c>
      <c r="BW96" s="11"/>
      <c r="BY96">
        <v>1</v>
      </c>
      <c r="BZ96" s="45"/>
      <c r="CB96" s="25">
        <f t="shared" si="119"/>
        <v>-4.6051701859880909</v>
      </c>
      <c r="CC96" s="12">
        <f t="shared" si="143"/>
        <v>-4.7757320447283904</v>
      </c>
      <c r="CD96" s="12" t="str">
        <f t="shared" si="144"/>
        <v>na</v>
      </c>
      <c r="CE96" s="12">
        <f t="shared" si="145"/>
        <v>-2.0853600842210223</v>
      </c>
      <c r="CF96" s="12">
        <f t="shared" si="146"/>
        <v>-1.5229696678070845</v>
      </c>
      <c r="CG96" s="12">
        <f t="shared" si="147"/>
        <v>-1.5763418729543588</v>
      </c>
      <c r="CH96" s="12" t="str">
        <f t="shared" si="148"/>
        <v>na</v>
      </c>
      <c r="CI96" s="12" t="str">
        <f t="shared" si="149"/>
        <v>na</v>
      </c>
      <c r="CJ96" s="12">
        <f t="shared" si="150"/>
        <v>-5.1577906083066614</v>
      </c>
      <c r="CK96" s="12" t="str">
        <f t="shared" si="151"/>
        <v>na</v>
      </c>
      <c r="CL96" s="12" t="str">
        <f t="shared" si="152"/>
        <v>na</v>
      </c>
      <c r="CM96" s="25">
        <f t="shared" si="120"/>
        <v>1</v>
      </c>
      <c r="CN96" s="12">
        <f t="shared" si="153"/>
        <v>1.0754458161865568</v>
      </c>
      <c r="CO96" s="12" t="str">
        <f t="shared" si="154"/>
        <v>na</v>
      </c>
      <c r="CP96" s="12">
        <f t="shared" si="155"/>
        <v>0.20505517977928084</v>
      </c>
      <c r="CQ96" s="12">
        <f t="shared" si="156"/>
        <v>0.10936821873643737</v>
      </c>
      <c r="CR96" s="12">
        <f t="shared" si="157"/>
        <v>0.11716811831588765</v>
      </c>
      <c r="CS96" s="12" t="str">
        <f t="shared" si="158"/>
        <v>na</v>
      </c>
      <c r="CT96" s="12" t="str">
        <f t="shared" si="159"/>
        <v>na</v>
      </c>
      <c r="CU96" s="12">
        <f t="shared" si="160"/>
        <v>1.2544</v>
      </c>
      <c r="CV96" s="12" t="str">
        <f t="shared" si="161"/>
        <v>na</v>
      </c>
      <c r="CW96" s="67" t="str">
        <f t="shared" si="162"/>
        <v>na</v>
      </c>
    </row>
    <row r="97" spans="1:101" x14ac:dyDescent="0.25">
      <c r="A97" s="13" t="s">
        <v>147</v>
      </c>
      <c r="B97" s="1"/>
      <c r="G97" s="2"/>
      <c r="H97" t="s">
        <v>129</v>
      </c>
      <c r="I97" t="s">
        <v>186</v>
      </c>
      <c r="K97">
        <v>17</v>
      </c>
      <c r="L97" s="100">
        <v>17.111999999999998</v>
      </c>
      <c r="M97" s="71"/>
      <c r="N97" s="41"/>
      <c r="O97" s="71"/>
      <c r="P97" s="12">
        <f t="shared" si="109"/>
        <v>0.01</v>
      </c>
      <c r="Q97" s="67">
        <f t="shared" si="121"/>
        <v>0.01</v>
      </c>
      <c r="R97" s="14">
        <v>1</v>
      </c>
      <c r="S97">
        <v>1</v>
      </c>
      <c r="T97" s="45"/>
      <c r="U97">
        <v>0.125</v>
      </c>
      <c r="V97">
        <v>0.4</v>
      </c>
      <c r="W97" s="11">
        <v>0.25</v>
      </c>
      <c r="X97" s="11"/>
      <c r="AA97" s="45"/>
      <c r="AC97" s="25">
        <f t="shared" si="116"/>
        <v>-4.6051701859880909</v>
      </c>
      <c r="AD97" s="12">
        <f t="shared" si="123"/>
        <v>-4.7757320447283904</v>
      </c>
      <c r="AE97" s="12" t="str">
        <f t="shared" si="124"/>
        <v>na</v>
      </c>
      <c r="AF97" s="12">
        <f t="shared" si="125"/>
        <v>-1.0426800421105111</v>
      </c>
      <c r="AG97" s="12">
        <f t="shared" si="126"/>
        <v>-4.0612524474855594</v>
      </c>
      <c r="AH97" s="12">
        <f t="shared" si="127"/>
        <v>-1.5763418729543588</v>
      </c>
      <c r="AI97" s="12" t="str">
        <f t="shared" si="128"/>
        <v>na</v>
      </c>
      <c r="AJ97" s="12" t="str">
        <f t="shared" si="129"/>
        <v>na</v>
      </c>
      <c r="AK97" s="12" t="str">
        <f t="shared" si="130"/>
        <v>na</v>
      </c>
      <c r="AL97" s="12" t="str">
        <f t="shared" si="131"/>
        <v>na</v>
      </c>
      <c r="AM97" s="12" t="str">
        <f t="shared" si="132"/>
        <v>na</v>
      </c>
      <c r="AN97" s="25">
        <f t="shared" si="117"/>
        <v>1</v>
      </c>
      <c r="AO97" s="12">
        <f t="shared" si="133"/>
        <v>1.0754458161865568</v>
      </c>
      <c r="AP97" s="12" t="str">
        <f t="shared" si="134"/>
        <v>na</v>
      </c>
      <c r="AQ97" s="12">
        <f t="shared" si="135"/>
        <v>5.126379494482021E-2</v>
      </c>
      <c r="AR97" s="12">
        <f t="shared" si="136"/>
        <v>0.77772955545911038</v>
      </c>
      <c r="AS97" s="12">
        <f t="shared" si="137"/>
        <v>0.11716811831588765</v>
      </c>
      <c r="AT97" s="12" t="str">
        <f t="shared" si="138"/>
        <v>na</v>
      </c>
      <c r="AU97" s="12" t="str">
        <f t="shared" si="139"/>
        <v>na</v>
      </c>
      <c r="AV97" s="12" t="str">
        <f t="shared" si="140"/>
        <v>na</v>
      </c>
      <c r="AW97" s="12" t="str">
        <f t="shared" si="141"/>
        <v>na</v>
      </c>
      <c r="AX97" s="67" t="str">
        <f t="shared" si="142"/>
        <v>na</v>
      </c>
      <c r="AZ97" s="13" t="s">
        <v>147</v>
      </c>
      <c r="BA97" s="1"/>
      <c r="BF97" s="2"/>
      <c r="BG97" t="s">
        <v>129</v>
      </c>
      <c r="BH97" t="s">
        <v>186</v>
      </c>
      <c r="BJ97">
        <v>17</v>
      </c>
      <c r="BK97" s="100">
        <v>17.111999999999998</v>
      </c>
      <c r="BL97" s="71">
        <v>17</v>
      </c>
      <c r="BM97" s="41"/>
      <c r="BN97" s="71"/>
      <c r="BO97" s="12">
        <f t="shared" si="112"/>
        <v>0.01</v>
      </c>
      <c r="BP97" s="67">
        <f t="shared" si="122"/>
        <v>0.01</v>
      </c>
      <c r="BQ97" s="14">
        <v>1</v>
      </c>
      <c r="BR97">
        <v>1</v>
      </c>
      <c r="BS97" s="45"/>
      <c r="BT97">
        <v>0.125</v>
      </c>
      <c r="BU97">
        <v>0.4</v>
      </c>
      <c r="BV97" s="11">
        <v>0.25</v>
      </c>
      <c r="BW97" s="11"/>
      <c r="BZ97" s="45"/>
      <c r="CB97" s="25">
        <f t="shared" si="119"/>
        <v>-4.6051701859880909</v>
      </c>
      <c r="CC97" s="12">
        <f t="shared" si="143"/>
        <v>-4.7757320447283904</v>
      </c>
      <c r="CD97" s="12" t="str">
        <f t="shared" si="144"/>
        <v>na</v>
      </c>
      <c r="CE97" s="12">
        <f t="shared" si="145"/>
        <v>-1.0426800421105111</v>
      </c>
      <c r="CF97" s="12">
        <f t="shared" si="146"/>
        <v>-4.0612524474855594</v>
      </c>
      <c r="CG97" s="12">
        <f t="shared" si="147"/>
        <v>-1.5763418729543588</v>
      </c>
      <c r="CH97" s="12" t="str">
        <f t="shared" si="148"/>
        <v>na</v>
      </c>
      <c r="CI97" s="12" t="str">
        <f t="shared" si="149"/>
        <v>na</v>
      </c>
      <c r="CJ97" s="12" t="str">
        <f t="shared" si="150"/>
        <v>na</v>
      </c>
      <c r="CK97" s="12" t="str">
        <f t="shared" si="151"/>
        <v>na</v>
      </c>
      <c r="CL97" s="12" t="str">
        <f t="shared" si="152"/>
        <v>na</v>
      </c>
      <c r="CM97" s="25">
        <f t="shared" si="120"/>
        <v>1</v>
      </c>
      <c r="CN97" s="12">
        <f t="shared" si="153"/>
        <v>1.0754458161865568</v>
      </c>
      <c r="CO97" s="12" t="str">
        <f t="shared" si="154"/>
        <v>na</v>
      </c>
      <c r="CP97" s="12">
        <f t="shared" si="155"/>
        <v>5.126379494482021E-2</v>
      </c>
      <c r="CQ97" s="12">
        <f t="shared" si="156"/>
        <v>0.77772955545911038</v>
      </c>
      <c r="CR97" s="12">
        <f t="shared" si="157"/>
        <v>0.11716811831588765</v>
      </c>
      <c r="CS97" s="12" t="str">
        <f t="shared" si="158"/>
        <v>na</v>
      </c>
      <c r="CT97" s="12" t="str">
        <f t="shared" si="159"/>
        <v>na</v>
      </c>
      <c r="CU97" s="12" t="str">
        <f t="shared" si="160"/>
        <v>na</v>
      </c>
      <c r="CV97" s="12" t="str">
        <f t="shared" si="161"/>
        <v>na</v>
      </c>
      <c r="CW97" s="67" t="str">
        <f t="shared" si="162"/>
        <v>na</v>
      </c>
    </row>
    <row r="98" spans="1:101" x14ac:dyDescent="0.25">
      <c r="A98" s="13" t="s">
        <v>38</v>
      </c>
      <c r="B98" s="1"/>
      <c r="G98" s="2"/>
      <c r="H98" t="s">
        <v>129</v>
      </c>
      <c r="I98" t="s">
        <v>186</v>
      </c>
      <c r="K98">
        <v>17</v>
      </c>
      <c r="L98" s="100">
        <v>540.66</v>
      </c>
      <c r="M98" s="71"/>
      <c r="N98" s="41"/>
      <c r="O98" s="71"/>
      <c r="P98" s="12">
        <f t="shared" si="109"/>
        <v>0.01</v>
      </c>
      <c r="Q98" s="67">
        <f t="shared" si="121"/>
        <v>0.01</v>
      </c>
      <c r="R98" s="14">
        <v>1</v>
      </c>
      <c r="T98" s="45">
        <v>1</v>
      </c>
      <c r="U98">
        <v>1</v>
      </c>
      <c r="V98">
        <v>0.15</v>
      </c>
      <c r="W98" s="11">
        <v>1</v>
      </c>
      <c r="X98" s="11"/>
      <c r="Z98">
        <v>1</v>
      </c>
      <c r="AA98" s="45">
        <v>1</v>
      </c>
      <c r="AC98" s="25">
        <f t="shared" si="116"/>
        <v>-4.6051701859880909</v>
      </c>
      <c r="AD98" s="12" t="str">
        <f t="shared" si="123"/>
        <v>na</v>
      </c>
      <c r="AE98" s="12">
        <f t="shared" si="124"/>
        <v>-5.6679017673699583</v>
      </c>
      <c r="AF98" s="12">
        <f t="shared" si="125"/>
        <v>-8.341440336884089</v>
      </c>
      <c r="AG98" s="12">
        <f t="shared" si="126"/>
        <v>-1.5229696678070845</v>
      </c>
      <c r="AH98" s="12">
        <f t="shared" si="127"/>
        <v>-6.3053674918174352</v>
      </c>
      <c r="AI98" s="12" t="str">
        <f t="shared" si="128"/>
        <v>na</v>
      </c>
      <c r="AJ98" s="12" t="str">
        <f t="shared" si="129"/>
        <v>na</v>
      </c>
      <c r="AK98" s="12">
        <f t="shared" si="130"/>
        <v>-5.1577906083066614</v>
      </c>
      <c r="AL98" s="12">
        <f t="shared" si="131"/>
        <v>-7.3682722975809458</v>
      </c>
      <c r="AM98" s="12" t="str">
        <f t="shared" si="132"/>
        <v>na</v>
      </c>
      <c r="AN98" s="25">
        <f t="shared" si="117"/>
        <v>1</v>
      </c>
      <c r="AO98" s="12" t="str">
        <f t="shared" si="133"/>
        <v>na</v>
      </c>
      <c r="AP98" s="12">
        <f t="shared" si="134"/>
        <v>1.514792899408284</v>
      </c>
      <c r="AQ98" s="12">
        <f t="shared" si="135"/>
        <v>3.2808828764684934</v>
      </c>
      <c r="AR98" s="12">
        <f t="shared" si="136"/>
        <v>0.10936821873643737</v>
      </c>
      <c r="AS98" s="12">
        <f t="shared" si="137"/>
        <v>1.8746898930542024</v>
      </c>
      <c r="AT98" s="12" t="str">
        <f t="shared" si="138"/>
        <v>na</v>
      </c>
      <c r="AU98" s="12" t="str">
        <f t="shared" si="139"/>
        <v>na</v>
      </c>
      <c r="AV98" s="12">
        <f t="shared" si="140"/>
        <v>1.2544</v>
      </c>
      <c r="AW98" s="12">
        <f t="shared" si="141"/>
        <v>2.5600000000000005</v>
      </c>
      <c r="AX98" s="67" t="str">
        <f t="shared" si="142"/>
        <v>na</v>
      </c>
      <c r="AZ98" s="13" t="s">
        <v>38</v>
      </c>
      <c r="BA98" s="1"/>
      <c r="BF98" s="2"/>
      <c r="BG98" t="s">
        <v>129</v>
      </c>
      <c r="BH98" t="s">
        <v>186</v>
      </c>
      <c r="BJ98">
        <v>17</v>
      </c>
      <c r="BK98" s="100">
        <v>540.66</v>
      </c>
      <c r="BL98" s="71">
        <v>17</v>
      </c>
      <c r="BM98" s="41"/>
      <c r="BN98" s="71"/>
      <c r="BO98" s="12">
        <f t="shared" si="112"/>
        <v>0.01</v>
      </c>
      <c r="BP98" s="67">
        <f t="shared" si="122"/>
        <v>0.01</v>
      </c>
      <c r="BQ98" s="14">
        <v>1</v>
      </c>
      <c r="BS98" s="45">
        <v>1</v>
      </c>
      <c r="BT98">
        <v>1</v>
      </c>
      <c r="BU98">
        <v>0.15</v>
      </c>
      <c r="BV98" s="11">
        <v>1</v>
      </c>
      <c r="BW98" s="11"/>
      <c r="BY98">
        <v>1</v>
      </c>
      <c r="BZ98" s="45">
        <v>1</v>
      </c>
      <c r="CB98" s="25">
        <f t="shared" si="119"/>
        <v>-4.6051701859880909</v>
      </c>
      <c r="CC98" s="12" t="str">
        <f t="shared" si="143"/>
        <v>na</v>
      </c>
      <c r="CD98" s="12">
        <f t="shared" si="144"/>
        <v>-5.6679017673699583</v>
      </c>
      <c r="CE98" s="12">
        <f t="shared" si="145"/>
        <v>-8.341440336884089</v>
      </c>
      <c r="CF98" s="12">
        <f t="shared" si="146"/>
        <v>-1.5229696678070845</v>
      </c>
      <c r="CG98" s="12">
        <f t="shared" si="147"/>
        <v>-6.3053674918174352</v>
      </c>
      <c r="CH98" s="12" t="str">
        <f t="shared" si="148"/>
        <v>na</v>
      </c>
      <c r="CI98" s="12" t="str">
        <f t="shared" si="149"/>
        <v>na</v>
      </c>
      <c r="CJ98" s="12">
        <f t="shared" si="150"/>
        <v>-5.1577906083066614</v>
      </c>
      <c r="CK98" s="12">
        <f t="shared" si="151"/>
        <v>-7.3682722975809458</v>
      </c>
      <c r="CL98" s="12" t="str">
        <f t="shared" si="152"/>
        <v>na</v>
      </c>
      <c r="CM98" s="25">
        <f t="shared" si="120"/>
        <v>1</v>
      </c>
      <c r="CN98" s="12" t="str">
        <f t="shared" si="153"/>
        <v>na</v>
      </c>
      <c r="CO98" s="12">
        <f t="shared" si="154"/>
        <v>1.514792899408284</v>
      </c>
      <c r="CP98" s="12">
        <f t="shared" si="155"/>
        <v>3.2808828764684934</v>
      </c>
      <c r="CQ98" s="12">
        <f t="shared" si="156"/>
        <v>0.10936821873643737</v>
      </c>
      <c r="CR98" s="12">
        <f t="shared" si="157"/>
        <v>1.8746898930542024</v>
      </c>
      <c r="CS98" s="12" t="str">
        <f t="shared" si="158"/>
        <v>na</v>
      </c>
      <c r="CT98" s="12" t="str">
        <f t="shared" si="159"/>
        <v>na</v>
      </c>
      <c r="CU98" s="12">
        <f t="shared" si="160"/>
        <v>1.2544</v>
      </c>
      <c r="CV98" s="12">
        <f t="shared" si="161"/>
        <v>2.5600000000000005</v>
      </c>
      <c r="CW98" s="67" t="str">
        <f t="shared" si="162"/>
        <v>na</v>
      </c>
    </row>
    <row r="99" spans="1:101" x14ac:dyDescent="0.25">
      <c r="A99" s="13" t="s">
        <v>148</v>
      </c>
      <c r="B99" s="1"/>
      <c r="G99" s="2"/>
      <c r="H99" t="s">
        <v>129</v>
      </c>
      <c r="I99" t="s">
        <v>186</v>
      </c>
      <c r="K99">
        <v>17</v>
      </c>
      <c r="L99" s="100">
        <v>493.56</v>
      </c>
      <c r="M99" s="71"/>
      <c r="N99" s="41"/>
      <c r="O99" s="71"/>
      <c r="P99" s="12">
        <f t="shared" si="109"/>
        <v>0.01</v>
      </c>
      <c r="Q99" s="67">
        <f t="shared" si="121"/>
        <v>0.01</v>
      </c>
      <c r="R99" s="14">
        <v>1</v>
      </c>
      <c r="T99" s="45"/>
      <c r="U99">
        <v>0.125</v>
      </c>
      <c r="V99">
        <v>0.1</v>
      </c>
      <c r="W99" s="11">
        <v>1</v>
      </c>
      <c r="X99" s="11">
        <v>1</v>
      </c>
      <c r="Y99">
        <v>1</v>
      </c>
      <c r="AA99" s="45"/>
      <c r="AC99" s="25">
        <f t="shared" si="116"/>
        <v>-4.6051701859880909</v>
      </c>
      <c r="AD99" s="12" t="str">
        <f t="shared" si="123"/>
        <v>na</v>
      </c>
      <c r="AE99" s="12" t="str">
        <f t="shared" si="124"/>
        <v>na</v>
      </c>
      <c r="AF99" s="12">
        <f t="shared" si="125"/>
        <v>-1.0426800421105111</v>
      </c>
      <c r="AG99" s="12">
        <f t="shared" si="126"/>
        <v>-1.0153131118713898</v>
      </c>
      <c r="AH99" s="12">
        <f t="shared" si="127"/>
        <v>-6.3053674918174352</v>
      </c>
      <c r="AI99" s="12">
        <f t="shared" si="128"/>
        <v>-4.6051701859880909</v>
      </c>
      <c r="AJ99" s="12">
        <f t="shared" si="129"/>
        <v>-5.2630516411292465</v>
      </c>
      <c r="AK99" s="12" t="str">
        <f t="shared" si="130"/>
        <v>na</v>
      </c>
      <c r="AL99" s="12" t="str">
        <f t="shared" si="131"/>
        <v>na</v>
      </c>
      <c r="AM99" s="12" t="str">
        <f t="shared" si="132"/>
        <v>na</v>
      </c>
      <c r="AN99" s="25">
        <f t="shared" si="117"/>
        <v>1</v>
      </c>
      <c r="AO99" s="12" t="str">
        <f t="shared" si="133"/>
        <v>na</v>
      </c>
      <c r="AP99" s="12" t="str">
        <f t="shared" si="134"/>
        <v>na</v>
      </c>
      <c r="AQ99" s="12">
        <f t="shared" si="135"/>
        <v>5.126379494482021E-2</v>
      </c>
      <c r="AR99" s="12">
        <f t="shared" si="136"/>
        <v>4.8608097216194399E-2</v>
      </c>
      <c r="AS99" s="12">
        <f t="shared" si="137"/>
        <v>1.8746898930542024</v>
      </c>
      <c r="AT99" s="12">
        <f t="shared" si="138"/>
        <v>1</v>
      </c>
      <c r="AU99" s="12">
        <f t="shared" si="139"/>
        <v>1.3061224489795917</v>
      </c>
      <c r="AV99" s="12" t="str">
        <f t="shared" si="140"/>
        <v>na</v>
      </c>
      <c r="AW99" s="12" t="str">
        <f t="shared" si="141"/>
        <v>na</v>
      </c>
      <c r="AX99" s="67" t="str">
        <f t="shared" si="142"/>
        <v>na</v>
      </c>
      <c r="AZ99" s="13" t="s">
        <v>148</v>
      </c>
      <c r="BA99" s="1"/>
      <c r="BF99" s="2"/>
      <c r="BG99" t="s">
        <v>129</v>
      </c>
      <c r="BH99" t="s">
        <v>186</v>
      </c>
      <c r="BJ99">
        <v>17</v>
      </c>
      <c r="BK99" s="100">
        <v>493.56</v>
      </c>
      <c r="BL99" s="71">
        <v>17</v>
      </c>
      <c r="BM99" s="41"/>
      <c r="BN99" s="71"/>
      <c r="BO99" s="12">
        <f t="shared" si="112"/>
        <v>0.01</v>
      </c>
      <c r="BP99" s="67">
        <f t="shared" si="122"/>
        <v>0.01</v>
      </c>
      <c r="BQ99" s="14">
        <v>1</v>
      </c>
      <c r="BS99" s="45"/>
      <c r="BT99">
        <v>0.125</v>
      </c>
      <c r="BU99">
        <v>0.1</v>
      </c>
      <c r="BV99" s="11">
        <v>1</v>
      </c>
      <c r="BW99" s="11">
        <v>1</v>
      </c>
      <c r="BX99">
        <v>1</v>
      </c>
      <c r="BZ99" s="45"/>
      <c r="CB99" s="25">
        <f t="shared" si="119"/>
        <v>-4.6051701859880909</v>
      </c>
      <c r="CC99" s="12" t="str">
        <f t="shared" si="143"/>
        <v>na</v>
      </c>
      <c r="CD99" s="12" t="str">
        <f t="shared" si="144"/>
        <v>na</v>
      </c>
      <c r="CE99" s="12">
        <f t="shared" si="145"/>
        <v>-1.0426800421105111</v>
      </c>
      <c r="CF99" s="12">
        <f t="shared" si="146"/>
        <v>-1.0153131118713898</v>
      </c>
      <c r="CG99" s="12">
        <f t="shared" si="147"/>
        <v>-6.3053674918174352</v>
      </c>
      <c r="CH99" s="12">
        <f t="shared" si="148"/>
        <v>-4.6051701859880909</v>
      </c>
      <c r="CI99" s="12">
        <f t="shared" si="149"/>
        <v>-5.2630516411292465</v>
      </c>
      <c r="CJ99" s="12" t="str">
        <f t="shared" si="150"/>
        <v>na</v>
      </c>
      <c r="CK99" s="12" t="str">
        <f t="shared" si="151"/>
        <v>na</v>
      </c>
      <c r="CL99" s="12" t="str">
        <f t="shared" si="152"/>
        <v>na</v>
      </c>
      <c r="CM99" s="25">
        <f t="shared" si="120"/>
        <v>1</v>
      </c>
      <c r="CN99" s="12" t="str">
        <f t="shared" si="153"/>
        <v>na</v>
      </c>
      <c r="CO99" s="12" t="str">
        <f t="shared" si="154"/>
        <v>na</v>
      </c>
      <c r="CP99" s="12">
        <f t="shared" si="155"/>
        <v>5.126379494482021E-2</v>
      </c>
      <c r="CQ99" s="12">
        <f t="shared" si="156"/>
        <v>4.8608097216194399E-2</v>
      </c>
      <c r="CR99" s="12">
        <f t="shared" si="157"/>
        <v>1.8746898930542024</v>
      </c>
      <c r="CS99" s="12">
        <f t="shared" si="158"/>
        <v>1</v>
      </c>
      <c r="CT99" s="12">
        <f t="shared" si="159"/>
        <v>1.3061224489795917</v>
      </c>
      <c r="CU99" s="12" t="str">
        <f t="shared" si="160"/>
        <v>na</v>
      </c>
      <c r="CV99" s="12" t="str">
        <f t="shared" si="161"/>
        <v>na</v>
      </c>
      <c r="CW99" s="67" t="str">
        <f t="shared" si="162"/>
        <v>na</v>
      </c>
    </row>
    <row r="100" spans="1:101" x14ac:dyDescent="0.25">
      <c r="A100" s="13" t="s">
        <v>221</v>
      </c>
      <c r="B100" s="1"/>
      <c r="G100" s="2"/>
      <c r="H100" s="15" t="s">
        <v>130</v>
      </c>
      <c r="I100" t="s">
        <v>186</v>
      </c>
      <c r="K100">
        <v>16</v>
      </c>
      <c r="L100" s="100">
        <v>0.20179999999999998</v>
      </c>
      <c r="M100" s="83"/>
      <c r="N100" s="130"/>
      <c r="O100" s="104"/>
      <c r="P100" s="12">
        <f t="shared" si="109"/>
        <v>0.01</v>
      </c>
      <c r="Q100" s="67">
        <f t="shared" si="121"/>
        <v>0.01</v>
      </c>
      <c r="R100" s="14">
        <v>1</v>
      </c>
      <c r="S100">
        <v>1</v>
      </c>
      <c r="T100" s="45"/>
      <c r="U100">
        <v>1</v>
      </c>
      <c r="V100">
        <v>1</v>
      </c>
      <c r="W100" s="11">
        <v>0.25</v>
      </c>
      <c r="X100" s="11">
        <v>1</v>
      </c>
      <c r="AA100" s="45"/>
      <c r="AB100">
        <v>1</v>
      </c>
      <c r="AC100" s="25">
        <f t="shared" si="116"/>
        <v>-4.6051701859880909</v>
      </c>
      <c r="AD100" s="12">
        <f t="shared" si="123"/>
        <v>-4.7757320447283904</v>
      </c>
      <c r="AE100" s="12" t="str">
        <f t="shared" si="124"/>
        <v>na</v>
      </c>
      <c r="AF100" s="12">
        <f t="shared" si="125"/>
        <v>-8.341440336884089</v>
      </c>
      <c r="AG100" s="12">
        <f t="shared" si="126"/>
        <v>-10.153131118713898</v>
      </c>
      <c r="AH100" s="12">
        <f t="shared" si="127"/>
        <v>-1.5763418729543588</v>
      </c>
      <c r="AI100" s="12">
        <f t="shared" si="128"/>
        <v>-4.6051701859880909</v>
      </c>
      <c r="AJ100" s="12" t="str">
        <f t="shared" si="129"/>
        <v>na</v>
      </c>
      <c r="AK100" s="12" t="str">
        <f t="shared" si="130"/>
        <v>na</v>
      </c>
      <c r="AL100" s="12" t="str">
        <f t="shared" si="131"/>
        <v>na</v>
      </c>
      <c r="AM100" s="12">
        <f t="shared" si="132"/>
        <v>-4.6051701859880909</v>
      </c>
      <c r="AN100" s="25">
        <f t="shared" si="117"/>
        <v>1</v>
      </c>
      <c r="AO100" s="12">
        <f t="shared" si="133"/>
        <v>1.0754458161865568</v>
      </c>
      <c r="AP100" s="12" t="str">
        <f t="shared" si="134"/>
        <v>na</v>
      </c>
      <c r="AQ100" s="12">
        <f t="shared" si="135"/>
        <v>3.2808828764684934</v>
      </c>
      <c r="AR100" s="12">
        <f t="shared" si="136"/>
        <v>4.8608097216194395</v>
      </c>
      <c r="AS100" s="12">
        <f t="shared" si="137"/>
        <v>0.11716811831588765</v>
      </c>
      <c r="AT100" s="12">
        <f t="shared" si="138"/>
        <v>1</v>
      </c>
      <c r="AU100" s="12" t="str">
        <f t="shared" si="139"/>
        <v>na</v>
      </c>
      <c r="AV100" s="12" t="str">
        <f t="shared" si="140"/>
        <v>na</v>
      </c>
      <c r="AW100" s="12" t="str">
        <f t="shared" si="141"/>
        <v>na</v>
      </c>
      <c r="AX100" s="67">
        <f t="shared" si="142"/>
        <v>1</v>
      </c>
      <c r="AZ100" s="13" t="s">
        <v>221</v>
      </c>
      <c r="BA100" s="1"/>
      <c r="BF100" s="2"/>
      <c r="BG100" s="15" t="s">
        <v>130</v>
      </c>
      <c r="BH100" t="s">
        <v>186</v>
      </c>
      <c r="BJ100">
        <v>16</v>
      </c>
      <c r="BK100" s="100">
        <v>0.20179999999999998</v>
      </c>
      <c r="BL100" s="83">
        <v>16</v>
      </c>
      <c r="BM100" s="130"/>
      <c r="BN100" s="104"/>
      <c r="BO100" s="12">
        <f t="shared" si="112"/>
        <v>0.01</v>
      </c>
      <c r="BP100" s="67">
        <f t="shared" si="122"/>
        <v>0.01</v>
      </c>
      <c r="BQ100" s="14">
        <v>1</v>
      </c>
      <c r="BR100">
        <v>1</v>
      </c>
      <c r="BS100" s="45"/>
      <c r="BT100">
        <v>1</v>
      </c>
      <c r="BU100">
        <v>1</v>
      </c>
      <c r="BV100" s="11">
        <v>0.25</v>
      </c>
      <c r="BW100" s="11">
        <v>1</v>
      </c>
      <c r="BZ100" s="45"/>
      <c r="CA100">
        <v>1</v>
      </c>
      <c r="CB100" s="25">
        <f t="shared" si="119"/>
        <v>-4.6051701859880909</v>
      </c>
      <c r="CC100" s="12">
        <f t="shared" si="143"/>
        <v>-4.7757320447283904</v>
      </c>
      <c r="CD100" s="12" t="str">
        <f t="shared" si="144"/>
        <v>na</v>
      </c>
      <c r="CE100" s="12">
        <f t="shared" si="145"/>
        <v>-8.341440336884089</v>
      </c>
      <c r="CF100" s="12">
        <f t="shared" si="146"/>
        <v>-10.153131118713898</v>
      </c>
      <c r="CG100" s="12">
        <f t="shared" si="147"/>
        <v>-1.5763418729543588</v>
      </c>
      <c r="CH100" s="12">
        <f t="shared" si="148"/>
        <v>-4.6051701859880909</v>
      </c>
      <c r="CI100" s="12" t="str">
        <f t="shared" si="149"/>
        <v>na</v>
      </c>
      <c r="CJ100" s="12" t="str">
        <f t="shared" si="150"/>
        <v>na</v>
      </c>
      <c r="CK100" s="12" t="str">
        <f t="shared" si="151"/>
        <v>na</v>
      </c>
      <c r="CL100" s="12">
        <f t="shared" si="152"/>
        <v>-4.6051701859880909</v>
      </c>
      <c r="CM100" s="25">
        <f t="shared" si="120"/>
        <v>1</v>
      </c>
      <c r="CN100" s="12">
        <f t="shared" si="153"/>
        <v>1.0754458161865568</v>
      </c>
      <c r="CO100" s="12" t="str">
        <f t="shared" si="154"/>
        <v>na</v>
      </c>
      <c r="CP100" s="12">
        <f t="shared" si="155"/>
        <v>3.2808828764684934</v>
      </c>
      <c r="CQ100" s="12">
        <f t="shared" si="156"/>
        <v>4.8608097216194395</v>
      </c>
      <c r="CR100" s="12">
        <f t="shared" si="157"/>
        <v>0.11716811831588765</v>
      </c>
      <c r="CS100" s="12">
        <f t="shared" si="158"/>
        <v>1</v>
      </c>
      <c r="CT100" s="12" t="str">
        <f t="shared" si="159"/>
        <v>na</v>
      </c>
      <c r="CU100" s="12" t="str">
        <f t="shared" si="160"/>
        <v>na</v>
      </c>
      <c r="CV100" s="12" t="str">
        <f t="shared" si="161"/>
        <v>na</v>
      </c>
      <c r="CW100" s="67">
        <f t="shared" si="162"/>
        <v>1</v>
      </c>
    </row>
    <row r="101" spans="1:101" x14ac:dyDescent="0.25">
      <c r="R101" s="1"/>
      <c r="T101" s="45"/>
      <c r="W101" s="11"/>
      <c r="X101" s="11"/>
      <c r="AA101" s="45"/>
      <c r="AB101" s="2"/>
      <c r="AM101" s="2"/>
      <c r="AX101" s="2"/>
      <c r="BQ101" s="1"/>
      <c r="BS101" s="45"/>
      <c r="BV101" s="11"/>
      <c r="BW101" s="11"/>
      <c r="BZ101" s="45"/>
      <c r="CA101" s="2"/>
      <c r="CL101" s="2"/>
      <c r="CW101" s="2"/>
    </row>
    <row r="102" spans="1:101" x14ac:dyDescent="0.25">
      <c r="A102" t="s">
        <v>40</v>
      </c>
      <c r="M102" s="12" t="e">
        <f>AVERAGE(M73:M100)</f>
        <v>#DIV/0!</v>
      </c>
      <c r="R102" s="1">
        <f>SUM(R73:R100)/R103</f>
        <v>1</v>
      </c>
      <c r="S102">
        <f>SUM(S73:S100)/S103</f>
        <v>0.9642857142857143</v>
      </c>
      <c r="T102" s="45">
        <f t="shared" ref="T102:AB102" si="163">SUM(T73:T100)/T103</f>
        <v>0.8125</v>
      </c>
      <c r="U102">
        <f t="shared" si="163"/>
        <v>0.55208333333333337</v>
      </c>
      <c r="V102">
        <f t="shared" si="163"/>
        <v>0.45357142857142874</v>
      </c>
      <c r="W102">
        <f t="shared" si="163"/>
        <v>0.73035714285714282</v>
      </c>
      <c r="X102">
        <f t="shared" si="163"/>
        <v>1</v>
      </c>
      <c r="Y102">
        <f t="shared" si="163"/>
        <v>0.875</v>
      </c>
      <c r="Z102">
        <f t="shared" si="163"/>
        <v>0.8928571428571429</v>
      </c>
      <c r="AA102" s="45">
        <f t="shared" si="163"/>
        <v>0.625</v>
      </c>
      <c r="AB102">
        <f t="shared" si="163"/>
        <v>1</v>
      </c>
      <c r="AC102" s="25">
        <f t="shared" ref="AC102" si="164">(1/R103)*(SUM(AC73:AC100))</f>
        <v>-4.6051701859880891</v>
      </c>
      <c r="AD102" s="12">
        <f t="shared" ref="AD102" si="165">(1/S103)*(SUM(AD73:AD100))</f>
        <v>-4.60517018598809</v>
      </c>
      <c r="AE102" s="12">
        <f t="shared" ref="AE102" si="166">(1/T103)*(SUM(AE73:AE100))</f>
        <v>-4.6051701859880909</v>
      </c>
      <c r="AF102" s="12">
        <f t="shared" ref="AF102" si="167">(1/U103)*(SUM(AF73:AF100))</f>
        <v>-4.60517018598809</v>
      </c>
      <c r="AG102" s="12">
        <f t="shared" ref="AG102" si="168">(1/V103)*(SUM(AG73:AG100))</f>
        <v>-4.60517018598809</v>
      </c>
      <c r="AH102" s="12">
        <f t="shared" ref="AH102" si="169">(1/W103)*(SUM(AH73:AH100))</f>
        <v>-4.60517018598809</v>
      </c>
      <c r="AI102" s="12">
        <f t="shared" ref="AI102" si="170">(1/X103)*(SUM(AI73:AI100))</f>
        <v>-4.6051701859880909</v>
      </c>
      <c r="AJ102" s="12">
        <f t="shared" ref="AJ102" si="171">(1/Y103)*(SUM(AJ73:AJ100))</f>
        <v>-4.6051701859880909</v>
      </c>
      <c r="AK102" s="12">
        <f t="shared" ref="AK102" si="172">(1/Z103)*(SUM(AK73:AK100))</f>
        <v>-4.60517018598809</v>
      </c>
      <c r="AL102" s="12">
        <f t="shared" ref="AL102" si="173">(1/AA103)*(SUM(AL73:AL100))</f>
        <v>-4.6051701859880909</v>
      </c>
      <c r="AM102" s="67">
        <f t="shared" ref="AM102" si="174">(1/AB103)*(SUM(AM73:AM100))</f>
        <v>-4.6051701859880918</v>
      </c>
      <c r="AN102" s="12">
        <f>SUM(AN73:AN100)</f>
        <v>28</v>
      </c>
      <c r="AO102" s="12">
        <f t="shared" ref="AO102:AX102" si="175">SUM(AO73:AO100)</f>
        <v>21.5761316872428</v>
      </c>
      <c r="AP102" s="12">
        <f t="shared" si="175"/>
        <v>4.6390532544378695</v>
      </c>
      <c r="AQ102" s="12">
        <f t="shared" si="175"/>
        <v>35.679601281594856</v>
      </c>
      <c r="AR102" s="12">
        <f t="shared" si="175"/>
        <v>51.694711389422736</v>
      </c>
      <c r="AS102" s="12">
        <f t="shared" si="175"/>
        <v>36.223695458539837</v>
      </c>
      <c r="AT102" s="12">
        <f t="shared" si="175"/>
        <v>14</v>
      </c>
      <c r="AU102" s="12">
        <f t="shared" si="175"/>
        <v>6.612244897959183</v>
      </c>
      <c r="AV102" s="12">
        <f t="shared" si="175"/>
        <v>7.6048000000000009</v>
      </c>
      <c r="AW102" s="12">
        <f t="shared" si="175"/>
        <v>2.7200000000000006</v>
      </c>
      <c r="AX102" s="67">
        <f t="shared" si="175"/>
        <v>13</v>
      </c>
      <c r="AZ102" t="s">
        <v>40</v>
      </c>
      <c r="BL102" s="12">
        <f>AVERAGE(BL73:BL100)</f>
        <v>16.571428571428573</v>
      </c>
      <c r="BQ102" s="1">
        <f>SUM(BQ73:BQ100)/BQ103</f>
        <v>1</v>
      </c>
      <c r="BR102">
        <f>SUM(BR73:BR100)/BR103</f>
        <v>0.9642857142857143</v>
      </c>
      <c r="BS102" s="45">
        <f t="shared" ref="BS102:CA102" si="176">SUM(BS73:BS100)/BS103</f>
        <v>0.8125</v>
      </c>
      <c r="BT102">
        <f t="shared" si="176"/>
        <v>0.55208333333333337</v>
      </c>
      <c r="BU102">
        <f t="shared" si="176"/>
        <v>0.45357142857142874</v>
      </c>
      <c r="BV102">
        <f t="shared" si="176"/>
        <v>0.73035714285714282</v>
      </c>
      <c r="BW102">
        <f t="shared" si="176"/>
        <v>1</v>
      </c>
      <c r="BX102">
        <f t="shared" si="176"/>
        <v>0.875</v>
      </c>
      <c r="BY102">
        <f t="shared" si="176"/>
        <v>0.8928571428571429</v>
      </c>
      <c r="BZ102" s="45">
        <f t="shared" si="176"/>
        <v>0.625</v>
      </c>
      <c r="CA102">
        <f t="shared" si="176"/>
        <v>1</v>
      </c>
      <c r="CB102" s="25">
        <f t="shared" ref="CB102" si="177">(1/BQ103)*(SUM(CB73:CB100))</f>
        <v>-4.6051701859880891</v>
      </c>
      <c r="CC102" s="12">
        <f t="shared" ref="CC102" si="178">(1/BR103)*(SUM(CC73:CC100))</f>
        <v>-4.60517018598809</v>
      </c>
      <c r="CD102" s="12">
        <f t="shared" ref="CD102" si="179">(1/BS103)*(SUM(CD73:CD100))</f>
        <v>-4.6051701859880909</v>
      </c>
      <c r="CE102" s="12">
        <f t="shared" ref="CE102" si="180">(1/BT103)*(SUM(CE73:CE100))</f>
        <v>-4.60517018598809</v>
      </c>
      <c r="CF102" s="12">
        <f t="shared" ref="CF102" si="181">(1/BU103)*(SUM(CF73:CF100))</f>
        <v>-4.60517018598809</v>
      </c>
      <c r="CG102" s="12">
        <f t="shared" ref="CG102" si="182">(1/BV103)*(SUM(CG73:CG100))</f>
        <v>-4.60517018598809</v>
      </c>
      <c r="CH102" s="12">
        <f t="shared" ref="CH102" si="183">(1/BW103)*(SUM(CH73:CH100))</f>
        <v>-4.6051701859880909</v>
      </c>
      <c r="CI102" s="12">
        <f t="shared" ref="CI102" si="184">(1/BX103)*(SUM(CI73:CI100))</f>
        <v>-4.6051701859880909</v>
      </c>
      <c r="CJ102" s="12">
        <f t="shared" ref="CJ102" si="185">(1/BY103)*(SUM(CJ73:CJ100))</f>
        <v>-4.60517018598809</v>
      </c>
      <c r="CK102" s="12">
        <f t="shared" ref="CK102" si="186">(1/BZ103)*(SUM(CK73:CK100))</f>
        <v>-4.6051701859880909</v>
      </c>
      <c r="CL102" s="67">
        <f t="shared" ref="CL102" si="187">(1/CA103)*(SUM(CL73:CL100))</f>
        <v>-4.6051701859880918</v>
      </c>
      <c r="CM102" s="12">
        <f>SUM(CM73:CM100)</f>
        <v>28</v>
      </c>
      <c r="CN102" s="12">
        <f t="shared" ref="CN102:CW102" si="188">SUM(CN73:CN100)</f>
        <v>21.5761316872428</v>
      </c>
      <c r="CO102" s="12">
        <f t="shared" si="188"/>
        <v>4.6390532544378695</v>
      </c>
      <c r="CP102" s="12">
        <f t="shared" si="188"/>
        <v>35.679601281594856</v>
      </c>
      <c r="CQ102" s="12">
        <f t="shared" si="188"/>
        <v>51.694711389422736</v>
      </c>
      <c r="CR102" s="12">
        <f t="shared" si="188"/>
        <v>36.223695458539837</v>
      </c>
      <c r="CS102" s="12">
        <f t="shared" si="188"/>
        <v>14</v>
      </c>
      <c r="CT102" s="12">
        <f t="shared" si="188"/>
        <v>6.612244897959183</v>
      </c>
      <c r="CU102" s="12">
        <f t="shared" si="188"/>
        <v>7.6048000000000009</v>
      </c>
      <c r="CV102" s="12">
        <f t="shared" si="188"/>
        <v>2.7200000000000006</v>
      </c>
      <c r="CW102" s="67">
        <f t="shared" si="188"/>
        <v>13</v>
      </c>
    </row>
    <row r="103" spans="1:101" x14ac:dyDescent="0.25">
      <c r="A103" t="s">
        <v>41</v>
      </c>
      <c r="R103" s="1">
        <f t="shared" ref="R103:AB103" si="189">COUNTIF(R73:R100,"&gt;0")</f>
        <v>28</v>
      </c>
      <c r="S103">
        <f t="shared" si="189"/>
        <v>21</v>
      </c>
      <c r="T103" s="45">
        <f t="shared" si="189"/>
        <v>4</v>
      </c>
      <c r="U103">
        <f t="shared" si="189"/>
        <v>24</v>
      </c>
      <c r="V103">
        <f t="shared" si="189"/>
        <v>28</v>
      </c>
      <c r="W103">
        <f t="shared" si="189"/>
        <v>28</v>
      </c>
      <c r="X103">
        <f t="shared" si="189"/>
        <v>14</v>
      </c>
      <c r="Y103">
        <f t="shared" si="189"/>
        <v>6</v>
      </c>
      <c r="Z103">
        <f t="shared" si="189"/>
        <v>7</v>
      </c>
      <c r="AA103" s="45">
        <f t="shared" si="189"/>
        <v>2</v>
      </c>
      <c r="AB103">
        <f t="shared" si="189"/>
        <v>13</v>
      </c>
      <c r="AC103" s="25"/>
      <c r="AD103" s="12"/>
      <c r="AE103" s="12"/>
      <c r="AF103" s="12"/>
      <c r="AG103" s="12"/>
      <c r="AH103" s="12"/>
      <c r="AI103" s="12"/>
      <c r="AJ103" s="12"/>
      <c r="AK103" s="12"/>
      <c r="AL103" s="12"/>
      <c r="AM103" s="67"/>
      <c r="AN103" s="12">
        <f t="shared" ref="AN103" si="190">AN102*AC104^2</f>
        <v>2.8000000000000125E-3</v>
      </c>
      <c r="AO103" s="12">
        <f t="shared" ref="AO103" si="191">AO102*AD104^2</f>
        <v>2.1576131687242859E-3</v>
      </c>
      <c r="AP103" s="12">
        <f t="shared" ref="AP103" si="192">AP102*AE104^2</f>
        <v>4.6390532544378729E-4</v>
      </c>
      <c r="AQ103" s="12">
        <f t="shared" ref="AQ103" si="193">AQ102*AF104^2</f>
        <v>3.5679601281594954E-3</v>
      </c>
      <c r="AR103" s="12">
        <f t="shared" ref="AR103" si="194">AR102*AG104^2</f>
        <v>5.1694711389422875E-3</v>
      </c>
      <c r="AS103" s="12">
        <f t="shared" ref="AS103" si="195">AS102*AH104^2</f>
        <v>3.6223695458539938E-3</v>
      </c>
      <c r="AT103" s="12">
        <f t="shared" ref="AT103" si="196">AT102*AI104^2</f>
        <v>1.4000000000000011E-3</v>
      </c>
      <c r="AU103" s="12">
        <f t="shared" ref="AU103" si="197">AU102*AJ104^2</f>
        <v>6.6122448979591875E-4</v>
      </c>
      <c r="AV103" s="12">
        <f t="shared" ref="AV103" si="198">AV102*AK104^2</f>
        <v>7.6048000000000218E-4</v>
      </c>
      <c r="AW103" s="12">
        <f t="shared" ref="AW103" si="199">AW102*AL104^2</f>
        <v>2.7200000000000027E-4</v>
      </c>
      <c r="AX103" s="67">
        <f t="shared" ref="AX103" si="200">AX102*AM104^2</f>
        <v>1.2999999999999986E-3</v>
      </c>
      <c r="AZ103" t="s">
        <v>41</v>
      </c>
      <c r="BQ103" s="1">
        <f t="shared" ref="BQ103:CA103" si="201">COUNTIF(BQ73:BQ100,"&gt;0")</f>
        <v>28</v>
      </c>
      <c r="BR103">
        <f t="shared" si="201"/>
        <v>21</v>
      </c>
      <c r="BS103" s="45">
        <f t="shared" si="201"/>
        <v>4</v>
      </c>
      <c r="BT103">
        <f t="shared" si="201"/>
        <v>24</v>
      </c>
      <c r="BU103">
        <f t="shared" si="201"/>
        <v>28</v>
      </c>
      <c r="BV103">
        <f t="shared" si="201"/>
        <v>28</v>
      </c>
      <c r="BW103">
        <f t="shared" si="201"/>
        <v>14</v>
      </c>
      <c r="BX103">
        <f t="shared" si="201"/>
        <v>6</v>
      </c>
      <c r="BY103">
        <f t="shared" si="201"/>
        <v>7</v>
      </c>
      <c r="BZ103" s="45">
        <f t="shared" si="201"/>
        <v>2</v>
      </c>
      <c r="CA103">
        <f t="shared" si="201"/>
        <v>13</v>
      </c>
      <c r="CB103" s="25"/>
      <c r="CC103" s="12"/>
      <c r="CD103" s="12"/>
      <c r="CE103" s="12"/>
      <c r="CF103" s="12"/>
      <c r="CG103" s="12"/>
      <c r="CH103" s="12"/>
      <c r="CI103" s="12"/>
      <c r="CJ103" s="12"/>
      <c r="CK103" s="12"/>
      <c r="CL103" s="67"/>
      <c r="CM103" s="12">
        <f t="shared" ref="CM103" si="202">CM102*CB104^2</f>
        <v>2.8000000000000125E-3</v>
      </c>
      <c r="CN103" s="12">
        <f t="shared" ref="CN103" si="203">CN102*CC104^2</f>
        <v>2.1576131687242859E-3</v>
      </c>
      <c r="CO103" s="12">
        <f t="shared" ref="CO103" si="204">CO102*CD104^2</f>
        <v>4.6390532544378729E-4</v>
      </c>
      <c r="CP103" s="12">
        <f t="shared" ref="CP103" si="205">CP102*CE104^2</f>
        <v>3.5679601281594954E-3</v>
      </c>
      <c r="CQ103" s="12">
        <f t="shared" ref="CQ103" si="206">CQ102*CF104^2</f>
        <v>5.1694711389422875E-3</v>
      </c>
      <c r="CR103" s="12">
        <f t="shared" ref="CR103" si="207">CR102*CG104^2</f>
        <v>3.6223695458539938E-3</v>
      </c>
      <c r="CS103" s="12">
        <f t="shared" ref="CS103" si="208">CS102*CH104^2</f>
        <v>1.4000000000000011E-3</v>
      </c>
      <c r="CT103" s="12">
        <f t="shared" ref="CT103" si="209">CT102*CI104^2</f>
        <v>6.6122448979591875E-4</v>
      </c>
      <c r="CU103" s="12">
        <f t="shared" ref="CU103" si="210">CU102*CJ104^2</f>
        <v>7.6048000000000218E-4</v>
      </c>
      <c r="CV103" s="12">
        <f t="shared" ref="CV103" si="211">CV102*CK104^2</f>
        <v>2.7200000000000027E-4</v>
      </c>
      <c r="CW103" s="67">
        <f t="shared" ref="CW103" si="212">CW102*CL104^2</f>
        <v>1.2999999999999986E-3</v>
      </c>
    </row>
    <row r="104" spans="1:101" ht="24" x14ac:dyDescent="0.45">
      <c r="A104" s="28" t="s">
        <v>188</v>
      </c>
      <c r="R104" s="1">
        <f>IF(R73&gt;0,$M73,0)+IF(R74&gt;0,$M74,0)+IF(R75&gt;0,$M75,0)+IF(R76&gt;0,$M76,0)+IF(R77&gt;0,$M77,0)+IF(R78&gt;0,$M78,0)+IF(R79&gt;0,$M79,0)+IF(R80&gt;0,$M80,0)+IF(R81&gt;0,$M81,0)+IF(R82&gt;0,$M82,0)+IF(R83&gt;0,$M83,0)+IF(R84&gt;0,$M84,0)+IF(R85&gt;0,$M85,0)+IF(R86&gt;0,$M86,0)+IF(R87&gt;0,$M87,0)+IF(R88&gt;0,$M88,0)+IF(R89&gt;0,$M89,0)+IF(R90&gt;0,$M90,0)+IF(R91&gt;0,$M91,0)+IF(R92&gt;0,$M92,0)+IF(R93&gt;0,$M93,0)+IF(R94&gt;0,$M94,0)+IF(R95&gt;0,$M95,0)+IF(R96&gt;0,$M96,0)+IF(R97&gt;0,$M97,0)+IF(R98&gt;0,$M98,0)+IF(R99&gt;0,$M99,0)+IF(R100&gt;0,$M100,0)</f>
        <v>0</v>
      </c>
      <c r="S104">
        <f t="shared" ref="S104:AB104" si="213">IF(S73&gt;0,$M73,0)+IF(S74&gt;0,$M74,0)+IF(S75&gt;0,$M75,0)+IF(S76&gt;0,$M76,0)+IF(S77&gt;0,$M77,0)+IF(S78&gt;0,$M78,0)+IF(S79&gt;0,$M79,0)+IF(S80&gt;0,$M80,0)+IF(S81&gt;0,$M81,0)+IF(S82&gt;0,$M82,0)+IF(S83&gt;0,$M83,0)+IF(S84&gt;0,$M84,0)+IF(S85&gt;0,$M85,0)+IF(S86&gt;0,$M86,0)+IF(S87&gt;0,$M87,0)+IF(S88&gt;0,$M88,0)+IF(S89&gt;0,$M89,0)+IF(S90&gt;0,$M90,0)+IF(S91&gt;0,$M91,0)+IF(S92&gt;0,$M92,0)+IF(S93&gt;0,$M93,0)+IF(S94&gt;0,$M94,0)+IF(S95&gt;0,$M95,0)+IF(S96&gt;0,$M96,0)+IF(S97&gt;0,$M97,0)+IF(S98&gt;0,$M98,0)+IF(S99&gt;0,$M99,0)+IF(S100&gt;0,$M100,0)</f>
        <v>0</v>
      </c>
      <c r="T104">
        <f t="shared" si="213"/>
        <v>0</v>
      </c>
      <c r="U104">
        <f t="shared" si="213"/>
        <v>0</v>
      </c>
      <c r="V104">
        <f t="shared" si="213"/>
        <v>0</v>
      </c>
      <c r="W104">
        <f t="shared" si="213"/>
        <v>0</v>
      </c>
      <c r="X104">
        <f t="shared" si="213"/>
        <v>0</v>
      </c>
      <c r="Y104">
        <f t="shared" si="213"/>
        <v>0</v>
      </c>
      <c r="Z104">
        <f t="shared" si="213"/>
        <v>0</v>
      </c>
      <c r="AA104">
        <f t="shared" si="213"/>
        <v>0</v>
      </c>
      <c r="AB104" s="2">
        <f t="shared" si="213"/>
        <v>0</v>
      </c>
      <c r="AC104" s="29">
        <f>EXP(AC102)</f>
        <v>1.0000000000000023E-2</v>
      </c>
      <c r="AD104" s="30">
        <f t="shared" ref="AD104:AM104" si="214">EXP(AD102)</f>
        <v>1.0000000000000014E-2</v>
      </c>
      <c r="AE104" s="30">
        <f t="shared" si="214"/>
        <v>1.0000000000000004E-2</v>
      </c>
      <c r="AF104" s="30">
        <f t="shared" si="214"/>
        <v>1.0000000000000014E-2</v>
      </c>
      <c r="AG104" s="30">
        <f t="shared" si="214"/>
        <v>1.0000000000000014E-2</v>
      </c>
      <c r="AH104" s="30">
        <f t="shared" si="214"/>
        <v>1.0000000000000014E-2</v>
      </c>
      <c r="AI104" s="30">
        <f t="shared" si="214"/>
        <v>1.0000000000000004E-2</v>
      </c>
      <c r="AJ104" s="30">
        <f t="shared" si="214"/>
        <v>1.0000000000000004E-2</v>
      </c>
      <c r="AK104" s="30">
        <f t="shared" si="214"/>
        <v>1.0000000000000014E-2</v>
      </c>
      <c r="AL104" s="30">
        <f t="shared" si="214"/>
        <v>1.0000000000000004E-2</v>
      </c>
      <c r="AM104" s="70">
        <f t="shared" si="214"/>
        <v>9.999999999999995E-3</v>
      </c>
      <c r="AN104" s="12">
        <f t="shared" ref="AN104:AX104" si="215">SQRT(AN103)</f>
        <v>5.2915026221291933E-2</v>
      </c>
      <c r="AO104" s="12">
        <f t="shared" si="215"/>
        <v>4.6450114840808368E-2</v>
      </c>
      <c r="AP104" s="12">
        <f t="shared" si="215"/>
        <v>2.1538461538461545E-2</v>
      </c>
      <c r="AQ104" s="12">
        <f t="shared" si="215"/>
        <v>5.9732404339349135E-2</v>
      </c>
      <c r="AR104" s="12">
        <f t="shared" si="215"/>
        <v>7.1899034339428278E-2</v>
      </c>
      <c r="AS104" s="12">
        <f t="shared" si="215"/>
        <v>6.0186124196977442E-2</v>
      </c>
      <c r="AT104" s="12">
        <f t="shared" si="215"/>
        <v>3.7416573867739431E-2</v>
      </c>
      <c r="AU104" s="12">
        <f t="shared" si="215"/>
        <v>2.5714285714285721E-2</v>
      </c>
      <c r="AV104" s="12">
        <f t="shared" si="215"/>
        <v>2.7576801845029131E-2</v>
      </c>
      <c r="AW104" s="12">
        <f t="shared" si="215"/>
        <v>1.6492422502470652E-2</v>
      </c>
      <c r="AX104" s="67">
        <f t="shared" si="215"/>
        <v>3.6055512754639876E-2</v>
      </c>
      <c r="AZ104" s="28" t="s">
        <v>188</v>
      </c>
      <c r="BQ104" s="1">
        <f>IF(BQ73&gt;0,$BL73,0)+IF(BQ74&gt;0,$BL74,0)+IF(BQ75&gt;0,$BL75,0)+IF(BQ76&gt;0,$BL76,0)+IF(BQ77&gt;0,$BL77,0)+IF(BQ78&gt;0,$BL78,0)+IF(BQ79&gt;0,$BL79,0)+IF(BQ80&gt;0,$BL80,0)+IF(BQ81&gt;0,$BL81,0)+IF(BQ82&gt;0,$BL82,0)+IF(BQ83&gt;0,$BL83,0)+IF(BQ84&gt;0,$BL84,0)+IF(BQ85&gt;0,$BL85,0)+IF(BQ86&gt;0,$BL86,0)+IF(BQ87&gt;0,$BL87,0)+IF(BQ88&gt;0,$BL88,0)+IF(BQ89&gt;0,$BL89,0)+IF(BQ90&gt;0,$BL90,0)+IF(BQ91&gt;0,$BL91,0)+IF(BQ92&gt;0,$BL92,0)+IF(BQ93&gt;0,$BL93,0)+IF(BQ94&gt;0,$BL94,0)+IF(BQ95&gt;0,$BL95,0)+IF(BQ96&gt;0,$BL96,0)+IF(BQ97&gt;0,$BL97,0)+IF(BQ98&gt;0,$BL98,0)+IF(BQ99&gt;0,$BL99,0)+IF(BQ100&gt;0,$BL100,0)</f>
        <v>464</v>
      </c>
      <c r="BR104">
        <f t="shared" ref="BR104:CA104" si="216">IF(BR73&gt;0,$BL73,0)+IF(BR74&gt;0,$BL74,0)+IF(BR75&gt;0,$BL75,0)+IF(BR76&gt;0,$BL76,0)+IF(BR77&gt;0,$BL77,0)+IF(BR78&gt;0,$BL78,0)+IF(BR79&gt;0,$BL79,0)+IF(BR80&gt;0,$BL80,0)+IF(BR81&gt;0,$BL81,0)+IF(BR82&gt;0,$BL82,0)+IF(BR83&gt;0,$BL83,0)+IF(BR84&gt;0,$BL84,0)+IF(BR85&gt;0,$BL85,0)+IF(BR86&gt;0,$BL86,0)+IF(BR87&gt;0,$BL87,0)+IF(BR88&gt;0,$BL88,0)+IF(BR89&gt;0,$BL89,0)+IF(BR90&gt;0,$BL90,0)+IF(BR91&gt;0,$BL91,0)+IF(BR92&gt;0,$BL92,0)+IF(BR93&gt;0,$BL93,0)+IF(BR94&gt;0,$BL94,0)+IF(BR95&gt;0,$BL95,0)+IF(BR96&gt;0,$BL96,0)+IF(BR97&gt;0,$BL97,0)+IF(BR98&gt;0,$BL98,0)+IF(BR99&gt;0,$BL99,0)+IF(BR100&gt;0,$BL100,0)</f>
        <v>346</v>
      </c>
      <c r="BS104">
        <f t="shared" si="216"/>
        <v>66</v>
      </c>
      <c r="BT104">
        <f t="shared" si="216"/>
        <v>397</v>
      </c>
      <c r="BU104">
        <f t="shared" si="216"/>
        <v>464</v>
      </c>
      <c r="BV104">
        <f t="shared" si="216"/>
        <v>464</v>
      </c>
      <c r="BW104">
        <f t="shared" si="216"/>
        <v>230</v>
      </c>
      <c r="BX104">
        <f t="shared" si="216"/>
        <v>101</v>
      </c>
      <c r="BY104">
        <f t="shared" si="216"/>
        <v>118</v>
      </c>
      <c r="BZ104">
        <f t="shared" si="216"/>
        <v>34</v>
      </c>
      <c r="CA104" s="2">
        <f t="shared" si="216"/>
        <v>211</v>
      </c>
      <c r="CB104" s="30">
        <f>EXP(CB102)</f>
        <v>1.0000000000000023E-2</v>
      </c>
      <c r="CC104" s="30">
        <f t="shared" ref="CC104:CL104" si="217">EXP(CC102)</f>
        <v>1.0000000000000014E-2</v>
      </c>
      <c r="CD104" s="30">
        <f t="shared" si="217"/>
        <v>1.0000000000000004E-2</v>
      </c>
      <c r="CE104" s="30">
        <f t="shared" si="217"/>
        <v>1.0000000000000014E-2</v>
      </c>
      <c r="CF104" s="30">
        <f t="shared" si="217"/>
        <v>1.0000000000000014E-2</v>
      </c>
      <c r="CG104" s="30">
        <f t="shared" si="217"/>
        <v>1.0000000000000014E-2</v>
      </c>
      <c r="CH104" s="30">
        <f t="shared" si="217"/>
        <v>1.0000000000000004E-2</v>
      </c>
      <c r="CI104" s="30">
        <f t="shared" si="217"/>
        <v>1.0000000000000004E-2</v>
      </c>
      <c r="CJ104" s="30">
        <f t="shared" si="217"/>
        <v>1.0000000000000014E-2</v>
      </c>
      <c r="CK104" s="30">
        <f t="shared" si="217"/>
        <v>1.0000000000000004E-2</v>
      </c>
      <c r="CL104" s="70">
        <f t="shared" si="217"/>
        <v>9.999999999999995E-3</v>
      </c>
      <c r="CM104" s="12">
        <f t="shared" ref="CM104:CW104" si="218">SQRT(CM103)</f>
        <v>5.2915026221291933E-2</v>
      </c>
      <c r="CN104" s="12">
        <f t="shared" si="218"/>
        <v>4.6450114840808368E-2</v>
      </c>
      <c r="CO104" s="12">
        <f t="shared" si="218"/>
        <v>2.1538461538461545E-2</v>
      </c>
      <c r="CP104" s="12">
        <f t="shared" si="218"/>
        <v>5.9732404339349135E-2</v>
      </c>
      <c r="CQ104" s="12">
        <f t="shared" si="218"/>
        <v>7.1899034339428278E-2</v>
      </c>
      <c r="CR104" s="12">
        <f t="shared" si="218"/>
        <v>6.0186124196977442E-2</v>
      </c>
      <c r="CS104" s="12">
        <f t="shared" si="218"/>
        <v>3.7416573867739431E-2</v>
      </c>
      <c r="CT104" s="12">
        <f t="shared" si="218"/>
        <v>2.5714285714285721E-2</v>
      </c>
      <c r="CU104" s="12">
        <f t="shared" si="218"/>
        <v>2.7576801845029131E-2</v>
      </c>
      <c r="CV104" s="12">
        <f t="shared" si="218"/>
        <v>1.6492422502470652E-2</v>
      </c>
      <c r="CW104" s="67">
        <f t="shared" si="218"/>
        <v>3.6055512754639876E-2</v>
      </c>
    </row>
    <row r="105" spans="1:101" ht="18" x14ac:dyDescent="0.35">
      <c r="A105" s="31" t="s">
        <v>189</v>
      </c>
      <c r="AC105" s="1"/>
      <c r="AM105" s="2"/>
      <c r="AZ105" s="31" t="s">
        <v>189</v>
      </c>
      <c r="CB105" s="1"/>
      <c r="CL105" s="2"/>
    </row>
    <row r="106" spans="1:101" x14ac:dyDescent="0.25">
      <c r="A106" s="31" t="s">
        <v>199</v>
      </c>
      <c r="Z106" t="s">
        <v>43</v>
      </c>
      <c r="AC106" s="25">
        <f t="shared" ref="AC106" si="219">SQRT(((R104-1)*(AN104^2))/(R104-1))</f>
        <v>5.2915026221291933E-2</v>
      </c>
      <c r="AD106" s="12">
        <f t="shared" ref="AD106" si="220">SQRT(((S104-1)*(AO104^2))/(S104-1))</f>
        <v>4.6450114840808368E-2</v>
      </c>
      <c r="AE106" s="12">
        <f t="shared" ref="AE106" si="221">SQRT(((T104-1)*(AP104^2))/(T104-1))</f>
        <v>2.1538461538461545E-2</v>
      </c>
      <c r="AF106" s="12">
        <f t="shared" ref="AF106" si="222">SQRT(((U104-1)*(AQ104^2))/(U104-1))</f>
        <v>5.9732404339349135E-2</v>
      </c>
      <c r="AG106" s="12">
        <f t="shared" ref="AG106" si="223">SQRT(((V104-1)*(AR104^2))/(V104-1))</f>
        <v>7.1899034339428278E-2</v>
      </c>
      <c r="AH106" s="12">
        <f t="shared" ref="AH106" si="224">SQRT(((W104-1)*(AS104^2))/(W104-1))</f>
        <v>6.0186124196977442E-2</v>
      </c>
      <c r="AI106" s="12">
        <f t="shared" ref="AI106" si="225">SQRT(((X104-1)*(AT104^2))/(X104-1))</f>
        <v>3.7416573867739431E-2</v>
      </c>
      <c r="AJ106" s="12">
        <f t="shared" ref="AJ106" si="226">SQRT(((Y104-1)*(AU104^2))/(Y104-1))</f>
        <v>2.5714285714285721E-2</v>
      </c>
      <c r="AK106" s="12">
        <f t="shared" ref="AK106" si="227">SQRT(((Z104-1)*(AV104^2))/(Z104-1))</f>
        <v>2.7576801845029131E-2</v>
      </c>
      <c r="AL106" s="12">
        <f t="shared" ref="AL106" si="228">SQRT(((AA104-1)*(AW104^2))/(AA104-1))</f>
        <v>1.6492422502470652E-2</v>
      </c>
      <c r="AM106" s="67">
        <f t="shared" ref="AM106" si="229">SQRT(((AB104-1)*(AX104^2))/(AB104-1))</f>
        <v>3.6055512754639876E-2</v>
      </c>
      <c r="AZ106" s="31" t="s">
        <v>199</v>
      </c>
      <c r="BY106" t="s">
        <v>43</v>
      </c>
      <c r="CB106" s="25">
        <f t="shared" ref="CB106" si="230">SQRT(((BQ104-1)*(CM104^2))/(BQ104-1))</f>
        <v>5.2915026221291933E-2</v>
      </c>
      <c r="CC106" s="12">
        <f t="shared" ref="CC106" si="231">SQRT(((BR104-1)*(CN104^2))/(BR104-1))</f>
        <v>4.6450114840808368E-2</v>
      </c>
      <c r="CD106" s="12">
        <f t="shared" ref="CD106" si="232">SQRT(((BS104-1)*(CO104^2))/(BS104-1))</f>
        <v>2.1538461538461545E-2</v>
      </c>
      <c r="CE106" s="12">
        <f t="shared" ref="CE106" si="233">SQRT(((BT104-1)*(CP104^2))/(BT104-1))</f>
        <v>5.9732404339349135E-2</v>
      </c>
      <c r="CF106" s="12">
        <f t="shared" ref="CF106" si="234">SQRT(((BU104-1)*(CQ104^2))/(BU104-1))</f>
        <v>7.1899034339428278E-2</v>
      </c>
      <c r="CG106" s="12">
        <f t="shared" ref="CG106" si="235">SQRT(((BV104-1)*(CR104^2))/(BV104-1))</f>
        <v>6.0186124196977442E-2</v>
      </c>
      <c r="CH106" s="12">
        <f t="shared" ref="CH106" si="236">SQRT(((BW104-1)*(CS104^2))/(BW104-1))</f>
        <v>3.7416573867739431E-2</v>
      </c>
      <c r="CI106" s="12">
        <f t="shared" ref="CI106" si="237">SQRT(((BX104-1)*(CT104^2))/(BX104-1))</f>
        <v>2.5714285714285724E-2</v>
      </c>
      <c r="CJ106" s="12">
        <f t="shared" ref="CJ106" si="238">SQRT(((BY104-1)*(CU104^2))/(BY104-1))</f>
        <v>2.7576801845029131E-2</v>
      </c>
      <c r="CK106" s="12">
        <f t="shared" ref="CK106" si="239">SQRT(((BZ104-1)*(CV104^2))/(BZ104-1))</f>
        <v>1.6492422502470652E-2</v>
      </c>
      <c r="CL106" s="67">
        <f t="shared" ref="CL106" si="240">SQRT(((CA104-1)*(CW104^2))/(CA104-1))</f>
        <v>3.6055512754639876E-2</v>
      </c>
    </row>
    <row r="107" spans="1:101" x14ac:dyDescent="0.25">
      <c r="Z107" t="s">
        <v>44</v>
      </c>
      <c r="AC107" s="25" t="e">
        <f t="shared" ref="AC107" si="241">(1-AC104)/(SQRT((2*(AC106^2)/R104)))</f>
        <v>#DIV/0!</v>
      </c>
      <c r="AD107" s="12" t="e">
        <f t="shared" ref="AD107" si="242">(1-AD104)/(SQRT((2*(AD106^2)/S104)))</f>
        <v>#DIV/0!</v>
      </c>
      <c r="AE107" s="12" t="e">
        <f t="shared" ref="AE107" si="243">(1-AE104)/(SQRT((2*(AE106^2)/T104)))</f>
        <v>#DIV/0!</v>
      </c>
      <c r="AF107" s="12" t="e">
        <f t="shared" ref="AF107" si="244">(1-AF104)/(SQRT((2*(AF106^2)/U104)))</f>
        <v>#DIV/0!</v>
      </c>
      <c r="AG107" s="12" t="e">
        <f t="shared" ref="AG107" si="245">(1-AG104)/(SQRT((2*(AG106^2)/V104)))</f>
        <v>#DIV/0!</v>
      </c>
      <c r="AH107" s="12" t="e">
        <f t="shared" ref="AH107" si="246">(1-AH104)/(SQRT((2*(AH106^2)/W104)))</f>
        <v>#DIV/0!</v>
      </c>
      <c r="AI107" s="12" t="e">
        <f t="shared" ref="AI107" si="247">(1-AI104)/(SQRT((2*(AI106^2)/X104)))</f>
        <v>#DIV/0!</v>
      </c>
      <c r="AJ107" s="12" t="e">
        <f t="shared" ref="AJ107" si="248">(1-AJ104)/(SQRT((2*(AJ106^2)/Y104)))</f>
        <v>#DIV/0!</v>
      </c>
      <c r="AK107" s="12" t="e">
        <f t="shared" ref="AK107" si="249">(1-AK104)/(SQRT((2*(AK106^2)/Z104)))</f>
        <v>#DIV/0!</v>
      </c>
      <c r="AL107" s="12" t="e">
        <f t="shared" ref="AL107" si="250">(1-AL104)/(SQRT((2*(AL106^2)/AA104)))</f>
        <v>#DIV/0!</v>
      </c>
      <c r="AM107" s="67" t="e">
        <f t="shared" ref="AM107" si="251">(1-AM104)/(SQRT((2*(AM106^2)/AB104)))</f>
        <v>#DIV/0!</v>
      </c>
      <c r="BY107" t="s">
        <v>44</v>
      </c>
      <c r="CB107" s="25">
        <f t="shared" ref="CB107" si="252">(1-CB104)/(SQRT((2*(CB106^2)/BQ104)))</f>
        <v>284.97067518305346</v>
      </c>
      <c r="CC107" s="12">
        <f t="shared" ref="CC107" si="253">(1-CC104)/(SQRT((2*(CC106^2)/BR104)))</f>
        <v>280.33121162805793</v>
      </c>
      <c r="CD107" s="12">
        <f t="shared" ref="CD107" si="254">(1-CD104)/(SQRT((2*(CD106^2)/BS104)))</f>
        <v>264.04471878908714</v>
      </c>
      <c r="CE107" s="12">
        <f t="shared" ref="CE107" si="255">(1-CE104)/(SQRT((2*(CE106^2)/BT104)))</f>
        <v>233.50998389965866</v>
      </c>
      <c r="CF107" s="12">
        <f t="shared" ref="CF107" si="256">(1-CF104)/(SQRT((2*(CF106^2)/BU104)))</f>
        <v>209.72786196853454</v>
      </c>
      <c r="CG107" s="12">
        <f t="shared" ref="CG107" si="257">(1-CG104)/(SQRT((2*(CG106^2)/BV104)))</f>
        <v>250.54330962165233</v>
      </c>
      <c r="CH107" s="12">
        <f t="shared" ref="CH107" si="258">(1-CH104)/(SQRT((2*(CH106^2)/BW104)))</f>
        <v>283.73969458944975</v>
      </c>
      <c r="CI107" s="12">
        <f t="shared" ref="CI107" si="259">(1-CI104)/(SQRT((2*(CI106^2)/BX104)))</f>
        <v>273.59390526837387</v>
      </c>
      <c r="CJ107" s="12">
        <f t="shared" ref="CJ107" si="260">(1-CJ104)/(SQRT((2*(CJ106^2)/BY104)))</f>
        <v>275.75113071933845</v>
      </c>
      <c r="CK107" s="12">
        <f t="shared" ref="CK107" si="261">(1-CK104)/(SQRT((2*(CK106^2)/BZ104)))</f>
        <v>247.49999999999983</v>
      </c>
      <c r="CL107" s="67">
        <f t="shared" ref="CL107" si="262">(1-CL104)/(SQRT((2*(CL106^2)/CA104)))</f>
        <v>282.02638992722768</v>
      </c>
    </row>
    <row r="108" spans="1:101" x14ac:dyDescent="0.25">
      <c r="Z108" t="s">
        <v>151</v>
      </c>
      <c r="AC108" s="25" t="e">
        <f t="shared" ref="AC108" si="263">TINV(0.05,2*R104-2)</f>
        <v>#NUM!</v>
      </c>
      <c r="AD108" s="12" t="e">
        <f t="shared" ref="AD108" si="264">TINV(0.05,2*S104-2)</f>
        <v>#NUM!</v>
      </c>
      <c r="AE108" s="12" t="e">
        <f t="shared" ref="AE108" si="265">TINV(0.05,2*T104-2)</f>
        <v>#NUM!</v>
      </c>
      <c r="AF108" s="12" t="e">
        <f t="shared" ref="AF108" si="266">TINV(0.05,2*U104-2)</f>
        <v>#NUM!</v>
      </c>
      <c r="AG108" s="12" t="e">
        <f t="shared" ref="AG108" si="267">TINV(0.05,2*V104-2)</f>
        <v>#NUM!</v>
      </c>
      <c r="AH108" s="12" t="e">
        <f t="shared" ref="AH108" si="268">TINV(0.05,2*W104-2)</f>
        <v>#NUM!</v>
      </c>
      <c r="AI108" s="12" t="e">
        <f t="shared" ref="AI108" si="269">TINV(0.05,2*X104-2)</f>
        <v>#NUM!</v>
      </c>
      <c r="AJ108" s="12" t="e">
        <f t="shared" ref="AJ108" si="270">TINV(0.05,2*Y104-2)</f>
        <v>#NUM!</v>
      </c>
      <c r="AK108" s="12" t="e">
        <f t="shared" ref="AK108" si="271">TINV(0.05,2*Z104-2)</f>
        <v>#NUM!</v>
      </c>
      <c r="AL108" s="12" t="e">
        <f t="shared" ref="AL108" si="272">TINV(0.05,2*AA104-2)</f>
        <v>#NUM!</v>
      </c>
      <c r="AM108" s="67" t="e">
        <f t="shared" ref="AM108" si="273">TINV(0.05,2*AB104-2)</f>
        <v>#NUM!</v>
      </c>
      <c r="BY108" t="s">
        <v>151</v>
      </c>
      <c r="CB108" s="25">
        <f t="shared" ref="CB108" si="274">TINV(0.05,2*BQ104-2)</f>
        <v>1.9625291273776488</v>
      </c>
      <c r="CC108" s="12">
        <f t="shared" ref="CC108" si="275">TINV(0.05,2*BR104-2)</f>
        <v>1.963407994947526</v>
      </c>
      <c r="CD108" s="12">
        <f t="shared" ref="CD108" si="276">TINV(0.05,2*BS104-2)</f>
        <v>1.9783804054470222</v>
      </c>
      <c r="CE108" s="12">
        <f t="shared" ref="CE108" si="277">TINV(0.05,2*BT104-2)</f>
        <v>1.9629637813443108</v>
      </c>
      <c r="CF108" s="12">
        <f t="shared" ref="CF108" si="278">TINV(0.05,2*BU104-2)</f>
        <v>1.9625291273776488</v>
      </c>
      <c r="CG108" s="12">
        <f t="shared" ref="CG108" si="279">TINV(0.05,2*BV104-2)</f>
        <v>1.9625291273776488</v>
      </c>
      <c r="CH108" s="12">
        <f t="shared" ref="CH108" si="280">TINV(0.05,2*BW104-2)</f>
        <v>1.9651570982780517</v>
      </c>
      <c r="CI108" s="12">
        <f t="shared" ref="CI108" si="281">TINV(0.05,2*BX104-2)</f>
        <v>1.9718962236339095</v>
      </c>
      <c r="CJ108" s="12">
        <f t="shared" ref="CJ108" si="282">TINV(0.05,2*BY104-2)</f>
        <v>1.9701536426236761</v>
      </c>
      <c r="CK108" s="12">
        <f t="shared" ref="CK108" si="283">TINV(0.05,2*BZ104-2)</f>
        <v>1.996564418952312</v>
      </c>
      <c r="CL108" s="67">
        <f t="shared" ref="CL108" si="284">TINV(0.05,2*CA104-2)</f>
        <v>1.9656282844817694</v>
      </c>
    </row>
    <row r="109" spans="1:101" x14ac:dyDescent="0.25">
      <c r="Z109" t="s">
        <v>46</v>
      </c>
      <c r="AC109" s="25" t="e">
        <f t="shared" ref="AC109" si="285">TDIST(ABS(AC107),2*R104-2,1)</f>
        <v>#DIV/0!</v>
      </c>
      <c r="AD109" s="12" t="e">
        <f t="shared" ref="AD109" si="286">TDIST(ABS(AD107),2*S104-2,1)</f>
        <v>#DIV/0!</v>
      </c>
      <c r="AE109" s="12" t="e">
        <f t="shared" ref="AE109" si="287">TDIST(ABS(AE107),2*T104-2,1)</f>
        <v>#DIV/0!</v>
      </c>
      <c r="AF109" s="12" t="e">
        <f t="shared" ref="AF109" si="288">TDIST(ABS(AF107),2*U104-2,1)</f>
        <v>#DIV/0!</v>
      </c>
      <c r="AG109" s="12" t="e">
        <f t="shared" ref="AG109" si="289">TDIST(ABS(AG107),2*V104-2,1)</f>
        <v>#DIV/0!</v>
      </c>
      <c r="AH109" s="12" t="e">
        <f t="shared" ref="AH109" si="290">TDIST(ABS(AH107),2*W104-2,1)</f>
        <v>#DIV/0!</v>
      </c>
      <c r="AI109" s="12" t="e">
        <f t="shared" ref="AI109" si="291">TDIST(ABS(AI107),2*X104-2,1)</f>
        <v>#DIV/0!</v>
      </c>
      <c r="AJ109" s="12" t="e">
        <f t="shared" ref="AJ109" si="292">TDIST(ABS(AJ107),2*Y104-2,1)</f>
        <v>#DIV/0!</v>
      </c>
      <c r="AK109" s="12" t="e">
        <f t="shared" ref="AK109" si="293">TDIST(ABS(AK107),2*Z104-2,1)</f>
        <v>#DIV/0!</v>
      </c>
      <c r="AL109" s="12" t="e">
        <f t="shared" ref="AL109" si="294">TDIST(ABS(AL107),2*AA104-2,1)</f>
        <v>#DIV/0!</v>
      </c>
      <c r="AM109" s="67" t="e">
        <f t="shared" ref="AM109" si="295">TDIST(ABS(AM107),2*AB104-2,1)</f>
        <v>#DIV/0!</v>
      </c>
      <c r="BY109" t="s">
        <v>46</v>
      </c>
      <c r="CB109" s="25">
        <f t="shared" ref="CB109" si="296">TDIST(ABS(CB107),2*BQ104-2,1)</f>
        <v>0</v>
      </c>
      <c r="CC109" s="12">
        <f t="shared" ref="CC109" si="297">TDIST(ABS(CC107),2*BR104-2,1)</f>
        <v>0</v>
      </c>
      <c r="CD109" s="12">
        <f t="shared" ref="CD109" si="298">TDIST(ABS(CD107),2*BS104-2,1)</f>
        <v>1.1999385684443209E-179</v>
      </c>
      <c r="CE109" s="12">
        <f t="shared" ref="CE109" si="299">TDIST(ABS(CE107),2*BT104-2,1)</f>
        <v>0</v>
      </c>
      <c r="CF109" s="12">
        <f t="shared" ref="CF109" si="300">TDIST(ABS(CF107),2*BU104-2,1)</f>
        <v>0</v>
      </c>
      <c r="CG109" s="12">
        <f t="shared" ref="CG109" si="301">TDIST(ABS(CG107),2*BV104-2,1)</f>
        <v>0</v>
      </c>
      <c r="CH109" s="12">
        <f t="shared" ref="CH109" si="302">TDIST(ABS(CH107),2*BW104-2,1)</f>
        <v>0</v>
      </c>
      <c r="CI109" s="12">
        <f t="shared" ref="CI109" si="303">TDIST(ABS(CI107),2*BX104-2,1)</f>
        <v>1.0381453030270401E-259</v>
      </c>
      <c r="CJ109" s="12">
        <f t="shared" ref="CJ109" si="304">TDIST(ABS(CJ107),2*BY104-2,1)</f>
        <v>2.38548781036551E-296</v>
      </c>
      <c r="CK109" s="12">
        <f t="shared" ref="CK109" si="305">TDIST(ABS(CK107),2*BZ104-2,1)</f>
        <v>5.536983773065225E-100</v>
      </c>
      <c r="CL109" s="67">
        <f t="shared" ref="CL109" si="306">TDIST(ABS(CL107),2*CA104-2,1)</f>
        <v>0</v>
      </c>
    </row>
    <row r="110" spans="1:101" x14ac:dyDescent="0.25">
      <c r="Z110" t="s">
        <v>47</v>
      </c>
      <c r="AC110" s="25" t="e">
        <f t="shared" ref="AC110" si="307">IF(R103&gt;4,IF(AC109&lt;0.001,"***",IF(AC109&lt;0.01,"**",IF(AC109&lt;0.05,"*","ns"))),"na")</f>
        <v>#DIV/0!</v>
      </c>
      <c r="AD110" s="12" t="e">
        <f t="shared" ref="AD110" si="308">IF(S103&gt;4,IF(AD109&lt;0.001,"***",IF(AD109&lt;0.01,"**",IF(AD109&lt;0.05,"*","ns"))),"na")</f>
        <v>#DIV/0!</v>
      </c>
      <c r="AE110" s="12" t="str">
        <f t="shared" ref="AE110" si="309">IF(T103&gt;4,IF(AE109&lt;0.001,"***",IF(AE109&lt;0.01,"**",IF(AE109&lt;0.05,"*","ns"))),"na")</f>
        <v>na</v>
      </c>
      <c r="AF110" s="12" t="e">
        <f t="shared" ref="AF110" si="310">IF(U103&gt;4,IF(AF109&lt;0.001,"***",IF(AF109&lt;0.01,"**",IF(AF109&lt;0.05,"*","ns"))),"na")</f>
        <v>#DIV/0!</v>
      </c>
      <c r="AG110" s="12" t="e">
        <f t="shared" ref="AG110" si="311">IF(V103&gt;4,IF(AG109&lt;0.001,"***",IF(AG109&lt;0.01,"**",IF(AG109&lt;0.05,"*","ns"))),"na")</f>
        <v>#DIV/0!</v>
      </c>
      <c r="AH110" s="12" t="e">
        <f t="shared" ref="AH110" si="312">IF(W103&gt;4,IF(AH109&lt;0.001,"***",IF(AH109&lt;0.01,"**",IF(AH109&lt;0.05,"*","ns"))),"na")</f>
        <v>#DIV/0!</v>
      </c>
      <c r="AI110" s="12" t="e">
        <f t="shared" ref="AI110" si="313">IF(X103&gt;4,IF(AI109&lt;0.001,"***",IF(AI109&lt;0.01,"**",IF(AI109&lt;0.05,"*","ns"))),"na")</f>
        <v>#DIV/0!</v>
      </c>
      <c r="AJ110" s="12" t="e">
        <f t="shared" ref="AJ110" si="314">IF(Y103&gt;4,IF(AJ109&lt;0.001,"***",IF(AJ109&lt;0.01,"**",IF(AJ109&lt;0.05,"*","ns"))),"na")</f>
        <v>#DIV/0!</v>
      </c>
      <c r="AK110" s="12" t="e">
        <f t="shared" ref="AK110" si="315">IF(Z103&gt;4,IF(AK109&lt;0.001,"***",IF(AK109&lt;0.01,"**",IF(AK109&lt;0.05,"*","ns"))),"na")</f>
        <v>#DIV/0!</v>
      </c>
      <c r="AL110" s="12" t="str">
        <f t="shared" ref="AL110" si="316">IF(AA103&gt;4,IF(AL109&lt;0.001,"***",IF(AL109&lt;0.01,"**",IF(AL109&lt;0.05,"*","ns"))),"na")</f>
        <v>na</v>
      </c>
      <c r="AM110" s="67" t="e">
        <f t="shared" ref="AM110" si="317">IF(AB103&gt;4,IF(AM109&lt;0.001,"***",IF(AM109&lt;0.01,"**",IF(AM109&lt;0.05,"*","ns"))),"na")</f>
        <v>#DIV/0!</v>
      </c>
      <c r="BY110" t="s">
        <v>47</v>
      </c>
      <c r="CB110" s="25" t="str">
        <f t="shared" ref="CB110" si="318">IF(BQ103&gt;4,IF(CB109&lt;0.001,"***",IF(CB109&lt;0.01,"**",IF(CB109&lt;0.05,"*","ns"))),"na")</f>
        <v>***</v>
      </c>
      <c r="CC110" s="12" t="str">
        <f t="shared" ref="CC110" si="319">IF(BR103&gt;4,IF(CC109&lt;0.001,"***",IF(CC109&lt;0.01,"**",IF(CC109&lt;0.05,"*","ns"))),"na")</f>
        <v>***</v>
      </c>
      <c r="CD110" s="12" t="str">
        <f t="shared" ref="CD110" si="320">IF(BS103&gt;4,IF(CD109&lt;0.001,"***",IF(CD109&lt;0.01,"**",IF(CD109&lt;0.05,"*","ns"))),"na")</f>
        <v>na</v>
      </c>
      <c r="CE110" s="12" t="str">
        <f t="shared" ref="CE110" si="321">IF(BT103&gt;4,IF(CE109&lt;0.001,"***",IF(CE109&lt;0.01,"**",IF(CE109&lt;0.05,"*","ns"))),"na")</f>
        <v>***</v>
      </c>
      <c r="CF110" s="12" t="str">
        <f t="shared" ref="CF110" si="322">IF(BU103&gt;4,IF(CF109&lt;0.001,"***",IF(CF109&lt;0.01,"**",IF(CF109&lt;0.05,"*","ns"))),"na")</f>
        <v>***</v>
      </c>
      <c r="CG110" s="12" t="str">
        <f t="shared" ref="CG110" si="323">IF(BV103&gt;4,IF(CG109&lt;0.001,"***",IF(CG109&lt;0.01,"**",IF(CG109&lt;0.05,"*","ns"))),"na")</f>
        <v>***</v>
      </c>
      <c r="CH110" s="12" t="str">
        <f t="shared" ref="CH110" si="324">IF(BW103&gt;4,IF(CH109&lt;0.001,"***",IF(CH109&lt;0.01,"**",IF(CH109&lt;0.05,"*","ns"))),"na")</f>
        <v>***</v>
      </c>
      <c r="CI110" s="12" t="str">
        <f t="shared" ref="CI110" si="325">IF(BX103&gt;4,IF(CI109&lt;0.001,"***",IF(CI109&lt;0.01,"**",IF(CI109&lt;0.05,"*","ns"))),"na")</f>
        <v>***</v>
      </c>
      <c r="CJ110" s="12" t="str">
        <f t="shared" ref="CJ110" si="326">IF(BY103&gt;4,IF(CJ109&lt;0.001,"***",IF(CJ109&lt;0.01,"**",IF(CJ109&lt;0.05,"*","ns"))),"na")</f>
        <v>***</v>
      </c>
      <c r="CK110" s="12" t="str">
        <f t="shared" ref="CK110" si="327">IF(BZ103&gt;4,IF(CK109&lt;0.001,"***",IF(CK109&lt;0.01,"**",IF(CK109&lt;0.05,"*","ns"))),"na")</f>
        <v>na</v>
      </c>
      <c r="CL110" s="67" t="str">
        <f t="shared" ref="CL110" si="328">IF(CA103&gt;4,IF(CL109&lt;0.001,"***",IF(CL109&lt;0.01,"**",IF(CL109&lt;0.05,"*","ns"))),"na")</f>
        <v>***</v>
      </c>
    </row>
    <row r="112" spans="1:101" x14ac:dyDescent="0.25">
      <c r="A112" s="31" t="s">
        <v>200</v>
      </c>
      <c r="Z112" t="s">
        <v>43</v>
      </c>
      <c r="AC112" s="25">
        <f>SQRT((((R104-1)*(AN104^2))+((BQ104-1)*(CM104^2)))/((R104-1)+(BQ104-1)))</f>
        <v>5.2915026221291933E-2</v>
      </c>
      <c r="AD112" s="12">
        <f t="shared" ref="AD112:AM112" si="329">SQRT((((S104-1)*(AO104^2))+((BR104-1)*(CN104^2)))/((S104-1)+(BR104-1)))</f>
        <v>4.6450114840808368E-2</v>
      </c>
      <c r="AE112" s="12">
        <f t="shared" si="329"/>
        <v>2.1538461538461545E-2</v>
      </c>
      <c r="AF112" s="12">
        <f t="shared" si="329"/>
        <v>5.9732404339349135E-2</v>
      </c>
      <c r="AG112" s="12">
        <f t="shared" si="329"/>
        <v>7.1899034339428278E-2</v>
      </c>
      <c r="AH112" s="12">
        <f t="shared" si="329"/>
        <v>6.0186124196977442E-2</v>
      </c>
      <c r="AI112" s="12">
        <f t="shared" si="329"/>
        <v>3.7416573867739431E-2</v>
      </c>
      <c r="AJ112" s="12">
        <f t="shared" si="329"/>
        <v>2.5714285714285724E-2</v>
      </c>
      <c r="AK112" s="12">
        <f t="shared" si="329"/>
        <v>2.7576801845029131E-2</v>
      </c>
      <c r="AL112" s="12">
        <f t="shared" si="329"/>
        <v>1.6492422502470652E-2</v>
      </c>
      <c r="AM112" s="67">
        <f t="shared" si="329"/>
        <v>3.6055512754639876E-2</v>
      </c>
    </row>
    <row r="113" spans="26:39" x14ac:dyDescent="0.25">
      <c r="Z113" t="s">
        <v>44</v>
      </c>
      <c r="AC113" s="25" t="e">
        <f>(AC104-CB104)/(SQRT(((AC104^2)/R104)+((AC104^2)/BQ104)))</f>
        <v>#DIV/0!</v>
      </c>
      <c r="AD113" s="12" t="e">
        <f t="shared" ref="AD113:AM113" si="330">(AD104-CC104)/(SQRT(((AD104^2)/S104)+((AD104^2)/BR104)))</f>
        <v>#DIV/0!</v>
      </c>
      <c r="AE113" s="12" t="e">
        <f t="shared" si="330"/>
        <v>#DIV/0!</v>
      </c>
      <c r="AF113" s="12" t="e">
        <f t="shared" si="330"/>
        <v>#DIV/0!</v>
      </c>
      <c r="AG113" s="12" t="e">
        <f t="shared" si="330"/>
        <v>#DIV/0!</v>
      </c>
      <c r="AH113" s="12" t="e">
        <f t="shared" si="330"/>
        <v>#DIV/0!</v>
      </c>
      <c r="AI113" s="12" t="e">
        <f t="shared" si="330"/>
        <v>#DIV/0!</v>
      </c>
      <c r="AJ113" s="12" t="e">
        <f t="shared" si="330"/>
        <v>#DIV/0!</v>
      </c>
      <c r="AK113" s="12" t="e">
        <f t="shared" si="330"/>
        <v>#DIV/0!</v>
      </c>
      <c r="AL113" s="12" t="e">
        <f t="shared" si="330"/>
        <v>#DIV/0!</v>
      </c>
      <c r="AM113" s="67" t="e">
        <f t="shared" si="330"/>
        <v>#DIV/0!</v>
      </c>
    </row>
    <row r="114" spans="26:39" x14ac:dyDescent="0.25">
      <c r="Z114" t="s">
        <v>151</v>
      </c>
      <c r="AC114" s="25">
        <f>TINV(0.05,R104+BQ104-2)</f>
        <v>1.9651120203087309</v>
      </c>
      <c r="AD114" s="12">
        <f t="shared" ref="AD114:AM114" si="331">TINV(0.05,S104+BR104-2)</f>
        <v>1.9668840363001605</v>
      </c>
      <c r="AE114" s="12">
        <f t="shared" si="331"/>
        <v>1.9977296543176954</v>
      </c>
      <c r="AF114" s="12">
        <f t="shared" si="331"/>
        <v>1.9659878660672949</v>
      </c>
      <c r="AG114" s="12">
        <f t="shared" si="331"/>
        <v>1.9651120203087309</v>
      </c>
      <c r="AH114" s="12">
        <f t="shared" si="331"/>
        <v>1.9651120203087309</v>
      </c>
      <c r="AI114" s="12">
        <f t="shared" si="331"/>
        <v>1.9704231946745263</v>
      </c>
      <c r="AJ114" s="12">
        <f t="shared" si="331"/>
        <v>1.9842169515864165</v>
      </c>
      <c r="AK114" s="12">
        <f t="shared" si="331"/>
        <v>1.98062600245909</v>
      </c>
      <c r="AL114" s="12">
        <f t="shared" si="331"/>
        <v>2.0369333434601011</v>
      </c>
      <c r="AM114" s="67">
        <f t="shared" si="331"/>
        <v>1.971379461547548</v>
      </c>
    </row>
    <row r="115" spans="26:39" x14ac:dyDescent="0.25">
      <c r="Z115" t="s">
        <v>46</v>
      </c>
      <c r="AC115" s="25" t="e">
        <f>TDIST(ABS(AC113),R104+BQ104-2,2)</f>
        <v>#DIV/0!</v>
      </c>
      <c r="AD115" s="12" t="e">
        <f t="shared" ref="AD115:AM115" si="332">TDIST(ABS(AD113),S104+BR104-2,2)</f>
        <v>#DIV/0!</v>
      </c>
      <c r="AE115" s="12" t="e">
        <f t="shared" si="332"/>
        <v>#DIV/0!</v>
      </c>
      <c r="AF115" s="12" t="e">
        <f t="shared" si="332"/>
        <v>#DIV/0!</v>
      </c>
      <c r="AG115" s="12" t="e">
        <f t="shared" si="332"/>
        <v>#DIV/0!</v>
      </c>
      <c r="AH115" s="12" t="e">
        <f t="shared" si="332"/>
        <v>#DIV/0!</v>
      </c>
      <c r="AI115" s="12" t="e">
        <f t="shared" si="332"/>
        <v>#DIV/0!</v>
      </c>
      <c r="AJ115" s="12" t="e">
        <f t="shared" si="332"/>
        <v>#DIV/0!</v>
      </c>
      <c r="AK115" s="12" t="e">
        <f t="shared" si="332"/>
        <v>#DIV/0!</v>
      </c>
      <c r="AL115" s="12" t="e">
        <f t="shared" si="332"/>
        <v>#DIV/0!</v>
      </c>
      <c r="AM115" s="67" t="e">
        <f t="shared" si="332"/>
        <v>#DIV/0!</v>
      </c>
    </row>
    <row r="116" spans="26:39" x14ac:dyDescent="0.25">
      <c r="Z116" t="s">
        <v>47</v>
      </c>
      <c r="AC116" s="25" t="e">
        <f>IF(R103&gt;4,IF(AC115&lt;0.001,"***",IF(AC115&lt;0.01,"**",IF(AC115&lt;0.05,"*","ns"))),"na")</f>
        <v>#DIV/0!</v>
      </c>
      <c r="AD116" s="12" t="e">
        <f t="shared" ref="AD116:AM116" si="333">IF(S103&gt;4,IF(AD115&lt;0.001,"***",IF(AD115&lt;0.01,"**",IF(AD115&lt;0.05,"*","ns"))),"na")</f>
        <v>#DIV/0!</v>
      </c>
      <c r="AE116" s="12" t="str">
        <f t="shared" si="333"/>
        <v>na</v>
      </c>
      <c r="AF116" s="12" t="e">
        <f t="shared" si="333"/>
        <v>#DIV/0!</v>
      </c>
      <c r="AG116" s="12" t="e">
        <f t="shared" si="333"/>
        <v>#DIV/0!</v>
      </c>
      <c r="AH116" s="12" t="e">
        <f t="shared" si="333"/>
        <v>#DIV/0!</v>
      </c>
      <c r="AI116" s="12" t="e">
        <f t="shared" si="333"/>
        <v>#DIV/0!</v>
      </c>
      <c r="AJ116" s="12" t="e">
        <f t="shared" si="333"/>
        <v>#DIV/0!</v>
      </c>
      <c r="AK116" s="12" t="e">
        <f t="shared" si="333"/>
        <v>#DIV/0!</v>
      </c>
      <c r="AL116" s="12" t="str">
        <f t="shared" si="333"/>
        <v>na</v>
      </c>
      <c r="AM116" s="67" t="e">
        <f t="shared" si="333"/>
        <v>#DIV/0!</v>
      </c>
    </row>
  </sheetData>
  <mergeCells count="54">
    <mergeCell ref="BJ69:BJ70"/>
    <mergeCell ref="BQ69:BZ69"/>
    <mergeCell ref="CB69:CK69"/>
    <mergeCell ref="CM69:CV69"/>
    <mergeCell ref="BM70:BM71"/>
    <mergeCell ref="BN70:BN71"/>
    <mergeCell ref="BO70:BO71"/>
    <mergeCell ref="BP70:BP71"/>
    <mergeCell ref="BR70:BU70"/>
    <mergeCell ref="BX70:BZ70"/>
    <mergeCell ref="CC70:CF70"/>
    <mergeCell ref="CI70:CK70"/>
    <mergeCell ref="CN70:CQ70"/>
    <mergeCell ref="CT70:CV70"/>
    <mergeCell ref="BQ71:BQ72"/>
    <mergeCell ref="CB71:CB72"/>
    <mergeCell ref="CM71:CM72"/>
    <mergeCell ref="BM72:BP72"/>
    <mergeCell ref="AC69:AL69"/>
    <mergeCell ref="AN69:AW69"/>
    <mergeCell ref="N70:N71"/>
    <mergeCell ref="O70:O71"/>
    <mergeCell ref="P70:P71"/>
    <mergeCell ref="Q70:Q71"/>
    <mergeCell ref="S70:V70"/>
    <mergeCell ref="Y70:AA70"/>
    <mergeCell ref="AD70:AG70"/>
    <mergeCell ref="AJ70:AL70"/>
    <mergeCell ref="AO70:AR70"/>
    <mergeCell ref="AU70:AW70"/>
    <mergeCell ref="R71:R72"/>
    <mergeCell ref="AC71:AC72"/>
    <mergeCell ref="AN71:AN72"/>
    <mergeCell ref="N72:Q72"/>
    <mergeCell ref="K69:K70"/>
    <mergeCell ref="R69:AA69"/>
    <mergeCell ref="AU2:AW2"/>
    <mergeCell ref="K1:K2"/>
    <mergeCell ref="R1:AA1"/>
    <mergeCell ref="AC1:AL1"/>
    <mergeCell ref="AN1:AW1"/>
    <mergeCell ref="N2:N3"/>
    <mergeCell ref="O2:O3"/>
    <mergeCell ref="P2:P3"/>
    <mergeCell ref="Q2:Q3"/>
    <mergeCell ref="S2:V2"/>
    <mergeCell ref="Y2:AA2"/>
    <mergeCell ref="AD2:AG2"/>
    <mergeCell ref="AJ2:AL2"/>
    <mergeCell ref="AO2:AR2"/>
    <mergeCell ref="N4:Q4"/>
    <mergeCell ref="R3:R4"/>
    <mergeCell ref="AC3:AC4"/>
    <mergeCell ref="AN3:AN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83E04-FA78-4868-B6A8-5F6684B0D3D6}">
  <dimension ref="A1:AU56"/>
  <sheetViews>
    <sheetView workbookViewId="0">
      <selection activeCell="M5" sqref="M5"/>
    </sheetView>
  </sheetViews>
  <sheetFormatPr defaultRowHeight="15" x14ac:dyDescent="0.25"/>
  <cols>
    <col min="1" max="1" width="26.140625" customWidth="1"/>
    <col min="2" max="7" width="2.85546875" customWidth="1"/>
    <col min="11" max="11" width="13.42578125" customWidth="1"/>
    <col min="49" max="49" width="23.7109375" customWidth="1"/>
    <col min="50" max="55" width="2.42578125" customWidth="1"/>
    <col min="97" max="97" width="23.7109375" customWidth="1"/>
    <col min="98" max="103" width="2.42578125" customWidth="1"/>
    <col min="145" max="145" width="26.5703125" customWidth="1"/>
    <col min="146" max="151" width="3" customWidth="1"/>
  </cols>
  <sheetData>
    <row r="1" spans="1:47" ht="15.6" customHeight="1" x14ac:dyDescent="0.35">
      <c r="A1" s="1" t="s">
        <v>61</v>
      </c>
      <c r="B1" s="1" t="s">
        <v>169</v>
      </c>
      <c r="G1" s="2"/>
      <c r="J1" s="78"/>
      <c r="K1" s="232"/>
      <c r="L1" s="85"/>
      <c r="M1" s="62"/>
      <c r="N1" s="62"/>
      <c r="O1" s="62"/>
      <c r="P1" s="62"/>
      <c r="Q1" s="62"/>
      <c r="R1" s="229" t="s">
        <v>155</v>
      </c>
      <c r="S1" s="230"/>
      <c r="T1" s="230"/>
      <c r="U1" s="230"/>
      <c r="V1" s="230"/>
      <c r="W1" s="230"/>
      <c r="X1" s="230"/>
      <c r="Y1" s="230"/>
      <c r="Z1" s="230"/>
      <c r="AA1" s="230"/>
      <c r="AB1" s="229" t="s">
        <v>156</v>
      </c>
      <c r="AC1" s="230"/>
      <c r="AD1" s="230"/>
      <c r="AE1" s="230"/>
      <c r="AF1" s="230"/>
      <c r="AG1" s="230"/>
      <c r="AH1" s="230"/>
      <c r="AI1" s="230"/>
      <c r="AJ1" s="230"/>
      <c r="AK1" s="230"/>
      <c r="AL1" s="229" t="s">
        <v>157</v>
      </c>
      <c r="AM1" s="230"/>
      <c r="AN1" s="230"/>
      <c r="AO1" s="230"/>
      <c r="AP1" s="230"/>
      <c r="AQ1" s="230"/>
      <c r="AR1" s="230"/>
      <c r="AS1" s="230"/>
      <c r="AT1" s="230"/>
      <c r="AU1" s="231"/>
    </row>
    <row r="2" spans="1:47" ht="60" customHeight="1" x14ac:dyDescent="0.35">
      <c r="A2" s="157"/>
      <c r="B2" s="9" t="s">
        <v>170</v>
      </c>
      <c r="C2" s="11" t="s">
        <v>171</v>
      </c>
      <c r="D2" s="11" t="s">
        <v>172</v>
      </c>
      <c r="E2" s="11" t="s">
        <v>173</v>
      </c>
      <c r="F2" s="11" t="s">
        <v>174</v>
      </c>
      <c r="G2" s="26" t="s">
        <v>175</v>
      </c>
      <c r="H2" s="62"/>
      <c r="I2" s="62"/>
      <c r="J2" s="85"/>
      <c r="K2" s="232"/>
      <c r="L2" s="86" t="s">
        <v>1</v>
      </c>
      <c r="M2" s="87"/>
      <c r="N2" s="233" t="s">
        <v>245</v>
      </c>
      <c r="O2" s="234" t="s">
        <v>2</v>
      </c>
      <c r="P2" s="233" t="s">
        <v>246</v>
      </c>
      <c r="Q2" s="235" t="s">
        <v>2</v>
      </c>
      <c r="R2" s="5"/>
      <c r="S2" s="230" t="s">
        <v>3</v>
      </c>
      <c r="T2" s="230"/>
      <c r="U2" s="230"/>
      <c r="V2" s="230"/>
      <c r="W2" s="11" t="s">
        <v>4</v>
      </c>
      <c r="X2" s="11"/>
      <c r="Y2" s="230" t="s">
        <v>6</v>
      </c>
      <c r="Z2" s="230"/>
      <c r="AA2" s="230"/>
      <c r="AB2" s="5"/>
      <c r="AC2" s="230" t="s">
        <v>3</v>
      </c>
      <c r="AD2" s="230"/>
      <c r="AE2" s="230"/>
      <c r="AF2" s="230"/>
      <c r="AG2" s="11" t="s">
        <v>4</v>
      </c>
      <c r="AH2" s="11"/>
      <c r="AI2" s="230" t="s">
        <v>6</v>
      </c>
      <c r="AJ2" s="230"/>
      <c r="AK2" s="230"/>
      <c r="AL2" s="5"/>
      <c r="AM2" s="230" t="s">
        <v>3</v>
      </c>
      <c r="AN2" s="230"/>
      <c r="AO2" s="230"/>
      <c r="AP2" s="230"/>
      <c r="AQ2" s="11" t="s">
        <v>4</v>
      </c>
      <c r="AR2" s="11"/>
      <c r="AS2" s="230" t="s">
        <v>6</v>
      </c>
      <c r="AT2" s="230"/>
      <c r="AU2" s="231"/>
    </row>
    <row r="3" spans="1:47" ht="105.75" customHeight="1" x14ac:dyDescent="0.3">
      <c r="A3" s="158" t="s">
        <v>302</v>
      </c>
      <c r="B3" s="9" t="s">
        <v>176</v>
      </c>
      <c r="C3" s="11" t="s">
        <v>177</v>
      </c>
      <c r="D3" s="11" t="s">
        <v>178</v>
      </c>
      <c r="E3" s="11"/>
      <c r="F3" s="11" t="s">
        <v>179</v>
      </c>
      <c r="G3" s="26"/>
      <c r="H3" s="62" t="s">
        <v>158</v>
      </c>
      <c r="I3" s="62" t="s">
        <v>159</v>
      </c>
      <c r="J3" s="85" t="s">
        <v>160</v>
      </c>
      <c r="K3" s="88" t="s">
        <v>515</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2" t="s">
        <v>167</v>
      </c>
      <c r="AB3" s="229" t="s">
        <v>13</v>
      </c>
      <c r="AC3" s="62" t="s">
        <v>50</v>
      </c>
      <c r="AD3" s="62" t="s">
        <v>63</v>
      </c>
      <c r="AE3" s="62" t="s">
        <v>164</v>
      </c>
      <c r="AF3" s="62" t="s">
        <v>165</v>
      </c>
      <c r="AG3" s="11" t="s">
        <v>64</v>
      </c>
      <c r="AH3" s="11" t="s">
        <v>166</v>
      </c>
      <c r="AI3" s="62" t="s">
        <v>65</v>
      </c>
      <c r="AJ3" s="62" t="s">
        <v>66</v>
      </c>
      <c r="AK3" s="62" t="s">
        <v>167</v>
      </c>
      <c r="AL3" s="229" t="s">
        <v>13</v>
      </c>
      <c r="AM3" s="62" t="s">
        <v>50</v>
      </c>
      <c r="AN3" s="62" t="s">
        <v>63</v>
      </c>
      <c r="AO3" s="62" t="s">
        <v>164</v>
      </c>
      <c r="AP3" s="62" t="s">
        <v>165</v>
      </c>
      <c r="AQ3" s="11" t="s">
        <v>64</v>
      </c>
      <c r="AR3" s="11" t="s">
        <v>166</v>
      </c>
      <c r="AS3" s="62" t="s">
        <v>65</v>
      </c>
      <c r="AT3" s="62" t="s">
        <v>66</v>
      </c>
      <c r="AU3" s="63" t="s">
        <v>167</v>
      </c>
    </row>
    <row r="4" spans="1:47" ht="29.25" customHeight="1" x14ac:dyDescent="0.3">
      <c r="A4" s="50" t="s">
        <v>7</v>
      </c>
      <c r="B4" s="1" t="s">
        <v>180</v>
      </c>
      <c r="C4" t="s">
        <v>181</v>
      </c>
      <c r="D4" t="s">
        <v>182</v>
      </c>
      <c r="E4" t="s">
        <v>183</v>
      </c>
      <c r="F4" t="s">
        <v>184</v>
      </c>
      <c r="G4" t="s">
        <v>185</v>
      </c>
      <c r="H4" s="61"/>
      <c r="I4" s="62"/>
      <c r="J4" s="85"/>
      <c r="K4" s="63"/>
      <c r="L4" s="85"/>
      <c r="M4" s="61" t="s">
        <v>168</v>
      </c>
      <c r="N4" s="230" t="s">
        <v>335</v>
      </c>
      <c r="O4" s="230"/>
      <c r="P4" s="230"/>
      <c r="Q4" s="231"/>
      <c r="R4" s="229"/>
      <c r="S4" s="62" t="s">
        <v>14</v>
      </c>
      <c r="T4" s="62" t="s">
        <v>15</v>
      </c>
      <c r="U4" s="62" t="s">
        <v>16</v>
      </c>
      <c r="V4" s="62" t="s">
        <v>17</v>
      </c>
      <c r="W4" s="62" t="s">
        <v>18</v>
      </c>
      <c r="X4" s="62" t="s">
        <v>19</v>
      </c>
      <c r="Y4" s="62" t="s">
        <v>20</v>
      </c>
      <c r="Z4" s="62" t="s">
        <v>21</v>
      </c>
      <c r="AA4" s="62" t="s">
        <v>22</v>
      </c>
      <c r="AB4" s="229"/>
      <c r="AC4" s="62" t="s">
        <v>14</v>
      </c>
      <c r="AD4" s="62" t="s">
        <v>15</v>
      </c>
      <c r="AE4" s="62" t="s">
        <v>16</v>
      </c>
      <c r="AF4" s="62" t="s">
        <v>17</v>
      </c>
      <c r="AG4" s="62" t="s">
        <v>18</v>
      </c>
      <c r="AH4" s="62" t="s">
        <v>19</v>
      </c>
      <c r="AI4" s="62" t="s">
        <v>20</v>
      </c>
      <c r="AJ4" s="62" t="s">
        <v>21</v>
      </c>
      <c r="AK4" s="62" t="s">
        <v>22</v>
      </c>
      <c r="AL4" s="229"/>
      <c r="AM4" s="62" t="s">
        <v>14</v>
      </c>
      <c r="AN4" s="62" t="s">
        <v>15</v>
      </c>
      <c r="AO4" s="62" t="s">
        <v>16</v>
      </c>
      <c r="AP4" s="62" t="s">
        <v>17</v>
      </c>
      <c r="AQ4" s="62" t="s">
        <v>18</v>
      </c>
      <c r="AR4" s="62" t="s">
        <v>19</v>
      </c>
      <c r="AS4" s="62" t="s">
        <v>20</v>
      </c>
      <c r="AT4" s="62" t="s">
        <v>21</v>
      </c>
      <c r="AU4" s="63" t="s">
        <v>22</v>
      </c>
    </row>
    <row r="5" spans="1:47" x14ac:dyDescent="0.25">
      <c r="A5" s="58" t="s">
        <v>192</v>
      </c>
      <c r="B5" s="94"/>
      <c r="C5" s="79"/>
      <c r="D5" s="79"/>
      <c r="E5" s="79"/>
      <c r="F5" s="79"/>
      <c r="G5" s="79"/>
      <c r="H5" s="94" t="s">
        <v>8</v>
      </c>
      <c r="I5" s="79" t="s">
        <v>186</v>
      </c>
      <c r="J5" s="94"/>
      <c r="K5" s="124">
        <v>7</v>
      </c>
      <c r="L5" s="154">
        <v>17.559999999999999</v>
      </c>
      <c r="M5" s="156"/>
      <c r="N5" s="156"/>
      <c r="O5" s="155"/>
      <c r="P5" s="89">
        <f t="shared" ref="P5:P25" si="0">IF(N5&lt;0.01*L5,0.01,IF(N5&gt;100*L5,100,N5/L5))</f>
        <v>0.01</v>
      </c>
      <c r="Q5" s="90">
        <f>IF(O5&gt;0,O5/L5,0.01)</f>
        <v>0.01</v>
      </c>
      <c r="R5" s="95">
        <v>1</v>
      </c>
      <c r="S5" s="79">
        <v>1</v>
      </c>
      <c r="T5" s="79"/>
      <c r="U5" s="79">
        <v>0.25</v>
      </c>
      <c r="V5" s="79">
        <v>0.15</v>
      </c>
      <c r="W5" s="79">
        <v>1</v>
      </c>
      <c r="X5" s="79"/>
      <c r="Y5" s="79"/>
      <c r="Z5" s="138"/>
      <c r="AA5" s="79"/>
      <c r="AB5" s="91">
        <f>IF(R5&gt;0,(R5/R$27)*LN($P5),"na")</f>
        <v>-4.6051701859880909</v>
      </c>
      <c r="AC5" s="89">
        <f t="shared" ref="AC5:AK20" si="1">IF(S5&gt;0,(S5/S$27)*LN($P5),"na")</f>
        <v>-7.7248016023026045</v>
      </c>
      <c r="AD5" s="89" t="str">
        <f t="shared" si="1"/>
        <v>na</v>
      </c>
      <c r="AE5" s="89">
        <f t="shared" si="1"/>
        <v>-2.7493553349182629</v>
      </c>
      <c r="AF5" s="89">
        <f t="shared" si="1"/>
        <v>-1.6391283712838964</v>
      </c>
      <c r="AG5" s="89">
        <f t="shared" si="1"/>
        <v>-5.0632761207198902</v>
      </c>
      <c r="AH5" s="89" t="str">
        <f t="shared" si="1"/>
        <v>na</v>
      </c>
      <c r="AI5" s="89" t="str">
        <f t="shared" si="1"/>
        <v>na</v>
      </c>
      <c r="AJ5" s="89" t="str">
        <f t="shared" si="1"/>
        <v>na</v>
      </c>
      <c r="AK5" s="89" t="str">
        <f t="shared" si="1"/>
        <v>na</v>
      </c>
      <c r="AL5" s="91">
        <f>IF(R5&gt;0,(((R5/R$27)^2)*($Q5^2))/($P5^2),"na")</f>
        <v>1</v>
      </c>
      <c r="AM5" s="89">
        <f t="shared" ref="AM5:AU20" si="2">IF(S5&gt;0,(((S5/S$27)^2)*($Q5^2))/($P5^2),"na")</f>
        <v>2.8137356919875134</v>
      </c>
      <c r="AN5" s="89" t="str">
        <f t="shared" si="2"/>
        <v>na</v>
      </c>
      <c r="AO5" s="89">
        <f t="shared" si="2"/>
        <v>0.35642682111828905</v>
      </c>
      <c r="AP5" s="89">
        <f t="shared" si="2"/>
        <v>0.12668773340993963</v>
      </c>
      <c r="AQ5" s="89">
        <f t="shared" si="2"/>
        <v>1.2088484416545597</v>
      </c>
      <c r="AR5" s="89" t="str">
        <f t="shared" si="2"/>
        <v>na</v>
      </c>
      <c r="AS5" s="89" t="str">
        <f t="shared" si="2"/>
        <v>na</v>
      </c>
      <c r="AT5" s="89" t="str">
        <f t="shared" si="2"/>
        <v>na</v>
      </c>
      <c r="AU5" s="90" t="str">
        <f t="shared" si="2"/>
        <v>na</v>
      </c>
    </row>
    <row r="6" spans="1:47" x14ac:dyDescent="0.25">
      <c r="A6" s="159" t="s">
        <v>88</v>
      </c>
      <c r="H6" s="1" t="s">
        <v>8</v>
      </c>
      <c r="I6" t="s">
        <v>186</v>
      </c>
      <c r="J6" s="1"/>
      <c r="K6">
        <v>7</v>
      </c>
      <c r="L6" s="148">
        <v>246.77500000000001</v>
      </c>
      <c r="M6" s="41"/>
      <c r="N6" s="41"/>
      <c r="O6" s="71"/>
      <c r="P6" s="12">
        <f t="shared" si="0"/>
        <v>0.01</v>
      </c>
      <c r="Q6" s="67">
        <f t="shared" ref="Q6:Q25" si="3">IF(O6&gt;0,O6/L6,0.01)</f>
        <v>0.01</v>
      </c>
      <c r="R6" s="14">
        <v>1</v>
      </c>
      <c r="T6">
        <v>1</v>
      </c>
      <c r="U6">
        <v>0.125</v>
      </c>
      <c r="V6">
        <v>0.05</v>
      </c>
      <c r="W6">
        <v>1</v>
      </c>
      <c r="Y6">
        <v>1</v>
      </c>
      <c r="Z6" s="45"/>
      <c r="AA6">
        <v>1</v>
      </c>
      <c r="AB6" s="25">
        <f t="shared" ref="AB6:AB25" si="4">IF(R6&gt;0,(R6/R$27)*LN($P6),"na")</f>
        <v>-4.6051701859880909</v>
      </c>
      <c r="AC6" s="12" t="str">
        <f t="shared" si="1"/>
        <v>na</v>
      </c>
      <c r="AD6" s="12">
        <f t="shared" si="1"/>
        <v>-4.6051701859880909</v>
      </c>
      <c r="AE6" s="12">
        <f t="shared" si="1"/>
        <v>-1.3746776674591314</v>
      </c>
      <c r="AF6" s="12">
        <f t="shared" si="1"/>
        <v>-0.54637612376129885</v>
      </c>
      <c r="AG6" s="12">
        <f t="shared" si="1"/>
        <v>-5.0632761207198902</v>
      </c>
      <c r="AH6" s="12" t="str">
        <f t="shared" si="1"/>
        <v>na</v>
      </c>
      <c r="AI6" s="12">
        <f t="shared" si="1"/>
        <v>-4.8475475641979902</v>
      </c>
      <c r="AJ6" s="12" t="str">
        <f t="shared" si="1"/>
        <v>na</v>
      </c>
      <c r="AK6" s="12">
        <f t="shared" si="1"/>
        <v>-5.081567101779962</v>
      </c>
      <c r="AL6" s="25">
        <f t="shared" ref="AL6:AL25" si="5">IF(R6&gt;0,(((R6/R$27)^2)*($Q6^2))/($P6^2),"na")</f>
        <v>1</v>
      </c>
      <c r="AM6" s="12" t="str">
        <f t="shared" si="2"/>
        <v>na</v>
      </c>
      <c r="AN6" s="12">
        <f t="shared" si="2"/>
        <v>1</v>
      </c>
      <c r="AO6" s="12">
        <f t="shared" si="2"/>
        <v>8.9106705279572263E-2</v>
      </c>
      <c r="AP6" s="12">
        <f t="shared" si="2"/>
        <v>1.4076414823326628E-2</v>
      </c>
      <c r="AQ6" s="12">
        <f t="shared" si="2"/>
        <v>1.2088484416545597</v>
      </c>
      <c r="AR6" s="12" t="str">
        <f t="shared" si="2"/>
        <v>na</v>
      </c>
      <c r="AS6" s="12">
        <f t="shared" si="2"/>
        <v>1.1080332409972298</v>
      </c>
      <c r="AT6" s="12" t="str">
        <f t="shared" si="2"/>
        <v>na</v>
      </c>
      <c r="AU6" s="67">
        <f t="shared" si="2"/>
        <v>1.2175980975029725</v>
      </c>
    </row>
    <row r="7" spans="1:47" x14ac:dyDescent="0.25">
      <c r="A7" s="58" t="s">
        <v>89</v>
      </c>
      <c r="H7" s="1" t="s">
        <v>8</v>
      </c>
      <c r="I7" t="s">
        <v>186</v>
      </c>
      <c r="J7" s="1"/>
      <c r="K7">
        <v>7</v>
      </c>
      <c r="L7" s="148">
        <v>84.88</v>
      </c>
      <c r="M7" s="41"/>
      <c r="N7" s="41"/>
      <c r="O7" s="71"/>
      <c r="P7" s="12">
        <f t="shared" si="0"/>
        <v>0.01</v>
      </c>
      <c r="Q7" s="67">
        <f t="shared" si="3"/>
        <v>0.01</v>
      </c>
      <c r="R7" s="14">
        <v>1</v>
      </c>
      <c r="T7">
        <v>1</v>
      </c>
      <c r="U7">
        <v>0.125</v>
      </c>
      <c r="V7">
        <v>0.05</v>
      </c>
      <c r="W7">
        <v>1</v>
      </c>
      <c r="Y7">
        <v>1</v>
      </c>
      <c r="Z7" s="45"/>
      <c r="AA7">
        <v>1</v>
      </c>
      <c r="AB7" s="25">
        <f t="shared" si="4"/>
        <v>-4.6051701859880909</v>
      </c>
      <c r="AC7" s="12" t="str">
        <f t="shared" si="1"/>
        <v>na</v>
      </c>
      <c r="AD7" s="12">
        <f t="shared" si="1"/>
        <v>-4.6051701859880909</v>
      </c>
      <c r="AE7" s="12">
        <f t="shared" si="1"/>
        <v>-1.3746776674591314</v>
      </c>
      <c r="AF7" s="12">
        <f t="shared" si="1"/>
        <v>-0.54637612376129885</v>
      </c>
      <c r="AG7" s="12">
        <f t="shared" si="1"/>
        <v>-5.0632761207198902</v>
      </c>
      <c r="AH7" s="12" t="str">
        <f t="shared" si="1"/>
        <v>na</v>
      </c>
      <c r="AI7" s="12">
        <f t="shared" si="1"/>
        <v>-4.8475475641979902</v>
      </c>
      <c r="AJ7" s="12" t="str">
        <f t="shared" si="1"/>
        <v>na</v>
      </c>
      <c r="AK7" s="12">
        <f t="shared" si="1"/>
        <v>-5.081567101779962</v>
      </c>
      <c r="AL7" s="25">
        <f t="shared" si="5"/>
        <v>1</v>
      </c>
      <c r="AM7" s="12" t="str">
        <f t="shared" si="2"/>
        <v>na</v>
      </c>
      <c r="AN7" s="12">
        <f t="shared" si="2"/>
        <v>1</v>
      </c>
      <c r="AO7" s="12">
        <f t="shared" si="2"/>
        <v>8.9106705279572263E-2</v>
      </c>
      <c r="AP7" s="12">
        <f t="shared" si="2"/>
        <v>1.4076414823326628E-2</v>
      </c>
      <c r="AQ7" s="12">
        <f t="shared" si="2"/>
        <v>1.2088484416545597</v>
      </c>
      <c r="AR7" s="12" t="str">
        <f t="shared" si="2"/>
        <v>na</v>
      </c>
      <c r="AS7" s="12">
        <f t="shared" si="2"/>
        <v>1.1080332409972298</v>
      </c>
      <c r="AT7" s="12" t="str">
        <f t="shared" si="2"/>
        <v>na</v>
      </c>
      <c r="AU7" s="67">
        <f t="shared" si="2"/>
        <v>1.2175980975029725</v>
      </c>
    </row>
    <row r="8" spans="1:47" x14ac:dyDescent="0.25">
      <c r="A8" s="58" t="s">
        <v>91</v>
      </c>
      <c r="H8" s="1" t="s">
        <v>120</v>
      </c>
      <c r="I8" t="s">
        <v>186</v>
      </c>
      <c r="J8" s="1"/>
      <c r="K8">
        <v>9</v>
      </c>
      <c r="L8" s="99">
        <v>0.48449999999999999</v>
      </c>
      <c r="M8" s="119"/>
      <c r="N8" s="119"/>
      <c r="O8" s="83"/>
      <c r="P8" s="12">
        <f t="shared" si="0"/>
        <v>0.01</v>
      </c>
      <c r="Q8" s="67">
        <f t="shared" si="3"/>
        <v>0.01</v>
      </c>
      <c r="R8" s="14">
        <v>1</v>
      </c>
      <c r="S8">
        <v>1</v>
      </c>
      <c r="T8">
        <v>1</v>
      </c>
      <c r="U8">
        <v>1</v>
      </c>
      <c r="V8">
        <v>1</v>
      </c>
      <c r="W8">
        <v>1</v>
      </c>
      <c r="X8">
        <v>0.25</v>
      </c>
      <c r="Y8">
        <v>1</v>
      </c>
      <c r="Z8" s="45"/>
      <c r="AA8">
        <v>1</v>
      </c>
      <c r="AB8" s="25">
        <f t="shared" si="4"/>
        <v>-4.6051701859880909</v>
      </c>
      <c r="AC8" s="12">
        <f t="shared" si="1"/>
        <v>-7.7248016023026045</v>
      </c>
      <c r="AD8" s="12">
        <f t="shared" si="1"/>
        <v>-4.6051701859880909</v>
      </c>
      <c r="AE8" s="12">
        <f t="shared" si="1"/>
        <v>-10.997421339673052</v>
      </c>
      <c r="AF8" s="12">
        <f t="shared" si="1"/>
        <v>-10.927522475225977</v>
      </c>
      <c r="AG8" s="12">
        <f t="shared" si="1"/>
        <v>-5.0632761207198902</v>
      </c>
      <c r="AH8" s="12">
        <f t="shared" si="1"/>
        <v>-1.9736443654234674</v>
      </c>
      <c r="AI8" s="12">
        <f t="shared" si="1"/>
        <v>-4.8475475641979902</v>
      </c>
      <c r="AJ8" s="12" t="str">
        <f t="shared" si="1"/>
        <v>na</v>
      </c>
      <c r="AK8" s="12">
        <f t="shared" si="1"/>
        <v>-5.081567101779962</v>
      </c>
      <c r="AL8" s="25">
        <f t="shared" si="5"/>
        <v>1</v>
      </c>
      <c r="AM8" s="12">
        <f t="shared" si="2"/>
        <v>2.8137356919875134</v>
      </c>
      <c r="AN8" s="12">
        <f t="shared" si="2"/>
        <v>1</v>
      </c>
      <c r="AO8" s="12">
        <f t="shared" si="2"/>
        <v>5.7028291378926248</v>
      </c>
      <c r="AP8" s="12">
        <f t="shared" si="2"/>
        <v>5.6305659293306514</v>
      </c>
      <c r="AQ8" s="12">
        <f t="shared" si="2"/>
        <v>1.2088484416545597</v>
      </c>
      <c r="AR8" s="12">
        <f t="shared" si="2"/>
        <v>0.18367346938775508</v>
      </c>
      <c r="AS8" s="12">
        <f t="shared" si="2"/>
        <v>1.1080332409972298</v>
      </c>
      <c r="AT8" s="12" t="str">
        <f t="shared" si="2"/>
        <v>na</v>
      </c>
      <c r="AU8" s="67">
        <f t="shared" si="2"/>
        <v>1.2175980975029725</v>
      </c>
    </row>
    <row r="9" spans="1:47" x14ac:dyDescent="0.25">
      <c r="A9" s="58" t="s">
        <v>122</v>
      </c>
      <c r="H9" s="1" t="s">
        <v>120</v>
      </c>
      <c r="I9" t="s">
        <v>186</v>
      </c>
      <c r="J9" s="1"/>
      <c r="K9">
        <v>9</v>
      </c>
      <c r="L9" s="99">
        <v>1.52</v>
      </c>
      <c r="M9" s="119"/>
      <c r="N9" s="119"/>
      <c r="O9" s="83"/>
      <c r="P9" s="12">
        <f t="shared" si="0"/>
        <v>0.01</v>
      </c>
      <c r="Q9" s="67">
        <f t="shared" si="3"/>
        <v>0.01</v>
      </c>
      <c r="R9" s="14">
        <v>1</v>
      </c>
      <c r="S9">
        <v>1</v>
      </c>
      <c r="U9">
        <v>0.25</v>
      </c>
      <c r="V9">
        <v>0.15</v>
      </c>
      <c r="W9">
        <v>1</v>
      </c>
      <c r="X9">
        <v>1</v>
      </c>
      <c r="Y9">
        <v>1</v>
      </c>
      <c r="Z9" s="45"/>
      <c r="AB9" s="25">
        <f t="shared" si="4"/>
        <v>-4.6051701859880909</v>
      </c>
      <c r="AC9" s="12">
        <f t="shared" si="1"/>
        <v>-7.7248016023026045</v>
      </c>
      <c r="AD9" s="12" t="str">
        <f t="shared" si="1"/>
        <v>na</v>
      </c>
      <c r="AE9" s="12">
        <f t="shared" si="1"/>
        <v>-2.7493553349182629</v>
      </c>
      <c r="AF9" s="12">
        <f t="shared" si="1"/>
        <v>-1.6391283712838964</v>
      </c>
      <c r="AG9" s="12">
        <f t="shared" si="1"/>
        <v>-5.0632761207198902</v>
      </c>
      <c r="AH9" s="12">
        <f t="shared" si="1"/>
        <v>-7.8945774616938698</v>
      </c>
      <c r="AI9" s="12">
        <f t="shared" si="1"/>
        <v>-4.8475475641979902</v>
      </c>
      <c r="AJ9" s="12" t="str">
        <f t="shared" si="1"/>
        <v>na</v>
      </c>
      <c r="AK9" s="12" t="str">
        <f t="shared" si="1"/>
        <v>na</v>
      </c>
      <c r="AL9" s="25">
        <f t="shared" si="5"/>
        <v>1</v>
      </c>
      <c r="AM9" s="12">
        <f t="shared" si="2"/>
        <v>2.8137356919875134</v>
      </c>
      <c r="AN9" s="12" t="str">
        <f t="shared" si="2"/>
        <v>na</v>
      </c>
      <c r="AO9" s="12">
        <f t="shared" si="2"/>
        <v>0.35642682111828905</v>
      </c>
      <c r="AP9" s="12">
        <f t="shared" si="2"/>
        <v>0.12668773340993963</v>
      </c>
      <c r="AQ9" s="12">
        <f t="shared" si="2"/>
        <v>1.2088484416545597</v>
      </c>
      <c r="AR9" s="12">
        <f t="shared" si="2"/>
        <v>2.9387755102040813</v>
      </c>
      <c r="AS9" s="12">
        <f t="shared" si="2"/>
        <v>1.1080332409972298</v>
      </c>
      <c r="AT9" s="12" t="str">
        <f t="shared" si="2"/>
        <v>na</v>
      </c>
      <c r="AU9" s="67" t="str">
        <f t="shared" si="2"/>
        <v>na</v>
      </c>
    </row>
    <row r="10" spans="1:47" x14ac:dyDescent="0.25">
      <c r="A10" s="58" t="s">
        <v>32</v>
      </c>
      <c r="H10" s="1" t="s">
        <v>120</v>
      </c>
      <c r="I10" t="s">
        <v>186</v>
      </c>
      <c r="J10" s="1"/>
      <c r="K10">
        <v>9</v>
      </c>
      <c r="L10" s="99">
        <v>4.6008000000000004</v>
      </c>
      <c r="M10" s="119"/>
      <c r="N10" s="119"/>
      <c r="O10" s="83"/>
      <c r="P10" s="12">
        <f t="shared" si="0"/>
        <v>0.01</v>
      </c>
      <c r="Q10" s="67">
        <f t="shared" si="3"/>
        <v>0.01</v>
      </c>
      <c r="R10" s="14">
        <v>1</v>
      </c>
      <c r="S10" s="11"/>
      <c r="T10" s="11">
        <v>1</v>
      </c>
      <c r="U10" s="11">
        <v>0.375</v>
      </c>
      <c r="V10" s="11">
        <v>1</v>
      </c>
      <c r="W10" s="11">
        <v>1</v>
      </c>
      <c r="X10" s="11"/>
      <c r="Y10" s="11">
        <v>1</v>
      </c>
      <c r="Z10" s="42"/>
      <c r="AA10" s="11">
        <v>1</v>
      </c>
      <c r="AB10" s="25">
        <f t="shared" si="4"/>
        <v>-4.6051701859880909</v>
      </c>
      <c r="AC10" s="12" t="str">
        <f t="shared" si="1"/>
        <v>na</v>
      </c>
      <c r="AD10" s="12">
        <f t="shared" si="1"/>
        <v>-4.6051701859880909</v>
      </c>
      <c r="AE10" s="12">
        <f t="shared" si="1"/>
        <v>-4.124033002377395</v>
      </c>
      <c r="AF10" s="12">
        <f t="shared" si="1"/>
        <v>-10.927522475225977</v>
      </c>
      <c r="AG10" s="12">
        <f t="shared" si="1"/>
        <v>-5.0632761207198902</v>
      </c>
      <c r="AH10" s="12" t="str">
        <f t="shared" si="1"/>
        <v>na</v>
      </c>
      <c r="AI10" s="12">
        <f t="shared" si="1"/>
        <v>-4.8475475641979902</v>
      </c>
      <c r="AJ10" s="12" t="str">
        <f t="shared" si="1"/>
        <v>na</v>
      </c>
      <c r="AK10" s="12">
        <f t="shared" si="1"/>
        <v>-5.081567101779962</v>
      </c>
      <c r="AL10" s="25">
        <f t="shared" si="5"/>
        <v>1</v>
      </c>
      <c r="AM10" s="12" t="str">
        <f t="shared" si="2"/>
        <v>na</v>
      </c>
      <c r="AN10" s="12">
        <f t="shared" si="2"/>
        <v>1</v>
      </c>
      <c r="AO10" s="12">
        <f t="shared" si="2"/>
        <v>0.80196034751615064</v>
      </c>
      <c r="AP10" s="12">
        <f t="shared" si="2"/>
        <v>5.6305659293306514</v>
      </c>
      <c r="AQ10" s="12">
        <f t="shared" si="2"/>
        <v>1.2088484416545597</v>
      </c>
      <c r="AR10" s="12" t="str">
        <f t="shared" si="2"/>
        <v>na</v>
      </c>
      <c r="AS10" s="12">
        <f t="shared" si="2"/>
        <v>1.1080332409972298</v>
      </c>
      <c r="AT10" s="12" t="str">
        <f t="shared" si="2"/>
        <v>na</v>
      </c>
      <c r="AU10" s="67">
        <f t="shared" si="2"/>
        <v>1.2175980975029725</v>
      </c>
    </row>
    <row r="11" spans="1:47" x14ac:dyDescent="0.25">
      <c r="A11" s="58" t="s">
        <v>92</v>
      </c>
      <c r="H11" s="1" t="s">
        <v>8</v>
      </c>
      <c r="I11" t="s">
        <v>186</v>
      </c>
      <c r="J11" s="1"/>
      <c r="K11">
        <v>7</v>
      </c>
      <c r="L11" s="99">
        <v>5.6669999999999998</v>
      </c>
      <c r="M11" s="41"/>
      <c r="N11" s="41"/>
      <c r="O11" s="71"/>
      <c r="P11" s="12">
        <f t="shared" si="0"/>
        <v>0.01</v>
      </c>
      <c r="Q11" s="67">
        <f t="shared" si="3"/>
        <v>0.01</v>
      </c>
      <c r="R11" s="14">
        <v>1</v>
      </c>
      <c r="T11">
        <v>1</v>
      </c>
      <c r="U11">
        <v>0.125</v>
      </c>
      <c r="V11">
        <v>1</v>
      </c>
      <c r="W11">
        <v>1</v>
      </c>
      <c r="Z11" s="45"/>
      <c r="AB11" s="25">
        <f t="shared" si="4"/>
        <v>-4.6051701859880909</v>
      </c>
      <c r="AC11" s="12" t="str">
        <f t="shared" si="1"/>
        <v>na</v>
      </c>
      <c r="AD11" s="12">
        <f t="shared" si="1"/>
        <v>-4.6051701859880909</v>
      </c>
      <c r="AE11" s="12">
        <f t="shared" si="1"/>
        <v>-1.3746776674591314</v>
      </c>
      <c r="AF11" s="12">
        <f t="shared" si="1"/>
        <v>-10.927522475225977</v>
      </c>
      <c r="AG11" s="12">
        <f t="shared" si="1"/>
        <v>-5.0632761207198902</v>
      </c>
      <c r="AH11" s="12" t="str">
        <f t="shared" si="1"/>
        <v>na</v>
      </c>
      <c r="AI11" s="12" t="str">
        <f t="shared" si="1"/>
        <v>na</v>
      </c>
      <c r="AJ11" s="12" t="str">
        <f t="shared" si="1"/>
        <v>na</v>
      </c>
      <c r="AK11" s="12" t="str">
        <f t="shared" si="1"/>
        <v>na</v>
      </c>
      <c r="AL11" s="25">
        <f t="shared" si="5"/>
        <v>1</v>
      </c>
      <c r="AM11" s="12" t="str">
        <f t="shared" si="2"/>
        <v>na</v>
      </c>
      <c r="AN11" s="12">
        <f t="shared" si="2"/>
        <v>1</v>
      </c>
      <c r="AO11" s="12">
        <f t="shared" si="2"/>
        <v>8.9106705279572263E-2</v>
      </c>
      <c r="AP11" s="12">
        <f t="shared" si="2"/>
        <v>5.6305659293306514</v>
      </c>
      <c r="AQ11" s="12">
        <f t="shared" si="2"/>
        <v>1.2088484416545597</v>
      </c>
      <c r="AR11" s="12" t="str">
        <f t="shared" si="2"/>
        <v>na</v>
      </c>
      <c r="AS11" s="12" t="str">
        <f t="shared" si="2"/>
        <v>na</v>
      </c>
      <c r="AT11" s="12" t="str">
        <f t="shared" si="2"/>
        <v>na</v>
      </c>
      <c r="AU11" s="67" t="str">
        <f t="shared" si="2"/>
        <v>na</v>
      </c>
    </row>
    <row r="12" spans="1:47" x14ac:dyDescent="0.25">
      <c r="A12" s="58" t="s">
        <v>93</v>
      </c>
      <c r="H12" s="1" t="s">
        <v>120</v>
      </c>
      <c r="I12" t="s">
        <v>186</v>
      </c>
      <c r="J12" s="1"/>
      <c r="K12">
        <v>9</v>
      </c>
      <c r="L12" s="99">
        <v>1.1716</v>
      </c>
      <c r="M12" s="119"/>
      <c r="N12" s="119"/>
      <c r="O12" s="83"/>
      <c r="P12" s="12">
        <f t="shared" si="0"/>
        <v>0.01</v>
      </c>
      <c r="Q12" s="67">
        <f t="shared" si="3"/>
        <v>0.01</v>
      </c>
      <c r="R12" s="14">
        <v>1</v>
      </c>
      <c r="S12">
        <v>1</v>
      </c>
      <c r="U12">
        <v>1</v>
      </c>
      <c r="V12">
        <v>1</v>
      </c>
      <c r="W12">
        <v>0.05</v>
      </c>
      <c r="X12">
        <v>1</v>
      </c>
      <c r="Y12">
        <v>1</v>
      </c>
      <c r="Z12" s="45"/>
      <c r="AB12" s="25">
        <f t="shared" si="4"/>
        <v>-4.6051701859880909</v>
      </c>
      <c r="AC12" s="12">
        <f t="shared" si="1"/>
        <v>-7.7248016023026045</v>
      </c>
      <c r="AD12" s="12" t="str">
        <f t="shared" si="1"/>
        <v>na</v>
      </c>
      <c r="AE12" s="12">
        <f t="shared" si="1"/>
        <v>-10.997421339673052</v>
      </c>
      <c r="AF12" s="12">
        <f t="shared" si="1"/>
        <v>-10.927522475225977</v>
      </c>
      <c r="AG12" s="12">
        <f t="shared" si="1"/>
        <v>-0.25316380603599453</v>
      </c>
      <c r="AH12" s="12">
        <f t="shared" si="1"/>
        <v>-7.8945774616938698</v>
      </c>
      <c r="AI12" s="12">
        <f t="shared" si="1"/>
        <v>-4.8475475641979902</v>
      </c>
      <c r="AJ12" s="12" t="str">
        <f t="shared" si="1"/>
        <v>na</v>
      </c>
      <c r="AK12" s="12" t="str">
        <f t="shared" si="1"/>
        <v>na</v>
      </c>
      <c r="AL12" s="25">
        <f t="shared" si="5"/>
        <v>1</v>
      </c>
      <c r="AM12" s="12">
        <f t="shared" si="2"/>
        <v>2.8137356919875134</v>
      </c>
      <c r="AN12" s="12" t="str">
        <f t="shared" si="2"/>
        <v>na</v>
      </c>
      <c r="AO12" s="12">
        <f t="shared" si="2"/>
        <v>5.7028291378926248</v>
      </c>
      <c r="AP12" s="12">
        <f t="shared" si="2"/>
        <v>5.6305659293306514</v>
      </c>
      <c r="AQ12" s="12">
        <f t="shared" si="2"/>
        <v>3.0221211041363992E-3</v>
      </c>
      <c r="AR12" s="12">
        <f t="shared" si="2"/>
        <v>2.9387755102040813</v>
      </c>
      <c r="AS12" s="12">
        <f t="shared" si="2"/>
        <v>1.1080332409972298</v>
      </c>
      <c r="AT12" s="12" t="str">
        <f t="shared" si="2"/>
        <v>na</v>
      </c>
      <c r="AU12" s="67" t="str">
        <f t="shared" si="2"/>
        <v>na</v>
      </c>
    </row>
    <row r="13" spans="1:47" x14ac:dyDescent="0.25">
      <c r="A13" s="58" t="s">
        <v>94</v>
      </c>
      <c r="H13" s="1" t="s">
        <v>120</v>
      </c>
      <c r="I13" t="s">
        <v>186</v>
      </c>
      <c r="J13" s="1"/>
      <c r="K13">
        <v>9</v>
      </c>
      <c r="L13" s="99">
        <v>0.248</v>
      </c>
      <c r="M13" s="119"/>
      <c r="N13" s="119"/>
      <c r="O13" s="83"/>
      <c r="P13" s="12">
        <f t="shared" si="0"/>
        <v>0.01</v>
      </c>
      <c r="Q13" s="67">
        <f t="shared" si="3"/>
        <v>0.01</v>
      </c>
      <c r="R13" s="14">
        <v>1</v>
      </c>
      <c r="S13">
        <v>1</v>
      </c>
      <c r="U13">
        <v>1</v>
      </c>
      <c r="V13">
        <v>1</v>
      </c>
      <c r="W13">
        <v>0.05</v>
      </c>
      <c r="X13">
        <v>0.25</v>
      </c>
      <c r="Y13">
        <v>1</v>
      </c>
      <c r="Z13" s="45"/>
      <c r="AB13" s="25">
        <f t="shared" si="4"/>
        <v>-4.6051701859880909</v>
      </c>
      <c r="AC13" s="12">
        <f t="shared" si="1"/>
        <v>-7.7248016023026045</v>
      </c>
      <c r="AD13" s="12" t="str">
        <f t="shared" si="1"/>
        <v>na</v>
      </c>
      <c r="AE13" s="12">
        <f t="shared" si="1"/>
        <v>-10.997421339673052</v>
      </c>
      <c r="AF13" s="12">
        <f t="shared" si="1"/>
        <v>-10.927522475225977</v>
      </c>
      <c r="AG13" s="12">
        <f t="shared" si="1"/>
        <v>-0.25316380603599453</v>
      </c>
      <c r="AH13" s="12">
        <f t="shared" si="1"/>
        <v>-1.9736443654234674</v>
      </c>
      <c r="AI13" s="12">
        <f t="shared" si="1"/>
        <v>-4.8475475641979902</v>
      </c>
      <c r="AJ13" s="12" t="str">
        <f t="shared" si="1"/>
        <v>na</v>
      </c>
      <c r="AK13" s="12" t="str">
        <f t="shared" si="1"/>
        <v>na</v>
      </c>
      <c r="AL13" s="25">
        <f t="shared" si="5"/>
        <v>1</v>
      </c>
      <c r="AM13" s="12">
        <f t="shared" si="2"/>
        <v>2.8137356919875134</v>
      </c>
      <c r="AN13" s="12" t="str">
        <f t="shared" si="2"/>
        <v>na</v>
      </c>
      <c r="AO13" s="12">
        <f t="shared" si="2"/>
        <v>5.7028291378926248</v>
      </c>
      <c r="AP13" s="12">
        <f t="shared" si="2"/>
        <v>5.6305659293306514</v>
      </c>
      <c r="AQ13" s="12">
        <f t="shared" si="2"/>
        <v>3.0221211041363992E-3</v>
      </c>
      <c r="AR13" s="12">
        <f t="shared" si="2"/>
        <v>0.18367346938775508</v>
      </c>
      <c r="AS13" s="12">
        <f t="shared" si="2"/>
        <v>1.1080332409972298</v>
      </c>
      <c r="AT13" s="12" t="str">
        <f t="shared" si="2"/>
        <v>na</v>
      </c>
      <c r="AU13" s="67" t="str">
        <f t="shared" si="2"/>
        <v>na</v>
      </c>
    </row>
    <row r="14" spans="1:47" x14ac:dyDescent="0.25">
      <c r="A14" s="58" t="s">
        <v>193</v>
      </c>
      <c r="H14" s="1" t="s">
        <v>120</v>
      </c>
      <c r="I14" t="s">
        <v>186</v>
      </c>
      <c r="J14" s="1"/>
      <c r="K14">
        <v>9</v>
      </c>
      <c r="L14" s="99">
        <v>0.95389999999999997</v>
      </c>
      <c r="M14" s="119"/>
      <c r="N14" s="119"/>
      <c r="O14" s="83"/>
      <c r="P14" s="12">
        <f t="shared" si="0"/>
        <v>0.01</v>
      </c>
      <c r="Q14" s="67">
        <f t="shared" si="3"/>
        <v>0.01</v>
      </c>
      <c r="R14" s="14">
        <v>1</v>
      </c>
      <c r="S14">
        <v>0.25</v>
      </c>
      <c r="U14">
        <v>0.25</v>
      </c>
      <c r="V14">
        <v>0.15</v>
      </c>
      <c r="W14">
        <v>1</v>
      </c>
      <c r="Y14">
        <v>1</v>
      </c>
      <c r="Z14" s="45"/>
      <c r="AB14" s="25">
        <f t="shared" si="4"/>
        <v>-4.6051701859880909</v>
      </c>
      <c r="AC14" s="12">
        <f t="shared" si="1"/>
        <v>-1.9312004005756511</v>
      </c>
      <c r="AD14" s="12" t="str">
        <f t="shared" si="1"/>
        <v>na</v>
      </c>
      <c r="AE14" s="12">
        <f t="shared" si="1"/>
        <v>-2.7493553349182629</v>
      </c>
      <c r="AF14" s="12">
        <f t="shared" si="1"/>
        <v>-1.6391283712838964</v>
      </c>
      <c r="AG14" s="12">
        <f t="shared" si="1"/>
        <v>-5.0632761207198902</v>
      </c>
      <c r="AH14" s="12" t="str">
        <f t="shared" si="1"/>
        <v>na</v>
      </c>
      <c r="AI14" s="12">
        <f t="shared" si="1"/>
        <v>-4.8475475641979902</v>
      </c>
      <c r="AJ14" s="12" t="str">
        <f t="shared" si="1"/>
        <v>na</v>
      </c>
      <c r="AK14" s="12" t="str">
        <f t="shared" si="1"/>
        <v>na</v>
      </c>
      <c r="AL14" s="25">
        <f t="shared" si="5"/>
        <v>1</v>
      </c>
      <c r="AM14" s="12">
        <f t="shared" si="2"/>
        <v>0.17585848074921959</v>
      </c>
      <c r="AN14" s="12" t="str">
        <f t="shared" si="2"/>
        <v>na</v>
      </c>
      <c r="AO14" s="12">
        <f t="shared" si="2"/>
        <v>0.35642682111828905</v>
      </c>
      <c r="AP14" s="12">
        <f t="shared" si="2"/>
        <v>0.12668773340993963</v>
      </c>
      <c r="AQ14" s="12">
        <f t="shared" si="2"/>
        <v>1.2088484416545597</v>
      </c>
      <c r="AR14" s="12" t="str">
        <f t="shared" si="2"/>
        <v>na</v>
      </c>
      <c r="AS14" s="12">
        <f t="shared" si="2"/>
        <v>1.1080332409972298</v>
      </c>
      <c r="AT14" s="12" t="str">
        <f t="shared" si="2"/>
        <v>na</v>
      </c>
      <c r="AU14" s="67" t="str">
        <f t="shared" si="2"/>
        <v>na</v>
      </c>
    </row>
    <row r="15" spans="1:47" x14ac:dyDescent="0.25">
      <c r="A15" s="58" t="s">
        <v>96</v>
      </c>
      <c r="H15" s="1" t="s">
        <v>8</v>
      </c>
      <c r="I15" t="s">
        <v>186</v>
      </c>
      <c r="J15" s="1"/>
      <c r="K15">
        <v>7</v>
      </c>
      <c r="L15" s="99">
        <v>10.975</v>
      </c>
      <c r="M15" s="41"/>
      <c r="N15" s="41"/>
      <c r="O15" s="71"/>
      <c r="P15" s="12">
        <f t="shared" si="0"/>
        <v>0.01</v>
      </c>
      <c r="Q15" s="67">
        <f t="shared" si="3"/>
        <v>0.01</v>
      </c>
      <c r="R15" s="14">
        <v>1</v>
      </c>
      <c r="V15">
        <v>0.05</v>
      </c>
      <c r="W15">
        <v>1</v>
      </c>
      <c r="Y15">
        <v>1</v>
      </c>
      <c r="Z15" s="45"/>
      <c r="AB15" s="25">
        <f t="shared" si="4"/>
        <v>-4.6051701859880909</v>
      </c>
      <c r="AC15" s="12" t="str">
        <f t="shared" si="1"/>
        <v>na</v>
      </c>
      <c r="AD15" s="12" t="str">
        <f t="shared" si="1"/>
        <v>na</v>
      </c>
      <c r="AE15" s="12" t="str">
        <f t="shared" si="1"/>
        <v>na</v>
      </c>
      <c r="AF15" s="12">
        <f t="shared" si="1"/>
        <v>-0.54637612376129885</v>
      </c>
      <c r="AG15" s="12">
        <f t="shared" si="1"/>
        <v>-5.0632761207198902</v>
      </c>
      <c r="AH15" s="12" t="str">
        <f t="shared" si="1"/>
        <v>na</v>
      </c>
      <c r="AI15" s="12">
        <f t="shared" si="1"/>
        <v>-4.8475475641979902</v>
      </c>
      <c r="AJ15" s="12" t="str">
        <f t="shared" si="1"/>
        <v>na</v>
      </c>
      <c r="AK15" s="12" t="str">
        <f t="shared" si="1"/>
        <v>na</v>
      </c>
      <c r="AL15" s="25">
        <f t="shared" si="5"/>
        <v>1</v>
      </c>
      <c r="AM15" s="12" t="str">
        <f t="shared" si="2"/>
        <v>na</v>
      </c>
      <c r="AN15" s="12" t="str">
        <f t="shared" si="2"/>
        <v>na</v>
      </c>
      <c r="AO15" s="12" t="str">
        <f t="shared" si="2"/>
        <v>na</v>
      </c>
      <c r="AP15" s="12">
        <f t="shared" si="2"/>
        <v>1.4076414823326628E-2</v>
      </c>
      <c r="AQ15" s="12">
        <f t="shared" si="2"/>
        <v>1.2088484416545597</v>
      </c>
      <c r="AR15" s="12" t="str">
        <f t="shared" si="2"/>
        <v>na</v>
      </c>
      <c r="AS15" s="12">
        <f t="shared" si="2"/>
        <v>1.1080332409972298</v>
      </c>
      <c r="AT15" s="12" t="str">
        <f t="shared" si="2"/>
        <v>na</v>
      </c>
      <c r="AU15" s="67" t="str">
        <f t="shared" si="2"/>
        <v>na</v>
      </c>
    </row>
    <row r="16" spans="1:47" x14ac:dyDescent="0.25">
      <c r="A16" s="58" t="s">
        <v>99</v>
      </c>
      <c r="H16" s="1" t="s">
        <v>8</v>
      </c>
      <c r="I16" t="s">
        <v>186</v>
      </c>
      <c r="J16" s="1"/>
      <c r="K16">
        <v>7</v>
      </c>
      <c r="L16" s="99">
        <v>40.25</v>
      </c>
      <c r="M16" s="41"/>
      <c r="N16" s="41"/>
      <c r="O16" s="71"/>
      <c r="P16" s="12">
        <f t="shared" si="0"/>
        <v>0.01</v>
      </c>
      <c r="Q16" s="67">
        <f t="shared" si="3"/>
        <v>0.01</v>
      </c>
      <c r="R16" s="14">
        <v>1</v>
      </c>
      <c r="S16">
        <v>0.25</v>
      </c>
      <c r="T16">
        <v>1</v>
      </c>
      <c r="U16">
        <v>0.25</v>
      </c>
      <c r="V16">
        <v>0.05</v>
      </c>
      <c r="W16">
        <v>1</v>
      </c>
      <c r="Y16">
        <v>1</v>
      </c>
      <c r="Z16" s="45">
        <v>1</v>
      </c>
      <c r="AA16">
        <v>1</v>
      </c>
      <c r="AB16" s="25">
        <f t="shared" si="4"/>
        <v>-4.6051701859880909</v>
      </c>
      <c r="AC16" s="12">
        <f t="shared" si="1"/>
        <v>-1.9312004005756511</v>
      </c>
      <c r="AD16" s="12">
        <f t="shared" si="1"/>
        <v>-4.6051701859880909</v>
      </c>
      <c r="AE16" s="12">
        <f t="shared" si="1"/>
        <v>-2.7493553349182629</v>
      </c>
      <c r="AF16" s="12">
        <f t="shared" si="1"/>
        <v>-0.54637612376129885</v>
      </c>
      <c r="AG16" s="12">
        <f t="shared" si="1"/>
        <v>-5.0632761207198902</v>
      </c>
      <c r="AH16" s="12" t="str">
        <f t="shared" si="1"/>
        <v>na</v>
      </c>
      <c r="AI16" s="12">
        <f t="shared" si="1"/>
        <v>-4.8475475641979902</v>
      </c>
      <c r="AJ16" s="12">
        <f t="shared" si="1"/>
        <v>-4.6051701859880909</v>
      </c>
      <c r="AK16" s="12">
        <f t="shared" si="1"/>
        <v>-5.081567101779962</v>
      </c>
      <c r="AL16" s="25">
        <f t="shared" si="5"/>
        <v>1</v>
      </c>
      <c r="AM16" s="12">
        <f t="shared" si="2"/>
        <v>0.17585848074921959</v>
      </c>
      <c r="AN16" s="12">
        <f t="shared" si="2"/>
        <v>1</v>
      </c>
      <c r="AO16" s="12">
        <f t="shared" si="2"/>
        <v>0.35642682111828905</v>
      </c>
      <c r="AP16" s="12">
        <f t="shared" si="2"/>
        <v>1.4076414823326628E-2</v>
      </c>
      <c r="AQ16" s="12">
        <f t="shared" si="2"/>
        <v>1.2088484416545597</v>
      </c>
      <c r="AR16" s="12" t="str">
        <f t="shared" si="2"/>
        <v>na</v>
      </c>
      <c r="AS16" s="12">
        <f t="shared" si="2"/>
        <v>1.1080332409972298</v>
      </c>
      <c r="AT16" s="12">
        <f t="shared" si="2"/>
        <v>1</v>
      </c>
      <c r="AU16" s="67">
        <f t="shared" si="2"/>
        <v>1.2175980975029725</v>
      </c>
    </row>
    <row r="17" spans="1:47" x14ac:dyDescent="0.25">
      <c r="A17" s="58" t="s">
        <v>100</v>
      </c>
      <c r="H17" s="1" t="s">
        <v>120</v>
      </c>
      <c r="I17" t="s">
        <v>186</v>
      </c>
      <c r="J17" s="1"/>
      <c r="K17">
        <v>9</v>
      </c>
      <c r="L17" s="99">
        <v>0.251</v>
      </c>
      <c r="M17" s="119"/>
      <c r="N17" s="119"/>
      <c r="O17" s="83"/>
      <c r="P17" s="12">
        <f t="shared" si="0"/>
        <v>0.01</v>
      </c>
      <c r="Q17" s="67">
        <f t="shared" si="3"/>
        <v>0.01</v>
      </c>
      <c r="R17" s="14">
        <v>1</v>
      </c>
      <c r="U17">
        <v>1</v>
      </c>
      <c r="V17">
        <v>1</v>
      </c>
      <c r="W17">
        <v>1</v>
      </c>
      <c r="Y17">
        <v>1</v>
      </c>
      <c r="Z17" s="45"/>
      <c r="AB17" s="25">
        <f t="shared" si="4"/>
        <v>-4.6051701859880909</v>
      </c>
      <c r="AC17" s="12" t="str">
        <f t="shared" si="1"/>
        <v>na</v>
      </c>
      <c r="AD17" s="12" t="str">
        <f t="shared" si="1"/>
        <v>na</v>
      </c>
      <c r="AE17" s="12">
        <f t="shared" si="1"/>
        <v>-10.997421339673052</v>
      </c>
      <c r="AF17" s="12">
        <f t="shared" si="1"/>
        <v>-10.927522475225977</v>
      </c>
      <c r="AG17" s="12">
        <f t="shared" si="1"/>
        <v>-5.0632761207198902</v>
      </c>
      <c r="AH17" s="12" t="str">
        <f t="shared" si="1"/>
        <v>na</v>
      </c>
      <c r="AI17" s="12">
        <f t="shared" si="1"/>
        <v>-4.8475475641979902</v>
      </c>
      <c r="AJ17" s="12" t="str">
        <f t="shared" si="1"/>
        <v>na</v>
      </c>
      <c r="AK17" s="12" t="str">
        <f t="shared" si="1"/>
        <v>na</v>
      </c>
      <c r="AL17" s="25">
        <f t="shared" si="5"/>
        <v>1</v>
      </c>
      <c r="AM17" s="12" t="str">
        <f t="shared" si="2"/>
        <v>na</v>
      </c>
      <c r="AN17" s="12" t="str">
        <f t="shared" si="2"/>
        <v>na</v>
      </c>
      <c r="AO17" s="12">
        <f t="shared" si="2"/>
        <v>5.7028291378926248</v>
      </c>
      <c r="AP17" s="12">
        <f t="shared" si="2"/>
        <v>5.6305659293306514</v>
      </c>
      <c r="AQ17" s="12">
        <f t="shared" si="2"/>
        <v>1.2088484416545597</v>
      </c>
      <c r="AR17" s="12" t="str">
        <f t="shared" si="2"/>
        <v>na</v>
      </c>
      <c r="AS17" s="12">
        <f t="shared" si="2"/>
        <v>1.1080332409972298</v>
      </c>
      <c r="AT17" s="12" t="str">
        <f t="shared" si="2"/>
        <v>na</v>
      </c>
      <c r="AU17" s="67" t="str">
        <f t="shared" si="2"/>
        <v>na</v>
      </c>
    </row>
    <row r="18" spans="1:47" x14ac:dyDescent="0.25">
      <c r="A18" s="58" t="s">
        <v>104</v>
      </c>
      <c r="H18" s="1" t="s">
        <v>8</v>
      </c>
      <c r="I18" t="s">
        <v>186</v>
      </c>
      <c r="J18" s="1"/>
      <c r="K18">
        <v>7</v>
      </c>
      <c r="L18" s="100">
        <v>289.7</v>
      </c>
      <c r="M18" s="41"/>
      <c r="N18" s="41"/>
      <c r="O18" s="71"/>
      <c r="P18" s="12">
        <f t="shared" si="0"/>
        <v>0.01</v>
      </c>
      <c r="Q18" s="67">
        <f t="shared" si="3"/>
        <v>0.01</v>
      </c>
      <c r="R18" s="14">
        <v>1</v>
      </c>
      <c r="S18">
        <v>0.25</v>
      </c>
      <c r="T18">
        <v>1</v>
      </c>
      <c r="U18">
        <v>0.25</v>
      </c>
      <c r="V18">
        <v>0.25</v>
      </c>
      <c r="W18">
        <v>1</v>
      </c>
      <c r="X18">
        <v>1</v>
      </c>
      <c r="Z18" s="45"/>
      <c r="AB18" s="25">
        <f t="shared" si="4"/>
        <v>-4.6051701859880909</v>
      </c>
      <c r="AC18" s="12">
        <f t="shared" si="1"/>
        <v>-1.9312004005756511</v>
      </c>
      <c r="AD18" s="12">
        <f t="shared" si="1"/>
        <v>-4.6051701859880909</v>
      </c>
      <c r="AE18" s="12">
        <f t="shared" si="1"/>
        <v>-2.7493553349182629</v>
      </c>
      <c r="AF18" s="12">
        <f t="shared" si="1"/>
        <v>-2.7318806188064944</v>
      </c>
      <c r="AG18" s="12">
        <f t="shared" si="1"/>
        <v>-5.0632761207198902</v>
      </c>
      <c r="AH18" s="12">
        <f t="shared" si="1"/>
        <v>-7.8945774616938698</v>
      </c>
      <c r="AI18" s="12" t="str">
        <f t="shared" si="1"/>
        <v>na</v>
      </c>
      <c r="AJ18" s="12" t="str">
        <f t="shared" si="1"/>
        <v>na</v>
      </c>
      <c r="AK18" s="12" t="str">
        <f t="shared" si="1"/>
        <v>na</v>
      </c>
      <c r="AL18" s="25">
        <f t="shared" si="5"/>
        <v>1</v>
      </c>
      <c r="AM18" s="12">
        <f t="shared" si="2"/>
        <v>0.17585848074921959</v>
      </c>
      <c r="AN18" s="12">
        <f t="shared" si="2"/>
        <v>1</v>
      </c>
      <c r="AO18" s="12">
        <f t="shared" si="2"/>
        <v>0.35642682111828905</v>
      </c>
      <c r="AP18" s="12">
        <f t="shared" si="2"/>
        <v>0.35191037058316571</v>
      </c>
      <c r="AQ18" s="12">
        <f t="shared" si="2"/>
        <v>1.2088484416545597</v>
      </c>
      <c r="AR18" s="12">
        <f t="shared" si="2"/>
        <v>2.9387755102040813</v>
      </c>
      <c r="AS18" s="12" t="str">
        <f t="shared" si="2"/>
        <v>na</v>
      </c>
      <c r="AT18" s="12" t="str">
        <f t="shared" si="2"/>
        <v>na</v>
      </c>
      <c r="AU18" s="67" t="str">
        <f t="shared" si="2"/>
        <v>na</v>
      </c>
    </row>
    <row r="19" spans="1:47" x14ac:dyDescent="0.25">
      <c r="A19" s="58" t="s">
        <v>74</v>
      </c>
      <c r="H19" s="1" t="s">
        <v>120</v>
      </c>
      <c r="I19" t="s">
        <v>186</v>
      </c>
      <c r="J19" s="1"/>
      <c r="K19">
        <v>9</v>
      </c>
      <c r="L19" s="99">
        <v>8.3415999999999997</v>
      </c>
      <c r="M19" s="119"/>
      <c r="N19" s="119"/>
      <c r="O19" s="83"/>
      <c r="P19" s="12">
        <f t="shared" si="0"/>
        <v>0.01</v>
      </c>
      <c r="Q19" s="67">
        <f t="shared" si="3"/>
        <v>0.01</v>
      </c>
      <c r="R19" s="14">
        <v>1</v>
      </c>
      <c r="S19" s="11">
        <v>0.25</v>
      </c>
      <c r="T19" s="11">
        <v>1</v>
      </c>
      <c r="U19" s="11">
        <v>0.25</v>
      </c>
      <c r="V19" s="11">
        <v>0.15</v>
      </c>
      <c r="W19" s="11">
        <v>1</v>
      </c>
      <c r="X19" s="11">
        <v>0.25</v>
      </c>
      <c r="Y19" s="11">
        <v>1</v>
      </c>
      <c r="Z19" s="42"/>
      <c r="AA19" s="11">
        <v>0.25</v>
      </c>
      <c r="AB19" s="25">
        <f t="shared" si="4"/>
        <v>-4.6051701859880909</v>
      </c>
      <c r="AC19" s="12">
        <f t="shared" si="1"/>
        <v>-1.9312004005756511</v>
      </c>
      <c r="AD19" s="12">
        <f t="shared" si="1"/>
        <v>-4.6051701859880909</v>
      </c>
      <c r="AE19" s="12">
        <f t="shared" si="1"/>
        <v>-2.7493553349182629</v>
      </c>
      <c r="AF19" s="12">
        <f t="shared" si="1"/>
        <v>-1.6391283712838964</v>
      </c>
      <c r="AG19" s="12">
        <f t="shared" si="1"/>
        <v>-5.0632761207198902</v>
      </c>
      <c r="AH19" s="12">
        <f t="shared" si="1"/>
        <v>-1.9736443654234674</v>
      </c>
      <c r="AI19" s="12">
        <f t="shared" si="1"/>
        <v>-4.8475475641979902</v>
      </c>
      <c r="AJ19" s="12" t="str">
        <f t="shared" si="1"/>
        <v>na</v>
      </c>
      <c r="AK19" s="12">
        <f t="shared" si="1"/>
        <v>-1.2703917754449905</v>
      </c>
      <c r="AL19" s="25">
        <f t="shared" si="5"/>
        <v>1</v>
      </c>
      <c r="AM19" s="12">
        <f t="shared" si="2"/>
        <v>0.17585848074921959</v>
      </c>
      <c r="AN19" s="12">
        <f t="shared" si="2"/>
        <v>1</v>
      </c>
      <c r="AO19" s="12">
        <f t="shared" si="2"/>
        <v>0.35642682111828905</v>
      </c>
      <c r="AP19" s="12">
        <f t="shared" si="2"/>
        <v>0.12668773340993963</v>
      </c>
      <c r="AQ19" s="12">
        <f t="shared" si="2"/>
        <v>1.2088484416545597</v>
      </c>
      <c r="AR19" s="12">
        <f t="shared" si="2"/>
        <v>0.18367346938775508</v>
      </c>
      <c r="AS19" s="12">
        <f t="shared" si="2"/>
        <v>1.1080332409972298</v>
      </c>
      <c r="AT19" s="12" t="str">
        <f t="shared" si="2"/>
        <v>na</v>
      </c>
      <c r="AU19" s="67">
        <f t="shared" si="2"/>
        <v>7.6099881093935784E-2</v>
      </c>
    </row>
    <row r="20" spans="1:47" x14ac:dyDescent="0.25">
      <c r="A20" s="58" t="s">
        <v>108</v>
      </c>
      <c r="H20" s="1" t="s">
        <v>120</v>
      </c>
      <c r="I20" t="s">
        <v>186</v>
      </c>
      <c r="J20" s="1"/>
      <c r="K20">
        <v>9</v>
      </c>
      <c r="L20" s="99">
        <v>2.5245000000000002</v>
      </c>
      <c r="M20" s="119"/>
      <c r="N20" s="119"/>
      <c r="O20" s="83"/>
      <c r="P20" s="12">
        <f t="shared" si="0"/>
        <v>0.01</v>
      </c>
      <c r="Q20" s="67">
        <f t="shared" si="3"/>
        <v>0.01</v>
      </c>
      <c r="R20" s="14">
        <v>1</v>
      </c>
      <c r="S20">
        <v>0.25</v>
      </c>
      <c r="T20">
        <v>1</v>
      </c>
      <c r="U20">
        <v>0.25</v>
      </c>
      <c r="V20">
        <v>0.25</v>
      </c>
      <c r="W20">
        <v>1</v>
      </c>
      <c r="X20">
        <v>0.25</v>
      </c>
      <c r="Y20">
        <v>1</v>
      </c>
      <c r="Z20" s="45"/>
      <c r="AB20" s="25">
        <f t="shared" si="4"/>
        <v>-4.6051701859880909</v>
      </c>
      <c r="AC20" s="12">
        <f t="shared" si="1"/>
        <v>-1.9312004005756511</v>
      </c>
      <c r="AD20" s="12">
        <f t="shared" si="1"/>
        <v>-4.6051701859880909</v>
      </c>
      <c r="AE20" s="12">
        <f t="shared" si="1"/>
        <v>-2.7493553349182629</v>
      </c>
      <c r="AF20" s="12">
        <f t="shared" si="1"/>
        <v>-2.7318806188064944</v>
      </c>
      <c r="AG20" s="12">
        <f t="shared" si="1"/>
        <v>-5.0632761207198902</v>
      </c>
      <c r="AH20" s="12">
        <f t="shared" si="1"/>
        <v>-1.9736443654234674</v>
      </c>
      <c r="AI20" s="12">
        <f t="shared" si="1"/>
        <v>-4.8475475641979902</v>
      </c>
      <c r="AJ20" s="12" t="str">
        <f t="shared" si="1"/>
        <v>na</v>
      </c>
      <c r="AK20" s="12" t="str">
        <f t="shared" si="1"/>
        <v>na</v>
      </c>
      <c r="AL20" s="25">
        <f t="shared" si="5"/>
        <v>1</v>
      </c>
      <c r="AM20" s="12">
        <f t="shared" si="2"/>
        <v>0.17585848074921959</v>
      </c>
      <c r="AN20" s="12">
        <f t="shared" si="2"/>
        <v>1</v>
      </c>
      <c r="AO20" s="12">
        <f t="shared" si="2"/>
        <v>0.35642682111828905</v>
      </c>
      <c r="AP20" s="12">
        <f t="shared" si="2"/>
        <v>0.35191037058316571</v>
      </c>
      <c r="AQ20" s="12">
        <f t="shared" si="2"/>
        <v>1.2088484416545597</v>
      </c>
      <c r="AR20" s="12">
        <f t="shared" si="2"/>
        <v>0.18367346938775508</v>
      </c>
      <c r="AS20" s="12">
        <f t="shared" si="2"/>
        <v>1.1080332409972298</v>
      </c>
      <c r="AT20" s="12" t="str">
        <f t="shared" si="2"/>
        <v>na</v>
      </c>
      <c r="AU20" s="67" t="str">
        <f t="shared" si="2"/>
        <v>na</v>
      </c>
    </row>
    <row r="21" spans="1:47" x14ac:dyDescent="0.25">
      <c r="A21" s="58" t="s">
        <v>139</v>
      </c>
      <c r="H21" s="1" t="s">
        <v>120</v>
      </c>
      <c r="I21" t="s">
        <v>186</v>
      </c>
      <c r="J21" s="1"/>
      <c r="K21">
        <v>9</v>
      </c>
      <c r="L21" s="99">
        <v>0.48819999999999997</v>
      </c>
      <c r="M21" s="119"/>
      <c r="N21" s="119"/>
      <c r="O21" s="83"/>
      <c r="P21" s="12">
        <f t="shared" si="0"/>
        <v>0.01</v>
      </c>
      <c r="Q21" s="67">
        <f t="shared" si="3"/>
        <v>0.01</v>
      </c>
      <c r="R21" s="14">
        <v>1</v>
      </c>
      <c r="S21">
        <v>0.25</v>
      </c>
      <c r="U21">
        <v>1</v>
      </c>
      <c r="V21">
        <v>1</v>
      </c>
      <c r="W21">
        <v>1</v>
      </c>
      <c r="Z21" s="45"/>
      <c r="AB21" s="25">
        <f t="shared" si="4"/>
        <v>-4.6051701859880909</v>
      </c>
      <c r="AC21" s="12">
        <f t="shared" ref="AC21:AC25" si="6">IF(S21&gt;0,(S21/S$27)*LN($P21),"na")</f>
        <v>-1.9312004005756511</v>
      </c>
      <c r="AD21" s="12" t="str">
        <f t="shared" ref="AD21:AD25" si="7">IF(T21&gt;0,(T21/T$27)*LN($P21),"na")</f>
        <v>na</v>
      </c>
      <c r="AE21" s="12">
        <f t="shared" ref="AE21:AE25" si="8">IF(U21&gt;0,(U21/U$27)*LN($P21),"na")</f>
        <v>-10.997421339673052</v>
      </c>
      <c r="AF21" s="12">
        <f t="shared" ref="AF21:AF25" si="9">IF(V21&gt;0,(V21/V$27)*LN($P21),"na")</f>
        <v>-10.927522475225977</v>
      </c>
      <c r="AG21" s="12">
        <f t="shared" ref="AG21:AG25" si="10">IF(W21&gt;0,(W21/W$27)*LN($P21),"na")</f>
        <v>-5.0632761207198902</v>
      </c>
      <c r="AH21" s="12" t="str">
        <f t="shared" ref="AH21:AH25" si="11">IF(X21&gt;0,(X21/X$27)*LN($P21),"na")</f>
        <v>na</v>
      </c>
      <c r="AI21" s="12" t="str">
        <f t="shared" ref="AI21:AI25" si="12">IF(Y21&gt;0,(Y21/Y$27)*LN($P21),"na")</f>
        <v>na</v>
      </c>
      <c r="AJ21" s="12" t="str">
        <f t="shared" ref="AJ21:AJ25" si="13">IF(Z21&gt;0,(Z21/Z$27)*LN($P21),"na")</f>
        <v>na</v>
      </c>
      <c r="AK21" s="12" t="str">
        <f t="shared" ref="AK21:AK25" si="14">IF(AA21&gt;0,(AA21/AA$27)*LN($P21),"na")</f>
        <v>na</v>
      </c>
      <c r="AL21" s="25">
        <f t="shared" si="5"/>
        <v>1</v>
      </c>
      <c r="AM21" s="12">
        <f t="shared" ref="AM21:AM25" si="15">IF(S21&gt;0,(((S21/S$27)^2)*($Q21^2))/($P21^2),"na")</f>
        <v>0.17585848074921959</v>
      </c>
      <c r="AN21" s="12" t="str">
        <f t="shared" ref="AN21:AN25" si="16">IF(T21&gt;0,(((T21/T$27)^2)*($Q21^2))/($P21^2),"na")</f>
        <v>na</v>
      </c>
      <c r="AO21" s="12">
        <f t="shared" ref="AO21:AO25" si="17">IF(U21&gt;0,(((U21/U$27)^2)*($Q21^2))/($P21^2),"na")</f>
        <v>5.7028291378926248</v>
      </c>
      <c r="AP21" s="12">
        <f t="shared" ref="AP21:AP25" si="18">IF(V21&gt;0,(((V21/V$27)^2)*($Q21^2))/($P21^2),"na")</f>
        <v>5.6305659293306514</v>
      </c>
      <c r="AQ21" s="12">
        <f t="shared" ref="AQ21:AQ25" si="19">IF(W21&gt;0,(((W21/W$27)^2)*($Q21^2))/($P21^2),"na")</f>
        <v>1.2088484416545597</v>
      </c>
      <c r="AR21" s="12" t="str">
        <f t="shared" ref="AR21:AR25" si="20">IF(X21&gt;0,(((X21/X$27)^2)*($Q21^2))/($P21^2),"na")</f>
        <v>na</v>
      </c>
      <c r="AS21" s="12" t="str">
        <f t="shared" ref="AS21:AS25" si="21">IF(Y21&gt;0,(((Y21/Y$27)^2)*($Q21^2))/($P21^2),"na")</f>
        <v>na</v>
      </c>
      <c r="AT21" s="12" t="str">
        <f t="shared" ref="AT21:AT25" si="22">IF(Z21&gt;0,(((Z21/Z$27)^2)*($Q21^2))/($P21^2),"na")</f>
        <v>na</v>
      </c>
      <c r="AU21" s="67" t="str">
        <f t="shared" ref="AU21:AU25" si="23">IF(AA21&gt;0,(((AA21/AA$27)^2)*($Q21^2))/($P21^2),"na")</f>
        <v>na</v>
      </c>
    </row>
    <row r="22" spans="1:47" x14ac:dyDescent="0.25">
      <c r="A22" s="58" t="s">
        <v>113</v>
      </c>
      <c r="H22" s="1" t="s">
        <v>8</v>
      </c>
      <c r="I22" t="s">
        <v>186</v>
      </c>
      <c r="J22" s="1"/>
      <c r="K22">
        <v>7</v>
      </c>
      <c r="L22" s="99">
        <v>819.32</v>
      </c>
      <c r="M22" s="41"/>
      <c r="N22" s="41"/>
      <c r="O22" s="71"/>
      <c r="P22" s="12">
        <f t="shared" si="0"/>
        <v>0.01</v>
      </c>
      <c r="Q22" s="67">
        <f t="shared" si="3"/>
        <v>0.01</v>
      </c>
      <c r="R22" s="14">
        <v>1</v>
      </c>
      <c r="U22">
        <v>0.125</v>
      </c>
      <c r="V22">
        <v>0.1</v>
      </c>
      <c r="W22">
        <v>1</v>
      </c>
      <c r="Z22" s="45"/>
      <c r="AA22">
        <v>1</v>
      </c>
      <c r="AB22" s="25">
        <f t="shared" si="4"/>
        <v>-4.6051701859880909</v>
      </c>
      <c r="AC22" s="12" t="str">
        <f t="shared" si="6"/>
        <v>na</v>
      </c>
      <c r="AD22" s="12" t="str">
        <f t="shared" si="7"/>
        <v>na</v>
      </c>
      <c r="AE22" s="12">
        <f t="shared" si="8"/>
        <v>-1.3746776674591314</v>
      </c>
      <c r="AF22" s="12">
        <f t="shared" si="9"/>
        <v>-1.0927522475225977</v>
      </c>
      <c r="AG22" s="12">
        <f t="shared" si="10"/>
        <v>-5.0632761207198902</v>
      </c>
      <c r="AH22" s="12" t="str">
        <f t="shared" si="11"/>
        <v>na</v>
      </c>
      <c r="AI22" s="12" t="str">
        <f t="shared" si="12"/>
        <v>na</v>
      </c>
      <c r="AJ22" s="12" t="str">
        <f t="shared" si="13"/>
        <v>na</v>
      </c>
      <c r="AK22" s="12">
        <f t="shared" si="14"/>
        <v>-5.081567101779962</v>
      </c>
      <c r="AL22" s="25">
        <f t="shared" si="5"/>
        <v>1</v>
      </c>
      <c r="AM22" s="12" t="str">
        <f t="shared" si="15"/>
        <v>na</v>
      </c>
      <c r="AN22" s="12" t="str">
        <f t="shared" si="16"/>
        <v>na</v>
      </c>
      <c r="AO22" s="12">
        <f t="shared" si="17"/>
        <v>8.9106705279572263E-2</v>
      </c>
      <c r="AP22" s="12">
        <f t="shared" si="18"/>
        <v>5.6305659293306512E-2</v>
      </c>
      <c r="AQ22" s="12">
        <f t="shared" si="19"/>
        <v>1.2088484416545597</v>
      </c>
      <c r="AR22" s="12" t="str">
        <f t="shared" si="20"/>
        <v>na</v>
      </c>
      <c r="AS22" s="12" t="str">
        <f t="shared" si="21"/>
        <v>na</v>
      </c>
      <c r="AT22" s="12" t="str">
        <f t="shared" si="22"/>
        <v>na</v>
      </c>
      <c r="AU22" s="67">
        <f t="shared" si="23"/>
        <v>1.2175980975029725</v>
      </c>
    </row>
    <row r="23" spans="1:47" x14ac:dyDescent="0.25">
      <c r="A23" s="58" t="s">
        <v>150</v>
      </c>
      <c r="H23" s="1" t="s">
        <v>120</v>
      </c>
      <c r="I23" t="s">
        <v>186</v>
      </c>
      <c r="J23" s="1"/>
      <c r="K23">
        <v>9</v>
      </c>
      <c r="L23" s="99">
        <v>1.5648</v>
      </c>
      <c r="M23" s="119"/>
      <c r="N23" s="119"/>
      <c r="O23" s="83"/>
      <c r="P23" s="12">
        <f t="shared" si="0"/>
        <v>0.01</v>
      </c>
      <c r="Q23" s="67">
        <f t="shared" si="3"/>
        <v>0.01</v>
      </c>
      <c r="R23" s="14">
        <v>1</v>
      </c>
      <c r="S23">
        <v>1</v>
      </c>
      <c r="U23">
        <v>0.375</v>
      </c>
      <c r="V23">
        <v>0.15</v>
      </c>
      <c r="W23">
        <v>1</v>
      </c>
      <c r="X23">
        <v>0.25</v>
      </c>
      <c r="Y23">
        <v>1</v>
      </c>
      <c r="Z23" s="45"/>
      <c r="AA23">
        <v>1</v>
      </c>
      <c r="AB23" s="25">
        <f t="shared" si="4"/>
        <v>-4.6051701859880909</v>
      </c>
      <c r="AC23" s="12">
        <f t="shared" si="6"/>
        <v>-7.7248016023026045</v>
      </c>
      <c r="AD23" s="12" t="str">
        <f t="shared" si="7"/>
        <v>na</v>
      </c>
      <c r="AE23" s="12">
        <f t="shared" si="8"/>
        <v>-4.124033002377395</v>
      </c>
      <c r="AF23" s="12">
        <f t="shared" si="9"/>
        <v>-1.6391283712838964</v>
      </c>
      <c r="AG23" s="12">
        <f t="shared" si="10"/>
        <v>-5.0632761207198902</v>
      </c>
      <c r="AH23" s="12">
        <f t="shared" si="11"/>
        <v>-1.9736443654234674</v>
      </c>
      <c r="AI23" s="12">
        <f t="shared" si="12"/>
        <v>-4.8475475641979902</v>
      </c>
      <c r="AJ23" s="12" t="str">
        <f t="shared" si="13"/>
        <v>na</v>
      </c>
      <c r="AK23" s="12">
        <f t="shared" si="14"/>
        <v>-5.081567101779962</v>
      </c>
      <c r="AL23" s="25">
        <f t="shared" si="5"/>
        <v>1</v>
      </c>
      <c r="AM23" s="12">
        <f t="shared" si="15"/>
        <v>2.8137356919875134</v>
      </c>
      <c r="AN23" s="12" t="str">
        <f t="shared" si="16"/>
        <v>na</v>
      </c>
      <c r="AO23" s="12">
        <f t="shared" si="17"/>
        <v>0.80196034751615064</v>
      </c>
      <c r="AP23" s="12">
        <f t="shared" si="18"/>
        <v>0.12668773340993963</v>
      </c>
      <c r="AQ23" s="12">
        <f t="shared" si="19"/>
        <v>1.2088484416545597</v>
      </c>
      <c r="AR23" s="12">
        <f t="shared" si="20"/>
        <v>0.18367346938775508</v>
      </c>
      <c r="AS23" s="12">
        <f t="shared" si="21"/>
        <v>1.1080332409972298</v>
      </c>
      <c r="AT23" s="12" t="str">
        <f t="shared" si="22"/>
        <v>na</v>
      </c>
      <c r="AU23" s="67">
        <f t="shared" si="23"/>
        <v>1.2175980975029725</v>
      </c>
    </row>
    <row r="24" spans="1:47" x14ac:dyDescent="0.25">
      <c r="A24" s="58" t="s">
        <v>127</v>
      </c>
      <c r="H24" s="1" t="s">
        <v>120</v>
      </c>
      <c r="I24" t="s">
        <v>186</v>
      </c>
      <c r="J24" s="1"/>
      <c r="K24">
        <v>9</v>
      </c>
      <c r="L24" s="99">
        <v>1.2529999999999999</v>
      </c>
      <c r="M24" s="119"/>
      <c r="N24" s="119"/>
      <c r="O24" s="83"/>
      <c r="P24" s="12">
        <f t="shared" si="0"/>
        <v>0.01</v>
      </c>
      <c r="Q24" s="67">
        <f t="shared" si="3"/>
        <v>0.01</v>
      </c>
      <c r="R24" s="14">
        <v>1</v>
      </c>
      <c r="S24">
        <v>0.25</v>
      </c>
      <c r="U24">
        <v>0.25</v>
      </c>
      <c r="V24">
        <v>0.25</v>
      </c>
      <c r="W24">
        <v>1</v>
      </c>
      <c r="X24">
        <v>1</v>
      </c>
      <c r="Z24" s="45"/>
      <c r="AB24" s="25">
        <f t="shared" si="4"/>
        <v>-4.6051701859880909</v>
      </c>
      <c r="AC24" s="12">
        <f t="shared" si="6"/>
        <v>-1.9312004005756511</v>
      </c>
      <c r="AD24" s="12" t="str">
        <f t="shared" si="7"/>
        <v>na</v>
      </c>
      <c r="AE24" s="12">
        <f t="shared" si="8"/>
        <v>-2.7493553349182629</v>
      </c>
      <c r="AF24" s="12">
        <f t="shared" si="9"/>
        <v>-2.7318806188064944</v>
      </c>
      <c r="AG24" s="12">
        <f t="shared" si="10"/>
        <v>-5.0632761207198902</v>
      </c>
      <c r="AH24" s="12">
        <f t="shared" si="11"/>
        <v>-7.8945774616938698</v>
      </c>
      <c r="AI24" s="12" t="str">
        <f t="shared" si="12"/>
        <v>na</v>
      </c>
      <c r="AJ24" s="12" t="str">
        <f t="shared" si="13"/>
        <v>na</v>
      </c>
      <c r="AK24" s="12" t="str">
        <f t="shared" si="14"/>
        <v>na</v>
      </c>
      <c r="AL24" s="25">
        <f t="shared" si="5"/>
        <v>1</v>
      </c>
      <c r="AM24" s="12">
        <f t="shared" si="15"/>
        <v>0.17585848074921959</v>
      </c>
      <c r="AN24" s="12" t="str">
        <f t="shared" si="16"/>
        <v>na</v>
      </c>
      <c r="AO24" s="12">
        <f t="shared" si="17"/>
        <v>0.35642682111828905</v>
      </c>
      <c r="AP24" s="12">
        <f t="shared" si="18"/>
        <v>0.35191037058316571</v>
      </c>
      <c r="AQ24" s="12">
        <f t="shared" si="19"/>
        <v>1.2088484416545597</v>
      </c>
      <c r="AR24" s="12">
        <f t="shared" si="20"/>
        <v>2.9387755102040813</v>
      </c>
      <c r="AS24" s="12" t="str">
        <f t="shared" si="21"/>
        <v>na</v>
      </c>
      <c r="AT24" s="12" t="str">
        <f t="shared" si="22"/>
        <v>na</v>
      </c>
      <c r="AU24" s="67" t="str">
        <f t="shared" si="23"/>
        <v>na</v>
      </c>
    </row>
    <row r="25" spans="1:47" x14ac:dyDescent="0.25">
      <c r="A25" s="58" t="s">
        <v>114</v>
      </c>
      <c r="H25" s="1" t="s">
        <v>8</v>
      </c>
      <c r="I25" t="s">
        <v>186</v>
      </c>
      <c r="J25" s="1"/>
      <c r="K25">
        <v>7</v>
      </c>
      <c r="L25" s="99">
        <v>169.85</v>
      </c>
      <c r="M25" s="41"/>
      <c r="N25" s="41"/>
      <c r="O25" s="71"/>
      <c r="P25" s="12">
        <f t="shared" si="0"/>
        <v>0.01</v>
      </c>
      <c r="Q25" s="67">
        <f t="shared" si="3"/>
        <v>0.01</v>
      </c>
      <c r="R25" s="14">
        <v>1</v>
      </c>
      <c r="U25">
        <v>0.125</v>
      </c>
      <c r="V25">
        <v>0.05</v>
      </c>
      <c r="W25">
        <v>1</v>
      </c>
      <c r="Y25">
        <v>0.25</v>
      </c>
      <c r="Z25" s="45"/>
      <c r="AB25" s="25">
        <f t="shared" si="4"/>
        <v>-4.6051701859880909</v>
      </c>
      <c r="AC25" s="12" t="str">
        <f t="shared" si="6"/>
        <v>na</v>
      </c>
      <c r="AD25" s="12" t="str">
        <f t="shared" si="7"/>
        <v>na</v>
      </c>
      <c r="AE25" s="12">
        <f t="shared" si="8"/>
        <v>-1.3746776674591314</v>
      </c>
      <c r="AF25" s="12">
        <f t="shared" si="9"/>
        <v>-0.54637612376129885</v>
      </c>
      <c r="AG25" s="12">
        <f t="shared" si="10"/>
        <v>-5.0632761207198902</v>
      </c>
      <c r="AH25" s="12" t="str">
        <f t="shared" si="11"/>
        <v>na</v>
      </c>
      <c r="AI25" s="12">
        <f t="shared" si="12"/>
        <v>-1.2118868910494975</v>
      </c>
      <c r="AJ25" s="12" t="str">
        <f t="shared" si="13"/>
        <v>na</v>
      </c>
      <c r="AK25" s="12" t="str">
        <f t="shared" si="14"/>
        <v>na</v>
      </c>
      <c r="AL25" s="25">
        <f t="shared" si="5"/>
        <v>1</v>
      </c>
      <c r="AM25" s="12" t="str">
        <f t="shared" si="15"/>
        <v>na</v>
      </c>
      <c r="AN25" s="12" t="str">
        <f t="shared" si="16"/>
        <v>na</v>
      </c>
      <c r="AO25" s="12">
        <f t="shared" si="17"/>
        <v>8.9106705279572263E-2</v>
      </c>
      <c r="AP25" s="12">
        <f t="shared" si="18"/>
        <v>1.4076414823326628E-2</v>
      </c>
      <c r="AQ25" s="12">
        <f t="shared" si="19"/>
        <v>1.2088484416545597</v>
      </c>
      <c r="AR25" s="12" t="str">
        <f t="shared" si="20"/>
        <v>na</v>
      </c>
      <c r="AS25" s="12">
        <f t="shared" si="21"/>
        <v>6.9252077562326861E-2</v>
      </c>
      <c r="AT25" s="12" t="str">
        <f t="shared" si="22"/>
        <v>na</v>
      </c>
      <c r="AU25" s="67" t="str">
        <f t="shared" si="23"/>
        <v>na</v>
      </c>
    </row>
    <row r="26" spans="1:47" x14ac:dyDescent="0.25">
      <c r="A26" s="1"/>
      <c r="R26" s="25"/>
      <c r="S26" s="11"/>
      <c r="T26" s="11"/>
      <c r="U26" s="11"/>
      <c r="V26" s="11"/>
      <c r="W26" s="11"/>
      <c r="X26" s="11"/>
      <c r="Y26" s="11"/>
      <c r="Z26" s="42"/>
      <c r="AA26" s="26"/>
      <c r="AL26" s="1"/>
      <c r="AU26" s="2"/>
    </row>
    <row r="27" spans="1:47" x14ac:dyDescent="0.25">
      <c r="A27" s="1" t="s">
        <v>40</v>
      </c>
      <c r="M27" s="12" t="e">
        <f>AVERAGE(M5:M25)</f>
        <v>#DIV/0!</v>
      </c>
      <c r="R27" s="1">
        <f>AVERAGE(R5:R25)</f>
        <v>1</v>
      </c>
      <c r="S27">
        <f t="shared" ref="S27:AA27" si="24">AVERAGE(S5:S25)</f>
        <v>0.59615384615384615</v>
      </c>
      <c r="T27">
        <f t="shared" si="24"/>
        <v>1</v>
      </c>
      <c r="U27">
        <f t="shared" si="24"/>
        <v>0.41875000000000001</v>
      </c>
      <c r="V27">
        <f t="shared" si="24"/>
        <v>0.42142857142857149</v>
      </c>
      <c r="W27">
        <f t="shared" si="24"/>
        <v>0.90952380952380962</v>
      </c>
      <c r="X27">
        <f t="shared" si="24"/>
        <v>0.58333333333333337</v>
      </c>
      <c r="Y27">
        <f t="shared" si="24"/>
        <v>0.95</v>
      </c>
      <c r="Z27" s="45">
        <f t="shared" si="24"/>
        <v>1</v>
      </c>
      <c r="AA27">
        <f t="shared" si="24"/>
        <v>0.90625</v>
      </c>
      <c r="AB27" s="25">
        <f t="shared" ref="AB27" si="25">(1/R28)*(SUM(AB5:AB25))</f>
        <v>-4.60517018598809</v>
      </c>
      <c r="AC27" s="12">
        <f t="shared" ref="AC27" si="26">(1/S28)*(SUM(AC5:AC25))</f>
        <v>-4.6051701859880891</v>
      </c>
      <c r="AD27" s="12">
        <f t="shared" ref="AD27" si="27">(1/T28)*(SUM(AD5:AD25))</f>
        <v>-4.6051701859880909</v>
      </c>
      <c r="AE27" s="12">
        <f t="shared" ref="AE27" si="28">(1/U28)*(SUM(AE5:AE25))</f>
        <v>-4.6051701859880891</v>
      </c>
      <c r="AF27" s="12">
        <f t="shared" ref="AF27" si="29">(1/V28)*(SUM(AF5:AF25))</f>
        <v>-4.6051701859880918</v>
      </c>
      <c r="AG27" s="12">
        <f t="shared" ref="AG27" si="30">(1/W28)*(SUM(AG5:AG25))</f>
        <v>-4.60517018598809</v>
      </c>
      <c r="AH27" s="12">
        <f t="shared" ref="AH27" si="31">(1/X28)*(SUM(AH5:AH25))</f>
        <v>-4.60517018598809</v>
      </c>
      <c r="AI27" s="12">
        <f t="shared" ref="AI27" si="32">(1/Y28)*(SUM(AI5:AI25))</f>
        <v>-4.60517018598809</v>
      </c>
      <c r="AJ27" s="12">
        <f t="shared" ref="AJ27" si="33">(1/Z28)*(SUM(AJ5:AJ25))</f>
        <v>-4.6051701859880909</v>
      </c>
      <c r="AK27" s="67">
        <f t="shared" ref="AK27" si="34">(1/AA28)*(SUM(AK5:AK25))</f>
        <v>-4.60517018598809</v>
      </c>
      <c r="AL27" s="12">
        <f>SUM(AL5:AL25)</f>
        <v>21</v>
      </c>
      <c r="AM27" s="12">
        <f t="shared" ref="AM27:AU27" si="35">SUM(AM5:AM25)</f>
        <v>18.113423517169618</v>
      </c>
      <c r="AN27" s="12">
        <f t="shared" si="35"/>
        <v>9</v>
      </c>
      <c r="AO27" s="12">
        <f t="shared" si="35"/>
        <v>33.415014479839606</v>
      </c>
      <c r="AP27" s="12">
        <f t="shared" si="35"/>
        <v>41.229819017523681</v>
      </c>
      <c r="AQ27" s="12">
        <f t="shared" si="35"/>
        <v>22.974164633644907</v>
      </c>
      <c r="AR27" s="12">
        <f t="shared" si="35"/>
        <v>12.673469387755102</v>
      </c>
      <c r="AS27" s="12">
        <f t="shared" si="35"/>
        <v>15.581717451523545</v>
      </c>
      <c r="AT27" s="12">
        <f t="shared" si="35"/>
        <v>1</v>
      </c>
      <c r="AU27" s="67">
        <f t="shared" si="35"/>
        <v>8.5992865636147435</v>
      </c>
    </row>
    <row r="28" spans="1:47" x14ac:dyDescent="0.25">
      <c r="A28" s="1" t="s">
        <v>41</v>
      </c>
      <c r="R28" s="1">
        <f>COUNTIF(R5:R25,"&gt;0")</f>
        <v>21</v>
      </c>
      <c r="S28">
        <f t="shared" ref="S28:AA28" si="36">COUNTIF(S5:S25,"&gt;0")</f>
        <v>13</v>
      </c>
      <c r="T28">
        <f t="shared" si="36"/>
        <v>9</v>
      </c>
      <c r="U28">
        <f t="shared" si="36"/>
        <v>20</v>
      </c>
      <c r="V28">
        <f t="shared" si="36"/>
        <v>21</v>
      </c>
      <c r="W28">
        <f t="shared" si="36"/>
        <v>21</v>
      </c>
      <c r="X28">
        <f t="shared" si="36"/>
        <v>9</v>
      </c>
      <c r="Y28">
        <f t="shared" si="36"/>
        <v>15</v>
      </c>
      <c r="Z28" s="45">
        <f t="shared" si="36"/>
        <v>1</v>
      </c>
      <c r="AA28">
        <f t="shared" si="36"/>
        <v>8</v>
      </c>
      <c r="AB28" s="25"/>
      <c r="AC28" s="12"/>
      <c r="AD28" s="12"/>
      <c r="AE28" s="12"/>
      <c r="AF28" s="12"/>
      <c r="AG28" s="12"/>
      <c r="AH28" s="12"/>
      <c r="AI28" s="12"/>
      <c r="AJ28" s="12"/>
      <c r="AK28" s="67"/>
      <c r="AL28" s="12">
        <f t="shared" ref="AL28" si="37">AL27*AB29^2</f>
        <v>2.1000000000000059E-3</v>
      </c>
      <c r="AM28" s="12">
        <f t="shared" ref="AM28" si="38">AM27*AC29^2</f>
        <v>1.8113423517169701E-3</v>
      </c>
      <c r="AN28" s="12">
        <f t="shared" ref="AN28" si="39">AN27*AD29^2</f>
        <v>9.0000000000000063E-4</v>
      </c>
      <c r="AO28" s="12">
        <f t="shared" ref="AO28" si="40">AO27*AE29^2</f>
        <v>3.3415014479839756E-3</v>
      </c>
      <c r="AP28" s="12">
        <f t="shared" ref="AP28" si="41">AP27*AF29^2</f>
        <v>4.1229819017523641E-3</v>
      </c>
      <c r="AQ28" s="12">
        <f t="shared" ref="AQ28" si="42">AQ27*AG29^2</f>
        <v>2.297416463364497E-3</v>
      </c>
      <c r="AR28" s="12">
        <f t="shared" ref="AR28" si="43">AR27*AH29^2</f>
        <v>1.2673469387755136E-3</v>
      </c>
      <c r="AS28" s="12">
        <f t="shared" ref="AS28" si="44">AS27*AI29^2</f>
        <v>1.5581717451523588E-3</v>
      </c>
      <c r="AT28" s="12">
        <f t="shared" ref="AT28" si="45">AT27*AJ29^2</f>
        <v>1.0000000000000007E-4</v>
      </c>
      <c r="AU28" s="12">
        <f t="shared" ref="AU28" si="46">AU27*AK29^2</f>
        <v>8.5992865636147671E-4</v>
      </c>
    </row>
    <row r="29" spans="1:47" ht="24" x14ac:dyDescent="0.45">
      <c r="A29" s="160" t="s">
        <v>188</v>
      </c>
      <c r="R29" s="1">
        <f>IF(R5&gt;0,$M5,0)+IF(R6&gt;0,$M6,0)+IF(R7&gt;0,$M7,0)+IF(R8&gt;0,$M8,0)+IF(R9&gt;0,$M9,0)+IF(R10&gt;0,$M10,0)+IF(R11&gt;0,$M11,0)+IF(R12&gt;0,$M12,0)+IF(R13&gt;0,$M13,0)+IF(R14&gt;0,$M14,0)+IF(R15&gt;0,$M15,0)+IF(R16&gt;0,$M16,0)+IF(R17&gt;0,$M17,0)+IF(R18&gt;0,$M18,0)+IF(R19&gt;0,$M19,0)+IF(R20&gt;0,$M20,0)+IF(R21&gt;0,$M21,0)+IF(R22&gt;0,$M22,0)+IF(R23&gt;0,$M23,0)+IF(R24&gt;0,$M24,0)+IF(R25&gt;0,$M25,0)</f>
        <v>0</v>
      </c>
      <c r="S29">
        <f t="shared" ref="S29:AA29" si="47">IF(S5&gt;0,$M5,0)+IF(S6&gt;0,$M6,0)+IF(S7&gt;0,$M7,0)+IF(S8&gt;0,$M8,0)+IF(S9&gt;0,$M9,0)+IF(S10&gt;0,$M10,0)+IF(S11&gt;0,$M11,0)+IF(S12&gt;0,$M12,0)+IF(S13&gt;0,$M13,0)+IF(S14&gt;0,$M14,0)+IF(S15&gt;0,$M15,0)+IF(S16&gt;0,$M16,0)+IF(S17&gt;0,$M17,0)+IF(S18&gt;0,$M18,0)+IF(S19&gt;0,$M19,0)+IF(S20&gt;0,$M20,0)+IF(S21&gt;0,$M21,0)+IF(S22&gt;0,$M22,0)+IF(S23&gt;0,$M23,0)+IF(S24&gt;0,$M24,0)+IF(S25&gt;0,$M25,0)</f>
        <v>0</v>
      </c>
      <c r="T29">
        <f t="shared" si="47"/>
        <v>0</v>
      </c>
      <c r="U29">
        <f t="shared" si="47"/>
        <v>0</v>
      </c>
      <c r="V29">
        <f t="shared" si="47"/>
        <v>0</v>
      </c>
      <c r="W29">
        <f t="shared" si="47"/>
        <v>0</v>
      </c>
      <c r="X29">
        <f t="shared" si="47"/>
        <v>0</v>
      </c>
      <c r="Y29">
        <f t="shared" si="47"/>
        <v>0</v>
      </c>
      <c r="Z29">
        <f t="shared" si="47"/>
        <v>0</v>
      </c>
      <c r="AA29" s="2">
        <f t="shared" si="47"/>
        <v>0</v>
      </c>
      <c r="AB29" s="30">
        <f>EXP(AB27)</f>
        <v>1.0000000000000014E-2</v>
      </c>
      <c r="AC29" s="30">
        <f t="shared" ref="AC29:AK29" si="48">EXP(AC27)</f>
        <v>1.0000000000000023E-2</v>
      </c>
      <c r="AD29" s="30">
        <f t="shared" si="48"/>
        <v>1.0000000000000004E-2</v>
      </c>
      <c r="AE29" s="30">
        <f t="shared" si="48"/>
        <v>1.0000000000000023E-2</v>
      </c>
      <c r="AF29" s="30">
        <f t="shared" si="48"/>
        <v>9.999999999999995E-3</v>
      </c>
      <c r="AG29" s="30">
        <f t="shared" si="48"/>
        <v>1.0000000000000014E-2</v>
      </c>
      <c r="AH29" s="30">
        <f t="shared" si="48"/>
        <v>1.0000000000000014E-2</v>
      </c>
      <c r="AI29" s="30">
        <f t="shared" si="48"/>
        <v>1.0000000000000014E-2</v>
      </c>
      <c r="AJ29" s="30">
        <f t="shared" si="48"/>
        <v>1.0000000000000004E-2</v>
      </c>
      <c r="AK29" s="70">
        <f t="shared" si="48"/>
        <v>1.0000000000000014E-2</v>
      </c>
      <c r="AL29" s="12">
        <f>SQRT(AL28)</f>
        <v>4.5825756949558462E-2</v>
      </c>
      <c r="AM29" s="12">
        <f t="shared" ref="AM29:AU29" si="49">SQRT(AM28)</f>
        <v>4.2559867853612633E-2</v>
      </c>
      <c r="AN29" s="12">
        <f t="shared" si="49"/>
        <v>3.0000000000000009E-2</v>
      </c>
      <c r="AO29" s="12">
        <f t="shared" si="49"/>
        <v>5.7805721585185453E-2</v>
      </c>
      <c r="AP29" s="12">
        <f t="shared" si="49"/>
        <v>6.421045009772447E-2</v>
      </c>
      <c r="AQ29" s="12">
        <f t="shared" si="49"/>
        <v>4.7931372433558557E-2</v>
      </c>
      <c r="AR29" s="12">
        <f t="shared" si="49"/>
        <v>3.5599816555363227E-2</v>
      </c>
      <c r="AS29" s="12">
        <f t="shared" si="49"/>
        <v>3.9473684210526369E-2</v>
      </c>
      <c r="AT29" s="12">
        <f t="shared" si="49"/>
        <v>1.0000000000000004E-2</v>
      </c>
      <c r="AU29" s="67">
        <f t="shared" si="49"/>
        <v>2.9324540173061141E-2</v>
      </c>
    </row>
    <row r="30" spans="1:47" ht="18" x14ac:dyDescent="0.35">
      <c r="A30" s="161" t="s">
        <v>189</v>
      </c>
      <c r="AB30" s="1"/>
      <c r="AK30" s="2"/>
    </row>
    <row r="31" spans="1:47" x14ac:dyDescent="0.25">
      <c r="A31" s="31" t="s">
        <v>199</v>
      </c>
      <c r="Y31" t="s">
        <v>43</v>
      </c>
      <c r="AB31" s="25">
        <f t="shared" ref="AB31" si="50">SQRT(((R29-1)*(AL29^2))/(R29-1))</f>
        <v>4.5825756949558462E-2</v>
      </c>
      <c r="AC31" s="12">
        <f t="shared" ref="AC31" si="51">SQRT(((S29-1)*(AM29^2))/(S29-1))</f>
        <v>4.2559867853612633E-2</v>
      </c>
      <c r="AD31" s="12">
        <f t="shared" ref="AD31" si="52">SQRT(((T29-1)*(AN29^2))/(T29-1))</f>
        <v>3.0000000000000009E-2</v>
      </c>
      <c r="AE31" s="12">
        <f t="shared" ref="AE31" si="53">SQRT(((U29-1)*(AO29^2))/(U29-1))</f>
        <v>5.7805721585185453E-2</v>
      </c>
      <c r="AF31" s="12">
        <f t="shared" ref="AF31" si="54">SQRT(((V29-1)*(AP29^2))/(V29-1))</f>
        <v>6.421045009772447E-2</v>
      </c>
      <c r="AG31" s="12">
        <f t="shared" ref="AG31" si="55">SQRT(((W29-1)*(AQ29^2))/(W29-1))</f>
        <v>4.7931372433558557E-2</v>
      </c>
      <c r="AH31" s="12">
        <f t="shared" ref="AH31" si="56">SQRT(((X29-1)*(AR29^2))/(X29-1))</f>
        <v>3.5599816555363227E-2</v>
      </c>
      <c r="AI31" s="12">
        <f t="shared" ref="AI31" si="57">SQRT(((Y29-1)*(AS29^2))/(Y29-1))</f>
        <v>3.9473684210526369E-2</v>
      </c>
      <c r="AJ31" s="12">
        <f t="shared" ref="AJ31" si="58">SQRT(((Z29-1)*(AT29^2))/(Z29-1))</f>
        <v>1.0000000000000004E-2</v>
      </c>
      <c r="AK31" s="67">
        <f t="shared" ref="AK31" si="59">SQRT(((AA29-1)*(AU29^2))/(AA29-1))</f>
        <v>2.9324540173061141E-2</v>
      </c>
    </row>
    <row r="32" spans="1:47" x14ac:dyDescent="0.25">
      <c r="Y32" t="s">
        <v>44</v>
      </c>
      <c r="AB32" s="25" t="e">
        <f t="shared" ref="AB32" si="60">(1-AB29)/(SQRT((2*(AB31^2)/R29)))</f>
        <v>#DIV/0!</v>
      </c>
      <c r="AC32" s="12" t="e">
        <f t="shared" ref="AC32" si="61">(1-AC29)/(SQRT((2*(AC31^2)/S29)))</f>
        <v>#DIV/0!</v>
      </c>
      <c r="AD32" s="12" t="e">
        <f t="shared" ref="AD32" si="62">(1-AD29)/(SQRT((2*(AD31^2)/T29)))</f>
        <v>#DIV/0!</v>
      </c>
      <c r="AE32" s="12" t="e">
        <f t="shared" ref="AE32" si="63">(1-AE29)/(SQRT((2*(AE31^2)/U29)))</f>
        <v>#DIV/0!</v>
      </c>
      <c r="AF32" s="12" t="e">
        <f t="shared" ref="AF32" si="64">(1-AF29)/(SQRT((2*(AF31^2)/V29)))</f>
        <v>#DIV/0!</v>
      </c>
      <c r="AG32" s="12" t="e">
        <f t="shared" ref="AG32" si="65">(1-AG29)/(SQRT((2*(AG31^2)/W29)))</f>
        <v>#DIV/0!</v>
      </c>
      <c r="AH32" s="12" t="e">
        <f t="shared" ref="AH32" si="66">(1-AH29)/(SQRT((2*(AH31^2)/X29)))</f>
        <v>#DIV/0!</v>
      </c>
      <c r="AI32" s="12" t="e">
        <f t="shared" ref="AI32" si="67">(1-AI29)/(SQRT((2*(AI31^2)/Y29)))</f>
        <v>#DIV/0!</v>
      </c>
      <c r="AJ32" s="12" t="e">
        <f t="shared" ref="AJ32" si="68">(1-AJ29)/(SQRT((2*(AJ31^2)/Z29)))</f>
        <v>#DIV/0!</v>
      </c>
      <c r="AK32" s="67" t="e">
        <f t="shared" ref="AK32" si="69">(1-AK29)/(SQRT((2*(AK31^2)/AA29)))</f>
        <v>#DIV/0!</v>
      </c>
    </row>
    <row r="33" spans="7:37" x14ac:dyDescent="0.25">
      <c r="Y33" t="s">
        <v>151</v>
      </c>
      <c r="AB33" s="25" t="e">
        <f t="shared" ref="AB33" si="70">TINV(0.05,2*R29-2)</f>
        <v>#NUM!</v>
      </c>
      <c r="AC33" s="12" t="e">
        <f t="shared" ref="AC33" si="71">TINV(0.05,2*S29-2)</f>
        <v>#NUM!</v>
      </c>
      <c r="AD33" s="12" t="e">
        <f t="shared" ref="AD33" si="72">TINV(0.05,2*T29-2)</f>
        <v>#NUM!</v>
      </c>
      <c r="AE33" s="12" t="e">
        <f t="shared" ref="AE33" si="73">TINV(0.05,2*U29-2)</f>
        <v>#NUM!</v>
      </c>
      <c r="AF33" s="12" t="e">
        <f t="shared" ref="AF33" si="74">TINV(0.05,2*V29-2)</f>
        <v>#NUM!</v>
      </c>
      <c r="AG33" s="12" t="e">
        <f t="shared" ref="AG33" si="75">TINV(0.05,2*W29-2)</f>
        <v>#NUM!</v>
      </c>
      <c r="AH33" s="12" t="e">
        <f t="shared" ref="AH33" si="76">TINV(0.05,2*X29-2)</f>
        <v>#NUM!</v>
      </c>
      <c r="AI33" s="12" t="e">
        <f t="shared" ref="AI33" si="77">TINV(0.05,2*Y29-2)</f>
        <v>#NUM!</v>
      </c>
      <c r="AJ33" s="12" t="e">
        <f t="shared" ref="AJ33" si="78">TINV(0.05,2*Z29-2)</f>
        <v>#NUM!</v>
      </c>
      <c r="AK33" s="67" t="e">
        <f t="shared" ref="AK33" si="79">TINV(0.05,2*AA29-2)</f>
        <v>#NUM!</v>
      </c>
    </row>
    <row r="34" spans="7:37" x14ac:dyDescent="0.25">
      <c r="Y34" t="s">
        <v>46</v>
      </c>
      <c r="AB34" s="25" t="e">
        <f t="shared" ref="AB34" si="80">TDIST(ABS(AB32),2*R29-2,1)</f>
        <v>#DIV/0!</v>
      </c>
      <c r="AC34" s="12" t="e">
        <f t="shared" ref="AC34" si="81">TDIST(ABS(AC32),2*S29-2,1)</f>
        <v>#DIV/0!</v>
      </c>
      <c r="AD34" s="12" t="e">
        <f t="shared" ref="AD34" si="82">TDIST(ABS(AD32),2*T29-2,1)</f>
        <v>#DIV/0!</v>
      </c>
      <c r="AE34" s="12" t="e">
        <f t="shared" ref="AE34" si="83">TDIST(ABS(AE32),2*U29-2,1)</f>
        <v>#DIV/0!</v>
      </c>
      <c r="AF34" s="12" t="e">
        <f t="shared" ref="AF34" si="84">TDIST(ABS(AF32),2*V29-2,1)</f>
        <v>#DIV/0!</v>
      </c>
      <c r="AG34" s="12" t="e">
        <f t="shared" ref="AG34" si="85">TDIST(ABS(AG32),2*W29-2,1)</f>
        <v>#DIV/0!</v>
      </c>
      <c r="AH34" s="12" t="e">
        <f t="shared" ref="AH34" si="86">TDIST(ABS(AH32),2*X29-2,1)</f>
        <v>#DIV/0!</v>
      </c>
      <c r="AI34" s="12" t="e">
        <f t="shared" ref="AI34" si="87">TDIST(ABS(AI32),2*Y29-2,1)</f>
        <v>#DIV/0!</v>
      </c>
      <c r="AJ34" s="12" t="e">
        <f t="shared" ref="AJ34" si="88">TDIST(ABS(AJ32),2*Z29-2,1)</f>
        <v>#DIV/0!</v>
      </c>
      <c r="AK34" s="67" t="e">
        <f t="shared" ref="AK34" si="89">TDIST(ABS(AK32),2*AA29-2,1)</f>
        <v>#DIV/0!</v>
      </c>
    </row>
    <row r="35" spans="7:37" x14ac:dyDescent="0.25">
      <c r="Y35" t="s">
        <v>47</v>
      </c>
      <c r="AB35" s="25" t="e">
        <f t="shared" ref="AB35" si="90">IF(R28&gt;4,IF(AB34&lt;0.001,"***",IF(AB34&lt;0.01,"**",IF(AB34&lt;0.05,"*","ns"))),"na")</f>
        <v>#DIV/0!</v>
      </c>
      <c r="AC35" s="12" t="e">
        <f t="shared" ref="AC35" si="91">IF(S28&gt;4,IF(AC34&lt;0.001,"***",IF(AC34&lt;0.01,"**",IF(AC34&lt;0.05,"*","ns"))),"na")</f>
        <v>#DIV/0!</v>
      </c>
      <c r="AD35" s="12" t="e">
        <f t="shared" ref="AD35" si="92">IF(T28&gt;4,IF(AD34&lt;0.001,"***",IF(AD34&lt;0.01,"**",IF(AD34&lt;0.05,"*","ns"))),"na")</f>
        <v>#DIV/0!</v>
      </c>
      <c r="AE35" s="12" t="e">
        <f t="shared" ref="AE35" si="93">IF(U28&gt;4,IF(AE34&lt;0.001,"***",IF(AE34&lt;0.01,"**",IF(AE34&lt;0.05,"*","ns"))),"na")</f>
        <v>#DIV/0!</v>
      </c>
      <c r="AF35" s="12" t="e">
        <f t="shared" ref="AF35" si="94">IF(V28&gt;4,IF(AF34&lt;0.001,"***",IF(AF34&lt;0.01,"**",IF(AF34&lt;0.05,"*","ns"))),"na")</f>
        <v>#DIV/0!</v>
      </c>
      <c r="AG35" s="12" t="e">
        <f t="shared" ref="AG35" si="95">IF(W28&gt;4,IF(AG34&lt;0.001,"***",IF(AG34&lt;0.01,"**",IF(AG34&lt;0.05,"*","ns"))),"na")</f>
        <v>#DIV/0!</v>
      </c>
      <c r="AH35" s="12" t="e">
        <f t="shared" ref="AH35" si="96">IF(X28&gt;4,IF(AH34&lt;0.001,"***",IF(AH34&lt;0.01,"**",IF(AH34&lt;0.05,"*","ns"))),"na")</f>
        <v>#DIV/0!</v>
      </c>
      <c r="AI35" s="12" t="e">
        <f t="shared" ref="AI35" si="97">IF(Y28&gt;4,IF(AI34&lt;0.001,"***",IF(AI34&lt;0.01,"**",IF(AI34&lt;0.05,"*","ns"))),"na")</f>
        <v>#DIV/0!</v>
      </c>
      <c r="AJ35" s="12" t="str">
        <f t="shared" ref="AJ35" si="98">IF(Z28&gt;4,IF(AJ34&lt;0.001,"***",IF(AJ34&lt;0.01,"**",IF(AJ34&lt;0.05,"*","ns"))),"na")</f>
        <v>na</v>
      </c>
      <c r="AK35" s="67" t="e">
        <f t="shared" ref="AK35" si="99">IF(AA28&gt;4,IF(AK34&lt;0.001,"***",IF(AK34&lt;0.01,"**",IF(AK34&lt;0.05,"*","ns"))),"na")</f>
        <v>#DIV/0!</v>
      </c>
    </row>
    <row r="38" spans="7:37" x14ac:dyDescent="0.25">
      <c r="T38" t="s">
        <v>13</v>
      </c>
    </row>
    <row r="39" spans="7:37" x14ac:dyDescent="0.25">
      <c r="G39" t="s">
        <v>49</v>
      </c>
      <c r="H39" t="s">
        <v>50</v>
      </c>
      <c r="S39" t="s">
        <v>49</v>
      </c>
      <c r="T39" t="s">
        <v>50</v>
      </c>
    </row>
    <row r="40" spans="7:37" x14ac:dyDescent="0.25">
      <c r="G40" t="s">
        <v>15</v>
      </c>
      <c r="H40" t="s">
        <v>52</v>
      </c>
      <c r="S40" t="s">
        <v>15</v>
      </c>
      <c r="T40" t="s">
        <v>63</v>
      </c>
    </row>
    <row r="41" spans="7:37" x14ac:dyDescent="0.25">
      <c r="G41" t="s">
        <v>16</v>
      </c>
      <c r="H41" t="s">
        <v>53</v>
      </c>
      <c r="S41" t="s">
        <v>16</v>
      </c>
      <c r="T41" t="s">
        <v>67</v>
      </c>
    </row>
    <row r="42" spans="7:37" x14ac:dyDescent="0.25">
      <c r="G42" t="s">
        <v>17</v>
      </c>
      <c r="H42" t="s">
        <v>54</v>
      </c>
      <c r="S42" t="s">
        <v>17</v>
      </c>
      <c r="T42" t="s">
        <v>68</v>
      </c>
    </row>
    <row r="43" spans="7:37" x14ac:dyDescent="0.25">
      <c r="G43" t="s">
        <v>18</v>
      </c>
      <c r="H43" t="s">
        <v>55</v>
      </c>
      <c r="S43" t="s">
        <v>18</v>
      </c>
      <c r="T43" t="s">
        <v>64</v>
      </c>
    </row>
    <row r="44" spans="7:37" x14ac:dyDescent="0.25">
      <c r="G44" t="s">
        <v>19</v>
      </c>
      <c r="H44" t="s">
        <v>56</v>
      </c>
      <c r="S44" t="s">
        <v>19</v>
      </c>
      <c r="T44" t="s">
        <v>56</v>
      </c>
    </row>
    <row r="45" spans="7:37" x14ac:dyDescent="0.25">
      <c r="G45" t="s">
        <v>20</v>
      </c>
      <c r="H45" t="s">
        <v>57</v>
      </c>
      <c r="S45" t="s">
        <v>20</v>
      </c>
      <c r="T45" t="s">
        <v>65</v>
      </c>
    </row>
    <row r="46" spans="7:37" x14ac:dyDescent="0.25">
      <c r="G46" t="s">
        <v>21</v>
      </c>
      <c r="H46" t="s">
        <v>58</v>
      </c>
      <c r="S46" t="s">
        <v>21</v>
      </c>
      <c r="T46" t="s">
        <v>66</v>
      </c>
    </row>
    <row r="47" spans="7:37" x14ac:dyDescent="0.25">
      <c r="G47" t="s">
        <v>22</v>
      </c>
      <c r="H47" t="s">
        <v>59</v>
      </c>
      <c r="S47" t="s">
        <v>22</v>
      </c>
      <c r="T47" t="s">
        <v>69</v>
      </c>
    </row>
    <row r="49" spans="1:1" x14ac:dyDescent="0.25">
      <c r="A49" t="s">
        <v>269</v>
      </c>
    </row>
    <row r="50" spans="1:1" x14ac:dyDescent="0.25">
      <c r="A50" s="13" t="s">
        <v>274</v>
      </c>
    </row>
    <row r="51" spans="1:1" x14ac:dyDescent="0.25">
      <c r="A51" s="13" t="s">
        <v>278</v>
      </c>
    </row>
    <row r="52" spans="1:1" x14ac:dyDescent="0.25">
      <c r="A52" s="13" t="s">
        <v>270</v>
      </c>
    </row>
    <row r="53" spans="1:1" x14ac:dyDescent="0.25">
      <c r="A53" s="13" t="s">
        <v>271</v>
      </c>
    </row>
    <row r="54" spans="1:1" x14ac:dyDescent="0.25">
      <c r="A54" s="13" t="s">
        <v>297</v>
      </c>
    </row>
    <row r="55" spans="1:1" x14ac:dyDescent="0.25">
      <c r="A55" s="13" t="s">
        <v>115</v>
      </c>
    </row>
    <row r="56" spans="1:1" x14ac:dyDescent="0.25">
      <c r="A56" s="13" t="s">
        <v>275</v>
      </c>
    </row>
  </sheetData>
  <mergeCells count="18">
    <mergeCell ref="Y2:AA2"/>
    <mergeCell ref="AC2:AF2"/>
    <mergeCell ref="N4:Q4"/>
    <mergeCell ref="R3:R4"/>
    <mergeCell ref="AB3:AB4"/>
    <mergeCell ref="AL3:AL4"/>
    <mergeCell ref="K1:K2"/>
    <mergeCell ref="R1:AA1"/>
    <mergeCell ref="AB1:AK1"/>
    <mergeCell ref="AL1:AU1"/>
    <mergeCell ref="AI2:AK2"/>
    <mergeCell ref="AM2:AP2"/>
    <mergeCell ref="AS2:AU2"/>
    <mergeCell ref="N2:N3"/>
    <mergeCell ref="O2:O3"/>
    <mergeCell ref="P2:P3"/>
    <mergeCell ref="Q2:Q3"/>
    <mergeCell ref="S2:V2"/>
  </mergeCell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B02C5-68B4-4371-818A-949C8997A100}">
  <dimension ref="A1:AU48"/>
  <sheetViews>
    <sheetView workbookViewId="0">
      <selection activeCell="M5" sqref="M5"/>
    </sheetView>
  </sheetViews>
  <sheetFormatPr defaultRowHeight="15" x14ac:dyDescent="0.25"/>
  <cols>
    <col min="1" max="1" width="26.7109375" customWidth="1"/>
    <col min="2" max="7" width="3.28515625" customWidth="1"/>
    <col min="11" max="11" width="13.140625" customWidth="1"/>
    <col min="49" max="49" width="26.42578125" customWidth="1"/>
    <col min="50" max="55" width="3" customWidth="1"/>
    <col min="59" max="59" width="7.7109375" customWidth="1"/>
    <col min="97" max="97" width="27.7109375" customWidth="1"/>
    <col min="98" max="103" width="3.7109375" customWidth="1"/>
    <col min="107" max="107" width="7.42578125" customWidth="1"/>
    <col min="145" max="145" width="26.28515625" customWidth="1"/>
    <col min="146" max="151" width="2.85546875" customWidth="1"/>
    <col min="193" max="193" width="27.140625" customWidth="1"/>
    <col min="194" max="199" width="3.140625" customWidth="1"/>
    <col min="241" max="241" width="27.5703125" customWidth="1"/>
    <col min="242" max="247" width="2.85546875" customWidth="1"/>
    <col min="289" max="289" width="23.85546875" customWidth="1"/>
    <col min="290" max="295" width="2.5703125" customWidth="1"/>
    <col min="296" max="296" width="9.42578125" customWidth="1"/>
    <col min="337" max="337" width="23.5703125" customWidth="1"/>
    <col min="338" max="343" width="2.140625" customWidth="1"/>
    <col min="385" max="385" width="21.42578125" customWidth="1"/>
    <col min="386" max="391" width="2.85546875" customWidth="1"/>
  </cols>
  <sheetData>
    <row r="1" spans="1:47" ht="15.6" customHeight="1" x14ac:dyDescent="0.35">
      <c r="A1" s="1" t="s">
        <v>298</v>
      </c>
      <c r="B1" s="1" t="s">
        <v>169</v>
      </c>
      <c r="G1" s="2"/>
      <c r="J1" s="78"/>
      <c r="K1" s="232"/>
      <c r="L1" s="85"/>
      <c r="M1" s="62"/>
      <c r="N1" s="62"/>
      <c r="O1" s="62"/>
      <c r="P1" s="62"/>
      <c r="Q1" s="62"/>
      <c r="R1" s="229" t="s">
        <v>155</v>
      </c>
      <c r="S1" s="230"/>
      <c r="T1" s="230"/>
      <c r="U1" s="230"/>
      <c r="V1" s="230"/>
      <c r="W1" s="230"/>
      <c r="X1" s="230"/>
      <c r="Y1" s="230"/>
      <c r="Z1" s="230"/>
      <c r="AA1" s="230"/>
      <c r="AB1" s="229" t="s">
        <v>156</v>
      </c>
      <c r="AC1" s="230"/>
      <c r="AD1" s="230"/>
      <c r="AE1" s="230"/>
      <c r="AF1" s="230"/>
      <c r="AG1" s="230"/>
      <c r="AH1" s="230"/>
      <c r="AI1" s="230"/>
      <c r="AJ1" s="230"/>
      <c r="AK1" s="230"/>
      <c r="AL1" s="229" t="s">
        <v>157</v>
      </c>
      <c r="AM1" s="230"/>
      <c r="AN1" s="230"/>
      <c r="AO1" s="230"/>
      <c r="AP1" s="230"/>
      <c r="AQ1" s="230"/>
      <c r="AR1" s="230"/>
      <c r="AS1" s="230"/>
      <c r="AT1" s="230"/>
      <c r="AU1" s="231"/>
    </row>
    <row r="2" spans="1:47" ht="45" customHeight="1" x14ac:dyDescent="0.35">
      <c r="A2" s="157"/>
      <c r="B2" s="9" t="s">
        <v>170</v>
      </c>
      <c r="C2" s="11" t="s">
        <v>171</v>
      </c>
      <c r="D2" s="11" t="s">
        <v>172</v>
      </c>
      <c r="E2" s="11" t="s">
        <v>173</v>
      </c>
      <c r="F2" s="11" t="s">
        <v>174</v>
      </c>
      <c r="G2" s="26" t="s">
        <v>175</v>
      </c>
      <c r="H2" s="62"/>
      <c r="I2" s="62"/>
      <c r="J2" s="85"/>
      <c r="K2" s="232"/>
      <c r="L2" s="86" t="s">
        <v>1</v>
      </c>
      <c r="M2" s="87"/>
      <c r="N2" s="233" t="s">
        <v>250</v>
      </c>
      <c r="O2" s="234" t="s">
        <v>2</v>
      </c>
      <c r="P2" s="233" t="s">
        <v>251</v>
      </c>
      <c r="Q2" s="235" t="s">
        <v>2</v>
      </c>
      <c r="R2" s="5"/>
      <c r="S2" s="230" t="s">
        <v>3</v>
      </c>
      <c r="T2" s="230"/>
      <c r="U2" s="230"/>
      <c r="V2" s="230"/>
      <c r="W2" s="11" t="s">
        <v>4</v>
      </c>
      <c r="X2" s="11"/>
      <c r="Y2" s="230" t="s">
        <v>6</v>
      </c>
      <c r="Z2" s="230"/>
      <c r="AA2" s="230"/>
      <c r="AB2" s="5"/>
      <c r="AC2" s="230" t="s">
        <v>3</v>
      </c>
      <c r="AD2" s="230"/>
      <c r="AE2" s="230"/>
      <c r="AF2" s="230"/>
      <c r="AG2" s="11" t="s">
        <v>4</v>
      </c>
      <c r="AH2" s="11"/>
      <c r="AI2" s="230" t="s">
        <v>6</v>
      </c>
      <c r="AJ2" s="230"/>
      <c r="AK2" s="230"/>
      <c r="AL2" s="5"/>
      <c r="AM2" s="230" t="s">
        <v>3</v>
      </c>
      <c r="AN2" s="230"/>
      <c r="AO2" s="230"/>
      <c r="AP2" s="230"/>
      <c r="AQ2" s="11" t="s">
        <v>4</v>
      </c>
      <c r="AR2" s="11"/>
      <c r="AS2" s="230" t="s">
        <v>6</v>
      </c>
      <c r="AT2" s="230"/>
      <c r="AU2" s="231"/>
    </row>
    <row r="3" spans="1:47" ht="75" customHeight="1" x14ac:dyDescent="0.3">
      <c r="A3" s="50" t="s">
        <v>252</v>
      </c>
      <c r="B3" s="9" t="s">
        <v>176</v>
      </c>
      <c r="C3" s="11" t="s">
        <v>177</v>
      </c>
      <c r="D3" s="11" t="s">
        <v>178</v>
      </c>
      <c r="E3" s="11"/>
      <c r="F3" s="11" t="s">
        <v>179</v>
      </c>
      <c r="G3" s="26"/>
      <c r="H3" s="62" t="s">
        <v>158</v>
      </c>
      <c r="I3" s="62" t="s">
        <v>159</v>
      </c>
      <c r="J3" s="85" t="s">
        <v>160</v>
      </c>
      <c r="K3" s="88" t="s">
        <v>515</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2" t="s">
        <v>167</v>
      </c>
      <c r="AB3" s="229" t="s">
        <v>13</v>
      </c>
      <c r="AC3" s="62" t="s">
        <v>50</v>
      </c>
      <c r="AD3" s="62" t="s">
        <v>63</v>
      </c>
      <c r="AE3" s="62" t="s">
        <v>164</v>
      </c>
      <c r="AF3" s="62" t="s">
        <v>165</v>
      </c>
      <c r="AG3" s="11" t="s">
        <v>64</v>
      </c>
      <c r="AH3" s="11" t="s">
        <v>166</v>
      </c>
      <c r="AI3" s="62" t="s">
        <v>65</v>
      </c>
      <c r="AJ3" s="62" t="s">
        <v>66</v>
      </c>
      <c r="AK3" s="62" t="s">
        <v>167</v>
      </c>
      <c r="AL3" s="229" t="s">
        <v>13</v>
      </c>
      <c r="AM3" s="62" t="s">
        <v>50</v>
      </c>
      <c r="AN3" s="62" t="s">
        <v>63</v>
      </c>
      <c r="AO3" s="62" t="s">
        <v>164</v>
      </c>
      <c r="AP3" s="62" t="s">
        <v>165</v>
      </c>
      <c r="AQ3" s="11" t="s">
        <v>64</v>
      </c>
      <c r="AR3" s="11" t="s">
        <v>166</v>
      </c>
      <c r="AS3" s="62" t="s">
        <v>65</v>
      </c>
      <c r="AT3" s="62" t="s">
        <v>66</v>
      </c>
      <c r="AU3" s="63" t="s">
        <v>167</v>
      </c>
    </row>
    <row r="4" spans="1:47" ht="59.1" customHeight="1" x14ac:dyDescent="0.3">
      <c r="A4" s="50" t="s">
        <v>7</v>
      </c>
      <c r="B4" s="1" t="s">
        <v>180</v>
      </c>
      <c r="C4" t="s">
        <v>181</v>
      </c>
      <c r="D4" t="s">
        <v>182</v>
      </c>
      <c r="E4" t="s">
        <v>183</v>
      </c>
      <c r="F4" t="s">
        <v>184</v>
      </c>
      <c r="G4" t="s">
        <v>185</v>
      </c>
      <c r="H4" s="61"/>
      <c r="I4" s="62"/>
      <c r="J4" s="85"/>
      <c r="K4" s="63"/>
      <c r="L4" s="85"/>
      <c r="M4" s="61" t="s">
        <v>168</v>
      </c>
      <c r="N4" s="230" t="s">
        <v>337</v>
      </c>
      <c r="O4" s="230"/>
      <c r="P4" s="230"/>
      <c r="Q4" s="231"/>
      <c r="R4" s="229"/>
      <c r="S4" s="62" t="s">
        <v>14</v>
      </c>
      <c r="T4" s="62" t="s">
        <v>15</v>
      </c>
      <c r="U4" s="62" t="s">
        <v>16</v>
      </c>
      <c r="V4" s="62" t="s">
        <v>17</v>
      </c>
      <c r="W4" s="62" t="s">
        <v>18</v>
      </c>
      <c r="X4" s="62" t="s">
        <v>19</v>
      </c>
      <c r="Y4" s="62" t="s">
        <v>20</v>
      </c>
      <c r="Z4" s="62" t="s">
        <v>21</v>
      </c>
      <c r="AA4" s="62" t="s">
        <v>22</v>
      </c>
      <c r="AB4" s="229"/>
      <c r="AC4" s="62" t="s">
        <v>14</v>
      </c>
      <c r="AD4" s="62" t="s">
        <v>15</v>
      </c>
      <c r="AE4" s="62" t="s">
        <v>16</v>
      </c>
      <c r="AF4" s="62" t="s">
        <v>17</v>
      </c>
      <c r="AG4" s="62" t="s">
        <v>18</v>
      </c>
      <c r="AH4" s="62" t="s">
        <v>19</v>
      </c>
      <c r="AI4" s="62" t="s">
        <v>20</v>
      </c>
      <c r="AJ4" s="62" t="s">
        <v>21</v>
      </c>
      <c r="AK4" s="62" t="s">
        <v>22</v>
      </c>
      <c r="AL4" s="229"/>
      <c r="AM4" s="62" t="s">
        <v>14</v>
      </c>
      <c r="AN4" s="62" t="s">
        <v>15</v>
      </c>
      <c r="AO4" s="62" t="s">
        <v>16</v>
      </c>
      <c r="AP4" s="62" t="s">
        <v>17</v>
      </c>
      <c r="AQ4" s="62" t="s">
        <v>18</v>
      </c>
      <c r="AR4" s="62" t="s">
        <v>19</v>
      </c>
      <c r="AS4" s="62" t="s">
        <v>20</v>
      </c>
      <c r="AT4" s="62" t="s">
        <v>21</v>
      </c>
      <c r="AU4" s="63" t="s">
        <v>22</v>
      </c>
    </row>
    <row r="5" spans="1:47" ht="15.75" x14ac:dyDescent="0.25">
      <c r="A5" s="13" t="s">
        <v>192</v>
      </c>
      <c r="B5" s="94"/>
      <c r="C5" s="79"/>
      <c r="D5" s="163"/>
      <c r="E5" s="96"/>
      <c r="F5" s="79"/>
      <c r="G5" s="79"/>
      <c r="H5" s="94" t="s">
        <v>229</v>
      </c>
      <c r="I5" s="79"/>
      <c r="J5" s="79"/>
      <c r="K5" s="79">
        <v>54</v>
      </c>
      <c r="L5" s="154">
        <v>64.010000000000005</v>
      </c>
      <c r="M5" s="164"/>
      <c r="N5" s="168"/>
      <c r="O5" s="169"/>
      <c r="P5" s="89">
        <f t="shared" ref="P5:P29" si="0">IF(N5&lt;0.01*L5,0.01,IF(N5&gt;100*L5,100,N5/L5))</f>
        <v>0.01</v>
      </c>
      <c r="Q5" s="90">
        <f>IF(O5&gt;0,O5/L5,0.01)</f>
        <v>0.01</v>
      </c>
      <c r="R5" s="95">
        <v>1</v>
      </c>
      <c r="S5" s="79">
        <v>1</v>
      </c>
      <c r="T5" s="79"/>
      <c r="U5" s="79">
        <v>0.25</v>
      </c>
      <c r="V5" s="79">
        <v>0.15</v>
      </c>
      <c r="W5" s="79">
        <v>1</v>
      </c>
      <c r="X5" s="79"/>
      <c r="Y5" s="79"/>
      <c r="Z5" s="138"/>
      <c r="AA5" s="79"/>
      <c r="AB5" s="91">
        <f>IF(R5&gt;0,(R5/R$31)*LN($P5),"na")</f>
        <v>-4.6051701859880909</v>
      </c>
      <c r="AC5" s="89">
        <f t="shared" ref="AC5:AK20" si="1">IF(S5&gt;0,(S5/S$31)*LN($P5),"na")</f>
        <v>-7.1170811965270495</v>
      </c>
      <c r="AD5" s="89" t="str">
        <f t="shared" si="1"/>
        <v>na</v>
      </c>
      <c r="AE5" s="89">
        <f t="shared" si="1"/>
        <v>-2.6315258205646233</v>
      </c>
      <c r="AF5" s="89">
        <f t="shared" si="1"/>
        <v>-1.3439212605023607</v>
      </c>
      <c r="AG5" s="89">
        <f t="shared" si="1"/>
        <v>-5.5752665689928458</v>
      </c>
      <c r="AH5" s="89" t="str">
        <f t="shared" si="1"/>
        <v>na</v>
      </c>
      <c r="AI5" s="89" t="str">
        <f t="shared" si="1"/>
        <v>na</v>
      </c>
      <c r="AJ5" s="89" t="str">
        <f t="shared" si="1"/>
        <v>na</v>
      </c>
      <c r="AK5" s="89" t="str">
        <f t="shared" si="1"/>
        <v>na</v>
      </c>
      <c r="AL5" s="91">
        <f>IF(R5&gt;0,(((R5/R$31)^2)*($Q5^2))/($P5^2),"na")</f>
        <v>1</v>
      </c>
      <c r="AM5" s="89">
        <f t="shared" ref="AM5:AU20" si="2">IF(S5&gt;0,(((S5/S$31)^2)*($Q5^2))/($P5^2),"na")</f>
        <v>2.3884297520661155</v>
      </c>
      <c r="AN5" s="89" t="str">
        <f t="shared" si="2"/>
        <v>na</v>
      </c>
      <c r="AO5" s="89">
        <f t="shared" si="2"/>
        <v>0.32653061224489793</v>
      </c>
      <c r="AP5" s="89">
        <f t="shared" si="2"/>
        <v>8.5164044875773989E-2</v>
      </c>
      <c r="AQ5" s="89">
        <f t="shared" si="2"/>
        <v>1.465682509717475</v>
      </c>
      <c r="AR5" s="89" t="str">
        <f t="shared" si="2"/>
        <v>na</v>
      </c>
      <c r="AS5" s="89" t="str">
        <f t="shared" si="2"/>
        <v>na</v>
      </c>
      <c r="AT5" s="89" t="str">
        <f t="shared" si="2"/>
        <v>na</v>
      </c>
      <c r="AU5" s="90" t="str">
        <f t="shared" si="2"/>
        <v>na</v>
      </c>
    </row>
    <row r="6" spans="1:47" ht="15.75" x14ac:dyDescent="0.25">
      <c r="A6" s="13" t="s">
        <v>25</v>
      </c>
      <c r="B6" s="1"/>
      <c r="D6" s="73"/>
      <c r="E6" s="11"/>
      <c r="H6" s="1" t="s">
        <v>338</v>
      </c>
      <c r="K6">
        <v>22</v>
      </c>
      <c r="L6" s="148">
        <v>2.4400000000000002E-2</v>
      </c>
      <c r="M6" s="166"/>
      <c r="N6" s="167"/>
      <c r="O6" s="167"/>
      <c r="P6" s="12">
        <f t="shared" si="0"/>
        <v>0.01</v>
      </c>
      <c r="Q6" s="67">
        <f t="shared" ref="Q6:Q29" si="3">IF(O6&gt;0,O6/L6,0.01)</f>
        <v>0.01</v>
      </c>
      <c r="R6" s="15">
        <v>1</v>
      </c>
      <c r="S6">
        <v>1</v>
      </c>
      <c r="T6">
        <v>0.25</v>
      </c>
      <c r="U6">
        <v>1</v>
      </c>
      <c r="V6">
        <v>1</v>
      </c>
      <c r="W6">
        <v>0.05</v>
      </c>
      <c r="Z6" s="45"/>
      <c r="AB6" s="25">
        <f t="shared" ref="AB6:AB29" si="4">IF(R6&gt;0,(R6/R$31)*LN($P6),"na")</f>
        <v>-4.6051701859880909</v>
      </c>
      <c r="AC6" s="12">
        <f t="shared" si="1"/>
        <v>-7.1170811965270495</v>
      </c>
      <c r="AD6" s="12">
        <f t="shared" si="1"/>
        <v>-1.2355334645333904</v>
      </c>
      <c r="AE6" s="12">
        <f t="shared" si="1"/>
        <v>-10.526103282258493</v>
      </c>
      <c r="AF6" s="12">
        <f t="shared" si="1"/>
        <v>-8.9594750700157384</v>
      </c>
      <c r="AG6" s="12">
        <f t="shared" si="1"/>
        <v>-0.27876332844964236</v>
      </c>
      <c r="AH6" s="12" t="str">
        <f t="shared" si="1"/>
        <v>na</v>
      </c>
      <c r="AI6" s="12" t="str">
        <f t="shared" si="1"/>
        <v>na</v>
      </c>
      <c r="AJ6" s="12" t="str">
        <f t="shared" si="1"/>
        <v>na</v>
      </c>
      <c r="AK6" s="12" t="str">
        <f t="shared" si="1"/>
        <v>na</v>
      </c>
      <c r="AL6" s="25">
        <f t="shared" ref="AL6:AL29" si="5">IF(R6&gt;0,(((R6/R$31)^2)*($Q6^2))/($P6^2),"na")</f>
        <v>1</v>
      </c>
      <c r="AM6" s="12">
        <f t="shared" si="2"/>
        <v>2.3884297520661155</v>
      </c>
      <c r="AN6" s="12">
        <f t="shared" si="2"/>
        <v>7.1980963712076157E-2</v>
      </c>
      <c r="AO6" s="12">
        <f t="shared" si="2"/>
        <v>5.2244897959183669</v>
      </c>
      <c r="AP6" s="12">
        <f t="shared" si="2"/>
        <v>3.785068661145512</v>
      </c>
      <c r="AQ6" s="12">
        <f t="shared" si="2"/>
        <v>3.6642062742936882E-3</v>
      </c>
      <c r="AR6" s="12" t="str">
        <f t="shared" si="2"/>
        <v>na</v>
      </c>
      <c r="AS6" s="12" t="str">
        <f t="shared" si="2"/>
        <v>na</v>
      </c>
      <c r="AT6" s="12" t="str">
        <f t="shared" si="2"/>
        <v>na</v>
      </c>
      <c r="AU6" s="67" t="str">
        <f t="shared" si="2"/>
        <v>na</v>
      </c>
    </row>
    <row r="7" spans="1:47" ht="15" customHeight="1" x14ac:dyDescent="0.25">
      <c r="A7" s="162" t="s">
        <v>88</v>
      </c>
      <c r="B7" s="1"/>
      <c r="D7" s="73"/>
      <c r="E7" s="11"/>
      <c r="H7" s="1" t="s">
        <v>229</v>
      </c>
      <c r="K7">
        <v>54</v>
      </c>
      <c r="L7" s="54">
        <v>100.22</v>
      </c>
      <c r="M7" s="165"/>
      <c r="N7" s="74"/>
      <c r="O7" s="74"/>
      <c r="P7" s="12">
        <f t="shared" si="0"/>
        <v>0.01</v>
      </c>
      <c r="Q7" s="67">
        <f t="shared" si="3"/>
        <v>0.01</v>
      </c>
      <c r="R7" s="15">
        <v>1</v>
      </c>
      <c r="T7">
        <v>1</v>
      </c>
      <c r="U7">
        <v>0.125</v>
      </c>
      <c r="V7">
        <v>0.05</v>
      </c>
      <c r="W7">
        <v>1</v>
      </c>
      <c r="Y7">
        <v>1</v>
      </c>
      <c r="Z7" s="45"/>
      <c r="AA7">
        <v>1</v>
      </c>
      <c r="AB7" s="25">
        <f t="shared" si="4"/>
        <v>-4.6051701859880909</v>
      </c>
      <c r="AC7" s="12" t="str">
        <f t="shared" si="1"/>
        <v>na</v>
      </c>
      <c r="AD7" s="12">
        <f t="shared" si="1"/>
        <v>-4.9421338581335617</v>
      </c>
      <c r="AE7" s="12">
        <f t="shared" si="1"/>
        <v>-1.3157629102823116</v>
      </c>
      <c r="AF7" s="12">
        <f t="shared" si="1"/>
        <v>-0.447973753500787</v>
      </c>
      <c r="AG7" s="12">
        <f t="shared" si="1"/>
        <v>-5.5752665689928458</v>
      </c>
      <c r="AH7" s="12" t="str">
        <f t="shared" si="1"/>
        <v>na</v>
      </c>
      <c r="AI7" s="12">
        <f t="shared" si="1"/>
        <v>-4.8475475641979902</v>
      </c>
      <c r="AJ7" s="12" t="str">
        <f t="shared" si="1"/>
        <v>na</v>
      </c>
      <c r="AK7" s="12">
        <f t="shared" si="1"/>
        <v>-5.081567101779962</v>
      </c>
      <c r="AL7" s="25">
        <f t="shared" si="5"/>
        <v>1</v>
      </c>
      <c r="AM7" s="12" t="str">
        <f t="shared" si="2"/>
        <v>na</v>
      </c>
      <c r="AN7" s="12">
        <f t="shared" si="2"/>
        <v>1.1516954193932185</v>
      </c>
      <c r="AO7" s="12">
        <f t="shared" si="2"/>
        <v>8.1632653061224483E-2</v>
      </c>
      <c r="AP7" s="12">
        <f t="shared" si="2"/>
        <v>9.462671652863781E-3</v>
      </c>
      <c r="AQ7" s="12">
        <f t="shared" si="2"/>
        <v>1.465682509717475</v>
      </c>
      <c r="AR7" s="12" t="str">
        <f t="shared" si="2"/>
        <v>na</v>
      </c>
      <c r="AS7" s="12">
        <f t="shared" si="2"/>
        <v>1.1080332409972298</v>
      </c>
      <c r="AT7" s="12" t="str">
        <f t="shared" si="2"/>
        <v>na</v>
      </c>
      <c r="AU7" s="67">
        <f t="shared" si="2"/>
        <v>1.2175980975029725</v>
      </c>
    </row>
    <row r="8" spans="1:47" ht="15.75" x14ac:dyDescent="0.25">
      <c r="A8" s="13" t="s">
        <v>89</v>
      </c>
      <c r="B8" s="1"/>
      <c r="D8" s="73"/>
      <c r="E8" s="11"/>
      <c r="H8" s="1" t="s">
        <v>229</v>
      </c>
      <c r="K8">
        <v>54</v>
      </c>
      <c r="L8" s="54">
        <v>89.613</v>
      </c>
      <c r="M8" s="165"/>
      <c r="N8" s="74"/>
      <c r="O8" s="74"/>
      <c r="P8" s="12">
        <f t="shared" si="0"/>
        <v>0.01</v>
      </c>
      <c r="Q8" s="67">
        <f t="shared" si="3"/>
        <v>0.01</v>
      </c>
      <c r="R8" s="15">
        <v>1</v>
      </c>
      <c r="T8">
        <v>1</v>
      </c>
      <c r="U8">
        <v>0.125</v>
      </c>
      <c r="V8">
        <v>0.05</v>
      </c>
      <c r="W8">
        <v>1</v>
      </c>
      <c r="Y8">
        <v>1</v>
      </c>
      <c r="Z8" s="45"/>
      <c r="AA8">
        <v>1</v>
      </c>
      <c r="AB8" s="25">
        <f t="shared" si="4"/>
        <v>-4.6051701859880909</v>
      </c>
      <c r="AC8" s="12" t="str">
        <f t="shared" si="1"/>
        <v>na</v>
      </c>
      <c r="AD8" s="12">
        <f t="shared" si="1"/>
        <v>-4.9421338581335617</v>
      </c>
      <c r="AE8" s="12">
        <f t="shared" si="1"/>
        <v>-1.3157629102823116</v>
      </c>
      <c r="AF8" s="12">
        <f t="shared" si="1"/>
        <v>-0.447973753500787</v>
      </c>
      <c r="AG8" s="12">
        <f t="shared" si="1"/>
        <v>-5.5752665689928458</v>
      </c>
      <c r="AH8" s="12" t="str">
        <f t="shared" si="1"/>
        <v>na</v>
      </c>
      <c r="AI8" s="12">
        <f t="shared" si="1"/>
        <v>-4.8475475641979902</v>
      </c>
      <c r="AJ8" s="12" t="str">
        <f t="shared" si="1"/>
        <v>na</v>
      </c>
      <c r="AK8" s="12">
        <f t="shared" si="1"/>
        <v>-5.081567101779962</v>
      </c>
      <c r="AL8" s="25">
        <f t="shared" si="5"/>
        <v>1</v>
      </c>
      <c r="AM8" s="12" t="str">
        <f t="shared" si="2"/>
        <v>na</v>
      </c>
      <c r="AN8" s="12">
        <f t="shared" si="2"/>
        <v>1.1516954193932185</v>
      </c>
      <c r="AO8" s="12">
        <f t="shared" si="2"/>
        <v>8.1632653061224483E-2</v>
      </c>
      <c r="AP8" s="12">
        <f t="shared" si="2"/>
        <v>9.462671652863781E-3</v>
      </c>
      <c r="AQ8" s="12">
        <f t="shared" si="2"/>
        <v>1.465682509717475</v>
      </c>
      <c r="AR8" s="12" t="str">
        <f t="shared" si="2"/>
        <v>na</v>
      </c>
      <c r="AS8" s="12">
        <f t="shared" si="2"/>
        <v>1.1080332409972298</v>
      </c>
      <c r="AT8" s="12" t="str">
        <f t="shared" si="2"/>
        <v>na</v>
      </c>
      <c r="AU8" s="67">
        <f t="shared" si="2"/>
        <v>1.2175980975029725</v>
      </c>
    </row>
    <row r="9" spans="1:47" x14ac:dyDescent="0.25">
      <c r="A9" s="13" t="s">
        <v>91</v>
      </c>
      <c r="B9" s="1"/>
      <c r="E9" s="11"/>
      <c r="H9" s="1" t="s">
        <v>338</v>
      </c>
      <c r="K9">
        <v>22</v>
      </c>
      <c r="L9" s="20">
        <v>0.48449999999999999</v>
      </c>
      <c r="M9" s="166"/>
      <c r="N9" s="112"/>
      <c r="O9" s="112"/>
      <c r="P9" s="12">
        <f t="shared" si="0"/>
        <v>0.01</v>
      </c>
      <c r="Q9" s="67">
        <f t="shared" si="3"/>
        <v>0.01</v>
      </c>
      <c r="R9" s="15">
        <v>1</v>
      </c>
      <c r="S9">
        <v>1</v>
      </c>
      <c r="T9">
        <v>1</v>
      </c>
      <c r="U9">
        <v>1</v>
      </c>
      <c r="V9">
        <v>1</v>
      </c>
      <c r="W9">
        <v>1</v>
      </c>
      <c r="X9">
        <v>0.25</v>
      </c>
      <c r="Y9">
        <v>1</v>
      </c>
      <c r="Z9" s="45"/>
      <c r="AA9">
        <v>1</v>
      </c>
      <c r="AB9" s="25">
        <f t="shared" si="4"/>
        <v>-4.6051701859880909</v>
      </c>
      <c r="AC9" s="12">
        <f t="shared" si="1"/>
        <v>-7.1170811965270495</v>
      </c>
      <c r="AD9" s="12">
        <f t="shared" si="1"/>
        <v>-4.9421338581335617</v>
      </c>
      <c r="AE9" s="12">
        <f t="shared" si="1"/>
        <v>-10.526103282258493</v>
      </c>
      <c r="AF9" s="12">
        <f t="shared" si="1"/>
        <v>-8.9594750700157384</v>
      </c>
      <c r="AG9" s="12">
        <f t="shared" si="1"/>
        <v>-5.5752665689928458</v>
      </c>
      <c r="AH9" s="12">
        <f t="shared" si="1"/>
        <v>-1.8420680743952365</v>
      </c>
      <c r="AI9" s="12">
        <f t="shared" si="1"/>
        <v>-4.8475475641979902</v>
      </c>
      <c r="AJ9" s="12" t="str">
        <f t="shared" si="1"/>
        <v>na</v>
      </c>
      <c r="AK9" s="12">
        <f t="shared" si="1"/>
        <v>-5.081567101779962</v>
      </c>
      <c r="AL9" s="25">
        <f t="shared" si="5"/>
        <v>1</v>
      </c>
      <c r="AM9" s="12">
        <f t="shared" si="2"/>
        <v>2.3884297520661155</v>
      </c>
      <c r="AN9" s="12">
        <f t="shared" si="2"/>
        <v>1.1516954193932185</v>
      </c>
      <c r="AO9" s="12">
        <f t="shared" si="2"/>
        <v>5.2244897959183669</v>
      </c>
      <c r="AP9" s="12">
        <f t="shared" si="2"/>
        <v>3.785068661145512</v>
      </c>
      <c r="AQ9" s="12">
        <f t="shared" si="2"/>
        <v>1.465682509717475</v>
      </c>
      <c r="AR9" s="12">
        <f t="shared" si="2"/>
        <v>0.16000000000000003</v>
      </c>
      <c r="AS9" s="12">
        <f t="shared" si="2"/>
        <v>1.1080332409972298</v>
      </c>
      <c r="AT9" s="12" t="str">
        <f t="shared" si="2"/>
        <v>na</v>
      </c>
      <c r="AU9" s="67">
        <f t="shared" si="2"/>
        <v>1.2175980975029725</v>
      </c>
    </row>
    <row r="10" spans="1:47" x14ac:dyDescent="0.25">
      <c r="A10" s="13" t="s">
        <v>122</v>
      </c>
      <c r="B10" s="1"/>
      <c r="E10" s="11"/>
      <c r="H10" s="1" t="s">
        <v>338</v>
      </c>
      <c r="K10">
        <v>22</v>
      </c>
      <c r="L10" s="20">
        <v>1.52</v>
      </c>
      <c r="M10" s="166"/>
      <c r="N10" s="112"/>
      <c r="O10" s="112"/>
      <c r="P10" s="12">
        <f t="shared" si="0"/>
        <v>0.01</v>
      </c>
      <c r="Q10" s="67">
        <f t="shared" si="3"/>
        <v>0.01</v>
      </c>
      <c r="R10" s="15">
        <v>1</v>
      </c>
      <c r="S10">
        <v>1</v>
      </c>
      <c r="U10">
        <v>0.25</v>
      </c>
      <c r="V10">
        <v>0.15</v>
      </c>
      <c r="W10">
        <v>1</v>
      </c>
      <c r="X10">
        <v>1</v>
      </c>
      <c r="Y10">
        <v>1</v>
      </c>
      <c r="Z10" s="45"/>
      <c r="AB10" s="25">
        <f t="shared" si="4"/>
        <v>-4.6051701859880909</v>
      </c>
      <c r="AC10" s="12">
        <f t="shared" si="1"/>
        <v>-7.1170811965270495</v>
      </c>
      <c r="AD10" s="12" t="str">
        <f t="shared" si="1"/>
        <v>na</v>
      </c>
      <c r="AE10" s="12">
        <f t="shared" si="1"/>
        <v>-2.6315258205646233</v>
      </c>
      <c r="AF10" s="12">
        <f t="shared" si="1"/>
        <v>-1.3439212605023607</v>
      </c>
      <c r="AG10" s="12">
        <f t="shared" si="1"/>
        <v>-5.5752665689928458</v>
      </c>
      <c r="AH10" s="12">
        <f t="shared" si="1"/>
        <v>-7.3682722975809458</v>
      </c>
      <c r="AI10" s="12">
        <f t="shared" si="1"/>
        <v>-4.8475475641979902</v>
      </c>
      <c r="AJ10" s="12" t="str">
        <f t="shared" si="1"/>
        <v>na</v>
      </c>
      <c r="AK10" s="12" t="str">
        <f t="shared" si="1"/>
        <v>na</v>
      </c>
      <c r="AL10" s="25">
        <f t="shared" si="5"/>
        <v>1</v>
      </c>
      <c r="AM10" s="12">
        <f t="shared" si="2"/>
        <v>2.3884297520661155</v>
      </c>
      <c r="AN10" s="12" t="str">
        <f t="shared" si="2"/>
        <v>na</v>
      </c>
      <c r="AO10" s="12">
        <f t="shared" si="2"/>
        <v>0.32653061224489793</v>
      </c>
      <c r="AP10" s="12">
        <f t="shared" si="2"/>
        <v>8.5164044875773989E-2</v>
      </c>
      <c r="AQ10" s="12">
        <f t="shared" si="2"/>
        <v>1.465682509717475</v>
      </c>
      <c r="AR10" s="12">
        <f t="shared" si="2"/>
        <v>2.5600000000000005</v>
      </c>
      <c r="AS10" s="12">
        <f t="shared" si="2"/>
        <v>1.1080332409972298</v>
      </c>
      <c r="AT10" s="12" t="str">
        <f t="shared" si="2"/>
        <v>na</v>
      </c>
      <c r="AU10" s="67" t="str">
        <f t="shared" si="2"/>
        <v>na</v>
      </c>
    </row>
    <row r="11" spans="1:47" x14ac:dyDescent="0.25">
      <c r="A11" s="13" t="s">
        <v>31</v>
      </c>
      <c r="B11" s="1"/>
      <c r="E11" s="11"/>
      <c r="H11" s="1" t="s">
        <v>229</v>
      </c>
      <c r="K11">
        <v>54</v>
      </c>
      <c r="L11" s="20">
        <v>9.1669999999999998</v>
      </c>
      <c r="M11" s="165"/>
      <c r="N11" s="35"/>
      <c r="O11" s="35"/>
      <c r="P11" s="12">
        <f t="shared" si="0"/>
        <v>0.01</v>
      </c>
      <c r="Q11" s="67">
        <f t="shared" si="3"/>
        <v>0.01</v>
      </c>
      <c r="R11" s="15">
        <v>1</v>
      </c>
      <c r="S11" s="11">
        <v>1</v>
      </c>
      <c r="T11" s="11"/>
      <c r="U11" s="11">
        <v>0.375</v>
      </c>
      <c r="V11" s="11">
        <v>1</v>
      </c>
      <c r="W11" s="11">
        <v>0.25</v>
      </c>
      <c r="X11" s="11">
        <v>0.25</v>
      </c>
      <c r="Y11" s="11"/>
      <c r="Z11" s="45"/>
      <c r="AA11" s="11"/>
      <c r="AB11" s="25">
        <f t="shared" si="4"/>
        <v>-4.6051701859880909</v>
      </c>
      <c r="AC11" s="12">
        <f t="shared" si="1"/>
        <v>-7.1170811965270495</v>
      </c>
      <c r="AD11" s="12" t="str">
        <f t="shared" si="1"/>
        <v>na</v>
      </c>
      <c r="AE11" s="12">
        <f t="shared" si="1"/>
        <v>-3.9472887308469349</v>
      </c>
      <c r="AF11" s="12">
        <f t="shared" si="1"/>
        <v>-8.9594750700157384</v>
      </c>
      <c r="AG11" s="12">
        <f t="shared" si="1"/>
        <v>-1.3938166422482114</v>
      </c>
      <c r="AH11" s="12">
        <f t="shared" si="1"/>
        <v>-1.8420680743952365</v>
      </c>
      <c r="AI11" s="12" t="str">
        <f t="shared" si="1"/>
        <v>na</v>
      </c>
      <c r="AJ11" s="12" t="str">
        <f t="shared" si="1"/>
        <v>na</v>
      </c>
      <c r="AK11" s="12" t="str">
        <f t="shared" si="1"/>
        <v>na</v>
      </c>
      <c r="AL11" s="25">
        <f t="shared" si="5"/>
        <v>1</v>
      </c>
      <c r="AM11" s="12">
        <f t="shared" si="2"/>
        <v>2.3884297520661155</v>
      </c>
      <c r="AN11" s="12" t="str">
        <f t="shared" si="2"/>
        <v>na</v>
      </c>
      <c r="AO11" s="12">
        <f t="shared" si="2"/>
        <v>0.73469387755102034</v>
      </c>
      <c r="AP11" s="12">
        <f t="shared" si="2"/>
        <v>3.785068661145512</v>
      </c>
      <c r="AQ11" s="12">
        <f t="shared" si="2"/>
        <v>9.160515685734219E-2</v>
      </c>
      <c r="AR11" s="12">
        <f t="shared" si="2"/>
        <v>0.16000000000000003</v>
      </c>
      <c r="AS11" s="12" t="str">
        <f t="shared" si="2"/>
        <v>na</v>
      </c>
      <c r="AT11" s="12" t="str">
        <f t="shared" si="2"/>
        <v>na</v>
      </c>
      <c r="AU11" s="67" t="str">
        <f t="shared" si="2"/>
        <v>na</v>
      </c>
    </row>
    <row r="12" spans="1:47" x14ac:dyDescent="0.25">
      <c r="A12" s="13" t="s">
        <v>32</v>
      </c>
      <c r="B12" s="1"/>
      <c r="E12" s="11"/>
      <c r="H12" s="1" t="s">
        <v>229</v>
      </c>
      <c r="K12">
        <v>54</v>
      </c>
      <c r="L12" s="20">
        <v>45.154000000000003</v>
      </c>
      <c r="M12" s="165"/>
      <c r="N12" s="35"/>
      <c r="O12" s="35"/>
      <c r="P12" s="12">
        <f t="shared" si="0"/>
        <v>0.01</v>
      </c>
      <c r="Q12" s="67">
        <f t="shared" si="3"/>
        <v>0.01</v>
      </c>
      <c r="R12" s="15">
        <v>1</v>
      </c>
      <c r="S12" s="11"/>
      <c r="T12" s="11">
        <v>1</v>
      </c>
      <c r="U12" s="11">
        <v>0.375</v>
      </c>
      <c r="V12" s="11">
        <v>1</v>
      </c>
      <c r="W12" s="11">
        <v>1</v>
      </c>
      <c r="X12" s="11"/>
      <c r="Y12" s="11">
        <v>1</v>
      </c>
      <c r="Z12" s="42"/>
      <c r="AA12" s="11">
        <v>1</v>
      </c>
      <c r="AB12" s="25">
        <f t="shared" si="4"/>
        <v>-4.6051701859880909</v>
      </c>
      <c r="AC12" s="12" t="str">
        <f t="shared" si="1"/>
        <v>na</v>
      </c>
      <c r="AD12" s="12">
        <f t="shared" si="1"/>
        <v>-4.9421338581335617</v>
      </c>
      <c r="AE12" s="12">
        <f t="shared" si="1"/>
        <v>-3.9472887308469349</v>
      </c>
      <c r="AF12" s="12">
        <f t="shared" si="1"/>
        <v>-8.9594750700157384</v>
      </c>
      <c r="AG12" s="12">
        <f t="shared" si="1"/>
        <v>-5.5752665689928458</v>
      </c>
      <c r="AH12" s="12" t="str">
        <f t="shared" si="1"/>
        <v>na</v>
      </c>
      <c r="AI12" s="12">
        <f t="shared" si="1"/>
        <v>-4.8475475641979902</v>
      </c>
      <c r="AJ12" s="12" t="str">
        <f t="shared" si="1"/>
        <v>na</v>
      </c>
      <c r="AK12" s="12">
        <f t="shared" si="1"/>
        <v>-5.081567101779962</v>
      </c>
      <c r="AL12" s="25">
        <f t="shared" si="5"/>
        <v>1</v>
      </c>
      <c r="AM12" s="12" t="str">
        <f t="shared" si="2"/>
        <v>na</v>
      </c>
      <c r="AN12" s="12">
        <f t="shared" si="2"/>
        <v>1.1516954193932185</v>
      </c>
      <c r="AO12" s="12">
        <f t="shared" si="2"/>
        <v>0.73469387755102034</v>
      </c>
      <c r="AP12" s="12">
        <f t="shared" si="2"/>
        <v>3.785068661145512</v>
      </c>
      <c r="AQ12" s="12">
        <f t="shared" si="2"/>
        <v>1.465682509717475</v>
      </c>
      <c r="AR12" s="12" t="str">
        <f t="shared" si="2"/>
        <v>na</v>
      </c>
      <c r="AS12" s="12">
        <f t="shared" si="2"/>
        <v>1.1080332409972298</v>
      </c>
      <c r="AT12" s="12" t="str">
        <f t="shared" si="2"/>
        <v>na</v>
      </c>
      <c r="AU12" s="67">
        <f t="shared" si="2"/>
        <v>1.2175980975029725</v>
      </c>
    </row>
    <row r="13" spans="1:47" x14ac:dyDescent="0.25">
      <c r="A13" s="13" t="s">
        <v>92</v>
      </c>
      <c r="B13" s="1"/>
      <c r="H13" s="1" t="s">
        <v>229</v>
      </c>
      <c r="K13">
        <v>54</v>
      </c>
      <c r="L13" s="20">
        <v>158</v>
      </c>
      <c r="M13" s="165"/>
      <c r="N13" s="35"/>
      <c r="O13" s="35"/>
      <c r="P13" s="12">
        <f t="shared" si="0"/>
        <v>0.01</v>
      </c>
      <c r="Q13" s="67">
        <f t="shared" si="3"/>
        <v>0.01</v>
      </c>
      <c r="R13" s="15">
        <v>1</v>
      </c>
      <c r="T13">
        <v>1</v>
      </c>
      <c r="U13">
        <v>0.125</v>
      </c>
      <c r="V13">
        <v>1</v>
      </c>
      <c r="W13">
        <v>1</v>
      </c>
      <c r="Z13" s="45"/>
      <c r="AB13" s="25">
        <f t="shared" si="4"/>
        <v>-4.6051701859880909</v>
      </c>
      <c r="AC13" s="12" t="str">
        <f t="shared" si="1"/>
        <v>na</v>
      </c>
      <c r="AD13" s="12">
        <f t="shared" si="1"/>
        <v>-4.9421338581335617</v>
      </c>
      <c r="AE13" s="12">
        <f t="shared" si="1"/>
        <v>-1.3157629102823116</v>
      </c>
      <c r="AF13" s="12">
        <f t="shared" si="1"/>
        <v>-8.9594750700157384</v>
      </c>
      <c r="AG13" s="12">
        <f t="shared" si="1"/>
        <v>-5.5752665689928458</v>
      </c>
      <c r="AH13" s="12" t="str">
        <f t="shared" si="1"/>
        <v>na</v>
      </c>
      <c r="AI13" s="12" t="str">
        <f t="shared" si="1"/>
        <v>na</v>
      </c>
      <c r="AJ13" s="12" t="str">
        <f t="shared" si="1"/>
        <v>na</v>
      </c>
      <c r="AK13" s="12" t="str">
        <f t="shared" si="1"/>
        <v>na</v>
      </c>
      <c r="AL13" s="25">
        <f t="shared" si="5"/>
        <v>1</v>
      </c>
      <c r="AM13" s="12" t="str">
        <f t="shared" si="2"/>
        <v>na</v>
      </c>
      <c r="AN13" s="12">
        <f t="shared" si="2"/>
        <v>1.1516954193932185</v>
      </c>
      <c r="AO13" s="12">
        <f t="shared" si="2"/>
        <v>8.1632653061224483E-2</v>
      </c>
      <c r="AP13" s="12">
        <f t="shared" si="2"/>
        <v>3.785068661145512</v>
      </c>
      <c r="AQ13" s="12">
        <f t="shared" si="2"/>
        <v>1.465682509717475</v>
      </c>
      <c r="AR13" s="12" t="str">
        <f t="shared" si="2"/>
        <v>na</v>
      </c>
      <c r="AS13" s="12" t="str">
        <f t="shared" si="2"/>
        <v>na</v>
      </c>
      <c r="AT13" s="12" t="str">
        <f t="shared" si="2"/>
        <v>na</v>
      </c>
      <c r="AU13" s="67" t="str">
        <f t="shared" si="2"/>
        <v>na</v>
      </c>
    </row>
    <row r="14" spans="1:47" ht="15.75" x14ac:dyDescent="0.25">
      <c r="A14" s="13" t="s">
        <v>93</v>
      </c>
      <c r="B14" s="1"/>
      <c r="D14" s="53"/>
      <c r="E14" s="11"/>
      <c r="H14" s="1" t="s">
        <v>338</v>
      </c>
      <c r="K14">
        <v>22</v>
      </c>
      <c r="L14" s="20">
        <v>1.1716</v>
      </c>
      <c r="M14" s="166"/>
      <c r="N14" s="104"/>
      <c r="O14" s="112"/>
      <c r="P14" s="12">
        <f t="shared" si="0"/>
        <v>0.01</v>
      </c>
      <c r="Q14" s="67">
        <f t="shared" si="3"/>
        <v>0.01</v>
      </c>
      <c r="R14" s="15">
        <v>1</v>
      </c>
      <c r="S14">
        <v>1</v>
      </c>
      <c r="U14">
        <v>1</v>
      </c>
      <c r="V14">
        <v>1</v>
      </c>
      <c r="W14">
        <v>0.05</v>
      </c>
      <c r="X14">
        <v>1</v>
      </c>
      <c r="Y14">
        <v>1</v>
      </c>
      <c r="Z14" s="45"/>
      <c r="AB14" s="25">
        <f t="shared" si="4"/>
        <v>-4.6051701859880909</v>
      </c>
      <c r="AC14" s="12">
        <f t="shared" si="1"/>
        <v>-7.1170811965270495</v>
      </c>
      <c r="AD14" s="12" t="str">
        <f t="shared" si="1"/>
        <v>na</v>
      </c>
      <c r="AE14" s="12">
        <f t="shared" si="1"/>
        <v>-10.526103282258493</v>
      </c>
      <c r="AF14" s="12">
        <f t="shared" si="1"/>
        <v>-8.9594750700157384</v>
      </c>
      <c r="AG14" s="12">
        <f t="shared" si="1"/>
        <v>-0.27876332844964236</v>
      </c>
      <c r="AH14" s="12">
        <f t="shared" si="1"/>
        <v>-7.3682722975809458</v>
      </c>
      <c r="AI14" s="12">
        <f t="shared" si="1"/>
        <v>-4.8475475641979902</v>
      </c>
      <c r="AJ14" s="12" t="str">
        <f t="shared" si="1"/>
        <v>na</v>
      </c>
      <c r="AK14" s="12" t="str">
        <f t="shared" si="1"/>
        <v>na</v>
      </c>
      <c r="AL14" s="25">
        <f t="shared" si="5"/>
        <v>1</v>
      </c>
      <c r="AM14" s="12">
        <f t="shared" si="2"/>
        <v>2.3884297520661155</v>
      </c>
      <c r="AN14" s="12" t="str">
        <f t="shared" si="2"/>
        <v>na</v>
      </c>
      <c r="AO14" s="12">
        <f t="shared" si="2"/>
        <v>5.2244897959183669</v>
      </c>
      <c r="AP14" s="12">
        <f t="shared" si="2"/>
        <v>3.785068661145512</v>
      </c>
      <c r="AQ14" s="12">
        <f t="shared" si="2"/>
        <v>3.6642062742936882E-3</v>
      </c>
      <c r="AR14" s="12">
        <f t="shared" si="2"/>
        <v>2.5600000000000005</v>
      </c>
      <c r="AS14" s="12">
        <f t="shared" si="2"/>
        <v>1.1080332409972298</v>
      </c>
      <c r="AT14" s="12" t="str">
        <f t="shared" si="2"/>
        <v>na</v>
      </c>
      <c r="AU14" s="67" t="str">
        <f t="shared" si="2"/>
        <v>na</v>
      </c>
    </row>
    <row r="15" spans="1:47" ht="15.75" x14ac:dyDescent="0.25">
      <c r="A15" s="13" t="s">
        <v>94</v>
      </c>
      <c r="B15" s="1"/>
      <c r="D15" s="53"/>
      <c r="E15" s="11"/>
      <c r="H15" s="1" t="s">
        <v>338</v>
      </c>
      <c r="K15">
        <v>22</v>
      </c>
      <c r="L15" s="20">
        <v>0.248</v>
      </c>
      <c r="M15" s="166"/>
      <c r="N15" s="104"/>
      <c r="O15" s="112"/>
      <c r="P15" s="12">
        <f t="shared" si="0"/>
        <v>0.01</v>
      </c>
      <c r="Q15" s="67">
        <f t="shared" si="3"/>
        <v>0.01</v>
      </c>
      <c r="R15" s="15">
        <v>1</v>
      </c>
      <c r="S15">
        <v>1</v>
      </c>
      <c r="U15">
        <v>1</v>
      </c>
      <c r="V15">
        <v>1</v>
      </c>
      <c r="W15">
        <v>0.05</v>
      </c>
      <c r="X15">
        <v>0.25</v>
      </c>
      <c r="Y15">
        <v>1</v>
      </c>
      <c r="Z15" s="45"/>
      <c r="AB15" s="25">
        <f t="shared" si="4"/>
        <v>-4.6051701859880909</v>
      </c>
      <c r="AC15" s="12">
        <f t="shared" si="1"/>
        <v>-7.1170811965270495</v>
      </c>
      <c r="AD15" s="12" t="str">
        <f t="shared" si="1"/>
        <v>na</v>
      </c>
      <c r="AE15" s="12">
        <f t="shared" si="1"/>
        <v>-10.526103282258493</v>
      </c>
      <c r="AF15" s="12">
        <f t="shared" si="1"/>
        <v>-8.9594750700157384</v>
      </c>
      <c r="AG15" s="12">
        <f t="shared" si="1"/>
        <v>-0.27876332844964236</v>
      </c>
      <c r="AH15" s="12">
        <f t="shared" si="1"/>
        <v>-1.8420680743952365</v>
      </c>
      <c r="AI15" s="12">
        <f t="shared" si="1"/>
        <v>-4.8475475641979902</v>
      </c>
      <c r="AJ15" s="12" t="str">
        <f t="shared" si="1"/>
        <v>na</v>
      </c>
      <c r="AK15" s="12" t="str">
        <f t="shared" si="1"/>
        <v>na</v>
      </c>
      <c r="AL15" s="25">
        <f t="shared" si="5"/>
        <v>1</v>
      </c>
      <c r="AM15" s="12">
        <f t="shared" si="2"/>
        <v>2.3884297520661155</v>
      </c>
      <c r="AN15" s="12" t="str">
        <f t="shared" si="2"/>
        <v>na</v>
      </c>
      <c r="AO15" s="12">
        <f t="shared" si="2"/>
        <v>5.2244897959183669</v>
      </c>
      <c r="AP15" s="12">
        <f t="shared" si="2"/>
        <v>3.785068661145512</v>
      </c>
      <c r="AQ15" s="12">
        <f t="shared" si="2"/>
        <v>3.6642062742936882E-3</v>
      </c>
      <c r="AR15" s="12">
        <f t="shared" si="2"/>
        <v>0.16000000000000003</v>
      </c>
      <c r="AS15" s="12">
        <f t="shared" si="2"/>
        <v>1.1080332409972298</v>
      </c>
      <c r="AT15" s="12" t="str">
        <f t="shared" si="2"/>
        <v>na</v>
      </c>
      <c r="AU15" s="67" t="str">
        <f t="shared" si="2"/>
        <v>na</v>
      </c>
    </row>
    <row r="16" spans="1:47" ht="15.75" x14ac:dyDescent="0.25">
      <c r="A16" s="13" t="s">
        <v>193</v>
      </c>
      <c r="B16" s="1"/>
      <c r="D16" s="53"/>
      <c r="H16" s="1" t="s">
        <v>229</v>
      </c>
      <c r="K16">
        <v>54</v>
      </c>
      <c r="L16" s="20">
        <v>31.89</v>
      </c>
      <c r="M16" s="165"/>
      <c r="N16" s="72"/>
      <c r="O16" s="35"/>
      <c r="P16" s="12">
        <f t="shared" si="0"/>
        <v>0.01</v>
      </c>
      <c r="Q16" s="67">
        <f t="shared" si="3"/>
        <v>0.01</v>
      </c>
      <c r="R16" s="15">
        <v>1</v>
      </c>
      <c r="S16">
        <v>0.25</v>
      </c>
      <c r="U16">
        <v>0.25</v>
      </c>
      <c r="V16">
        <v>0.15</v>
      </c>
      <c r="W16">
        <v>1</v>
      </c>
      <c r="Y16">
        <v>1</v>
      </c>
      <c r="Z16" s="45"/>
      <c r="AB16" s="25">
        <f t="shared" si="4"/>
        <v>-4.6051701859880909</v>
      </c>
      <c r="AC16" s="12">
        <f t="shared" si="1"/>
        <v>-1.7792702991317624</v>
      </c>
      <c r="AD16" s="12" t="str">
        <f t="shared" si="1"/>
        <v>na</v>
      </c>
      <c r="AE16" s="12">
        <f t="shared" si="1"/>
        <v>-2.6315258205646233</v>
      </c>
      <c r="AF16" s="12">
        <f t="shared" si="1"/>
        <v>-1.3439212605023607</v>
      </c>
      <c r="AG16" s="12">
        <f t="shared" si="1"/>
        <v>-5.5752665689928458</v>
      </c>
      <c r="AH16" s="12" t="str">
        <f t="shared" si="1"/>
        <v>na</v>
      </c>
      <c r="AI16" s="12">
        <f t="shared" si="1"/>
        <v>-4.8475475641979902</v>
      </c>
      <c r="AJ16" s="12" t="str">
        <f t="shared" si="1"/>
        <v>na</v>
      </c>
      <c r="AK16" s="12" t="str">
        <f t="shared" si="1"/>
        <v>na</v>
      </c>
      <c r="AL16" s="25">
        <f t="shared" si="5"/>
        <v>1</v>
      </c>
      <c r="AM16" s="12">
        <f t="shared" si="2"/>
        <v>0.14927685950413222</v>
      </c>
      <c r="AN16" s="12" t="str">
        <f t="shared" si="2"/>
        <v>na</v>
      </c>
      <c r="AO16" s="12">
        <f t="shared" si="2"/>
        <v>0.32653061224489793</v>
      </c>
      <c r="AP16" s="12">
        <f t="shared" si="2"/>
        <v>8.5164044875773989E-2</v>
      </c>
      <c r="AQ16" s="12">
        <f t="shared" si="2"/>
        <v>1.465682509717475</v>
      </c>
      <c r="AR16" s="12" t="str">
        <f t="shared" si="2"/>
        <v>na</v>
      </c>
      <c r="AS16" s="12">
        <f t="shared" si="2"/>
        <v>1.1080332409972298</v>
      </c>
      <c r="AT16" s="12" t="str">
        <f t="shared" si="2"/>
        <v>na</v>
      </c>
      <c r="AU16" s="67" t="str">
        <f t="shared" si="2"/>
        <v>na</v>
      </c>
    </row>
    <row r="17" spans="1:47" ht="15.75" x14ac:dyDescent="0.25">
      <c r="A17" s="13" t="s">
        <v>95</v>
      </c>
      <c r="B17" s="1"/>
      <c r="D17" s="53"/>
      <c r="E17" s="11"/>
      <c r="H17" s="1" t="s">
        <v>338</v>
      </c>
      <c r="K17">
        <v>22</v>
      </c>
      <c r="L17" s="20">
        <v>0.59199999999999997</v>
      </c>
      <c r="M17" s="166"/>
      <c r="N17" s="104"/>
      <c r="O17" s="112"/>
      <c r="P17" s="12">
        <f t="shared" si="0"/>
        <v>0.01</v>
      </c>
      <c r="Q17" s="67">
        <f t="shared" si="3"/>
        <v>0.01</v>
      </c>
      <c r="R17" s="15">
        <v>1</v>
      </c>
      <c r="S17">
        <v>1</v>
      </c>
      <c r="U17">
        <v>0.375</v>
      </c>
      <c r="V17">
        <v>1</v>
      </c>
      <c r="W17">
        <v>0.25</v>
      </c>
      <c r="X17">
        <v>1</v>
      </c>
      <c r="Z17" s="45"/>
      <c r="AB17" s="25">
        <f t="shared" si="4"/>
        <v>-4.6051701859880909</v>
      </c>
      <c r="AC17" s="12">
        <f t="shared" si="1"/>
        <v>-7.1170811965270495</v>
      </c>
      <c r="AD17" s="12" t="str">
        <f t="shared" si="1"/>
        <v>na</v>
      </c>
      <c r="AE17" s="12">
        <f t="shared" si="1"/>
        <v>-3.9472887308469349</v>
      </c>
      <c r="AF17" s="12">
        <f t="shared" si="1"/>
        <v>-8.9594750700157384</v>
      </c>
      <c r="AG17" s="12">
        <f t="shared" si="1"/>
        <v>-1.3938166422482114</v>
      </c>
      <c r="AH17" s="12">
        <f t="shared" si="1"/>
        <v>-7.3682722975809458</v>
      </c>
      <c r="AI17" s="12" t="str">
        <f t="shared" si="1"/>
        <v>na</v>
      </c>
      <c r="AJ17" s="12" t="str">
        <f t="shared" si="1"/>
        <v>na</v>
      </c>
      <c r="AK17" s="12" t="str">
        <f t="shared" si="1"/>
        <v>na</v>
      </c>
      <c r="AL17" s="25">
        <f t="shared" si="5"/>
        <v>1</v>
      </c>
      <c r="AM17" s="12">
        <f t="shared" si="2"/>
        <v>2.3884297520661155</v>
      </c>
      <c r="AN17" s="12" t="str">
        <f t="shared" si="2"/>
        <v>na</v>
      </c>
      <c r="AO17" s="12">
        <f t="shared" si="2"/>
        <v>0.73469387755102034</v>
      </c>
      <c r="AP17" s="12">
        <f t="shared" si="2"/>
        <v>3.785068661145512</v>
      </c>
      <c r="AQ17" s="12">
        <f t="shared" si="2"/>
        <v>9.160515685734219E-2</v>
      </c>
      <c r="AR17" s="12">
        <f t="shared" si="2"/>
        <v>2.5600000000000005</v>
      </c>
      <c r="AS17" s="12" t="str">
        <f t="shared" si="2"/>
        <v>na</v>
      </c>
      <c r="AT17" s="12" t="str">
        <f t="shared" si="2"/>
        <v>na</v>
      </c>
      <c r="AU17" s="67" t="str">
        <f t="shared" si="2"/>
        <v>na</v>
      </c>
    </row>
    <row r="18" spans="1:47" ht="15.75" x14ac:dyDescent="0.25">
      <c r="A18" s="13" t="s">
        <v>96</v>
      </c>
      <c r="B18" s="1"/>
      <c r="D18" s="53"/>
      <c r="H18" s="1" t="s">
        <v>229</v>
      </c>
      <c r="K18">
        <v>54</v>
      </c>
      <c r="L18" s="20">
        <v>26.297000000000001</v>
      </c>
      <c r="M18" s="165"/>
      <c r="N18" s="72"/>
      <c r="O18" s="35"/>
      <c r="P18" s="12">
        <f t="shared" si="0"/>
        <v>0.01</v>
      </c>
      <c r="Q18" s="67">
        <f t="shared" si="3"/>
        <v>0.01</v>
      </c>
      <c r="R18" s="15">
        <v>1</v>
      </c>
      <c r="V18">
        <v>0.05</v>
      </c>
      <c r="W18">
        <v>1</v>
      </c>
      <c r="Y18">
        <v>1</v>
      </c>
      <c r="Z18" s="45"/>
      <c r="AB18" s="25">
        <f t="shared" si="4"/>
        <v>-4.6051701859880909</v>
      </c>
      <c r="AC18" s="12" t="str">
        <f t="shared" si="1"/>
        <v>na</v>
      </c>
      <c r="AD18" s="12" t="str">
        <f t="shared" si="1"/>
        <v>na</v>
      </c>
      <c r="AE18" s="12" t="str">
        <f t="shared" si="1"/>
        <v>na</v>
      </c>
      <c r="AF18" s="12">
        <f t="shared" si="1"/>
        <v>-0.447973753500787</v>
      </c>
      <c r="AG18" s="12">
        <f t="shared" si="1"/>
        <v>-5.5752665689928458</v>
      </c>
      <c r="AH18" s="12" t="str">
        <f t="shared" si="1"/>
        <v>na</v>
      </c>
      <c r="AI18" s="12">
        <f t="shared" si="1"/>
        <v>-4.8475475641979902</v>
      </c>
      <c r="AJ18" s="12" t="str">
        <f t="shared" si="1"/>
        <v>na</v>
      </c>
      <c r="AK18" s="12" t="str">
        <f t="shared" si="1"/>
        <v>na</v>
      </c>
      <c r="AL18" s="25">
        <f t="shared" si="5"/>
        <v>1</v>
      </c>
      <c r="AM18" s="12" t="str">
        <f t="shared" si="2"/>
        <v>na</v>
      </c>
      <c r="AN18" s="12" t="str">
        <f t="shared" si="2"/>
        <v>na</v>
      </c>
      <c r="AO18" s="12" t="str">
        <f t="shared" si="2"/>
        <v>na</v>
      </c>
      <c r="AP18" s="12">
        <f t="shared" si="2"/>
        <v>9.462671652863781E-3</v>
      </c>
      <c r="AQ18" s="12">
        <f t="shared" si="2"/>
        <v>1.465682509717475</v>
      </c>
      <c r="AR18" s="12" t="str">
        <f t="shared" si="2"/>
        <v>na</v>
      </c>
      <c r="AS18" s="12">
        <f t="shared" si="2"/>
        <v>1.1080332409972298</v>
      </c>
      <c r="AT18" s="12" t="str">
        <f t="shared" si="2"/>
        <v>na</v>
      </c>
      <c r="AU18" s="67" t="str">
        <f t="shared" si="2"/>
        <v>na</v>
      </c>
    </row>
    <row r="19" spans="1:47" ht="15.75" x14ac:dyDescent="0.25">
      <c r="A19" s="13" t="s">
        <v>99</v>
      </c>
      <c r="B19" s="1"/>
      <c r="D19" s="53"/>
      <c r="H19" s="1" t="s">
        <v>229</v>
      </c>
      <c r="K19">
        <v>54</v>
      </c>
      <c r="L19" s="20">
        <v>166.79</v>
      </c>
      <c r="M19" s="165"/>
      <c r="N19" s="72"/>
      <c r="O19" s="35"/>
      <c r="P19" s="12">
        <f t="shared" si="0"/>
        <v>0.01</v>
      </c>
      <c r="Q19" s="67">
        <f t="shared" si="3"/>
        <v>0.01</v>
      </c>
      <c r="R19" s="15">
        <v>1</v>
      </c>
      <c r="S19">
        <v>0.25</v>
      </c>
      <c r="T19">
        <v>1</v>
      </c>
      <c r="U19">
        <v>0.25</v>
      </c>
      <c r="V19">
        <v>0.05</v>
      </c>
      <c r="W19">
        <v>1</v>
      </c>
      <c r="Y19">
        <v>1</v>
      </c>
      <c r="Z19" s="45">
        <v>1</v>
      </c>
      <c r="AA19">
        <v>1</v>
      </c>
      <c r="AB19" s="25">
        <f t="shared" si="4"/>
        <v>-4.6051701859880909</v>
      </c>
      <c r="AC19" s="12">
        <f t="shared" si="1"/>
        <v>-1.7792702991317624</v>
      </c>
      <c r="AD19" s="12">
        <f t="shared" si="1"/>
        <v>-4.9421338581335617</v>
      </c>
      <c r="AE19" s="12">
        <f t="shared" si="1"/>
        <v>-2.6315258205646233</v>
      </c>
      <c r="AF19" s="12">
        <f t="shared" si="1"/>
        <v>-0.447973753500787</v>
      </c>
      <c r="AG19" s="12">
        <f t="shared" si="1"/>
        <v>-5.5752665689928458</v>
      </c>
      <c r="AH19" s="12" t="str">
        <f t="shared" si="1"/>
        <v>na</v>
      </c>
      <c r="AI19" s="12">
        <f t="shared" si="1"/>
        <v>-4.8475475641979902</v>
      </c>
      <c r="AJ19" s="12">
        <f t="shared" si="1"/>
        <v>-4.6051701859880909</v>
      </c>
      <c r="AK19" s="12">
        <f t="shared" si="1"/>
        <v>-5.081567101779962</v>
      </c>
      <c r="AL19" s="25">
        <f t="shared" si="5"/>
        <v>1</v>
      </c>
      <c r="AM19" s="12">
        <f t="shared" si="2"/>
        <v>0.14927685950413222</v>
      </c>
      <c r="AN19" s="12">
        <f t="shared" si="2"/>
        <v>1.1516954193932185</v>
      </c>
      <c r="AO19" s="12">
        <f t="shared" si="2"/>
        <v>0.32653061224489793</v>
      </c>
      <c r="AP19" s="12">
        <f t="shared" si="2"/>
        <v>9.462671652863781E-3</v>
      </c>
      <c r="AQ19" s="12">
        <f t="shared" si="2"/>
        <v>1.465682509717475</v>
      </c>
      <c r="AR19" s="12" t="str">
        <f t="shared" si="2"/>
        <v>na</v>
      </c>
      <c r="AS19" s="12">
        <f t="shared" si="2"/>
        <v>1.1080332409972298</v>
      </c>
      <c r="AT19" s="12">
        <f t="shared" si="2"/>
        <v>1</v>
      </c>
      <c r="AU19" s="67">
        <f t="shared" si="2"/>
        <v>1.2175980975029725</v>
      </c>
    </row>
    <row r="20" spans="1:47" x14ac:dyDescent="0.25">
      <c r="A20" s="13" t="s">
        <v>100</v>
      </c>
      <c r="B20" s="1"/>
      <c r="E20" s="11"/>
      <c r="H20" s="1" t="s">
        <v>338</v>
      </c>
      <c r="K20">
        <v>22</v>
      </c>
      <c r="L20" s="20">
        <v>0.126</v>
      </c>
      <c r="M20" s="166"/>
      <c r="N20" s="112"/>
      <c r="O20" s="112"/>
      <c r="P20" s="12">
        <f t="shared" si="0"/>
        <v>0.01</v>
      </c>
      <c r="Q20" s="67">
        <f t="shared" si="3"/>
        <v>0.01</v>
      </c>
      <c r="R20" s="15">
        <v>1</v>
      </c>
      <c r="U20">
        <v>1</v>
      </c>
      <c r="V20">
        <v>1</v>
      </c>
      <c r="W20">
        <v>1</v>
      </c>
      <c r="Y20">
        <v>1</v>
      </c>
      <c r="Z20" s="45"/>
      <c r="AB20" s="25">
        <f t="shared" si="4"/>
        <v>-4.6051701859880909</v>
      </c>
      <c r="AC20" s="12" t="str">
        <f t="shared" si="1"/>
        <v>na</v>
      </c>
      <c r="AD20" s="12" t="str">
        <f t="shared" si="1"/>
        <v>na</v>
      </c>
      <c r="AE20" s="12">
        <f t="shared" si="1"/>
        <v>-10.526103282258493</v>
      </c>
      <c r="AF20" s="12">
        <f t="shared" si="1"/>
        <v>-8.9594750700157384</v>
      </c>
      <c r="AG20" s="12">
        <f t="shared" si="1"/>
        <v>-5.5752665689928458</v>
      </c>
      <c r="AH20" s="12" t="str">
        <f t="shared" si="1"/>
        <v>na</v>
      </c>
      <c r="AI20" s="12">
        <f t="shared" si="1"/>
        <v>-4.8475475641979902</v>
      </c>
      <c r="AJ20" s="12" t="str">
        <f t="shared" si="1"/>
        <v>na</v>
      </c>
      <c r="AK20" s="12" t="str">
        <f t="shared" si="1"/>
        <v>na</v>
      </c>
      <c r="AL20" s="25">
        <f t="shared" si="5"/>
        <v>1</v>
      </c>
      <c r="AM20" s="12" t="str">
        <f t="shared" si="2"/>
        <v>na</v>
      </c>
      <c r="AN20" s="12" t="str">
        <f t="shared" si="2"/>
        <v>na</v>
      </c>
      <c r="AO20" s="12">
        <f t="shared" si="2"/>
        <v>5.2244897959183669</v>
      </c>
      <c r="AP20" s="12">
        <f t="shared" si="2"/>
        <v>3.785068661145512</v>
      </c>
      <c r="AQ20" s="12">
        <f t="shared" si="2"/>
        <v>1.465682509717475</v>
      </c>
      <c r="AR20" s="12" t="str">
        <f t="shared" si="2"/>
        <v>na</v>
      </c>
      <c r="AS20" s="12">
        <f t="shared" si="2"/>
        <v>1.1080332409972298</v>
      </c>
      <c r="AT20" s="12" t="str">
        <f t="shared" si="2"/>
        <v>na</v>
      </c>
      <c r="AU20" s="67" t="str">
        <f t="shared" si="2"/>
        <v>na</v>
      </c>
    </row>
    <row r="21" spans="1:47" x14ac:dyDescent="0.25">
      <c r="A21" s="13" t="s">
        <v>104</v>
      </c>
      <c r="B21" s="1"/>
      <c r="H21" s="1" t="s">
        <v>229</v>
      </c>
      <c r="K21">
        <v>54</v>
      </c>
      <c r="L21" s="25">
        <v>67.67</v>
      </c>
      <c r="M21" s="165"/>
      <c r="N21" s="71"/>
      <c r="O21" s="35"/>
      <c r="P21" s="12">
        <f t="shared" si="0"/>
        <v>0.01</v>
      </c>
      <c r="Q21" s="67">
        <f t="shared" si="3"/>
        <v>0.01</v>
      </c>
      <c r="R21" s="15">
        <v>1</v>
      </c>
      <c r="S21">
        <v>0.25</v>
      </c>
      <c r="T21">
        <v>1</v>
      </c>
      <c r="U21">
        <v>0.25</v>
      </c>
      <c r="V21">
        <v>0.25</v>
      </c>
      <c r="W21">
        <v>1</v>
      </c>
      <c r="X21">
        <v>1</v>
      </c>
      <c r="Z21" s="45"/>
      <c r="AB21" s="25">
        <f t="shared" si="4"/>
        <v>-4.6051701859880909</v>
      </c>
      <c r="AC21" s="12">
        <f t="shared" ref="AC21:AC29" si="6">IF(S21&gt;0,(S21/S$31)*LN($P21),"na")</f>
        <v>-1.7792702991317624</v>
      </c>
      <c r="AD21" s="12">
        <f t="shared" ref="AD21:AD29" si="7">IF(T21&gt;0,(T21/T$31)*LN($P21),"na")</f>
        <v>-4.9421338581335617</v>
      </c>
      <c r="AE21" s="12">
        <f t="shared" ref="AE21:AE29" si="8">IF(U21&gt;0,(U21/U$31)*LN($P21),"na")</f>
        <v>-2.6315258205646233</v>
      </c>
      <c r="AF21" s="12">
        <f t="shared" ref="AF21:AF29" si="9">IF(V21&gt;0,(V21/V$31)*LN($P21),"na")</f>
        <v>-2.2398687675039346</v>
      </c>
      <c r="AG21" s="12">
        <f t="shared" ref="AG21:AG29" si="10">IF(W21&gt;0,(W21/W$31)*LN($P21),"na")</f>
        <v>-5.5752665689928458</v>
      </c>
      <c r="AH21" s="12">
        <f t="shared" ref="AH21:AH29" si="11">IF(X21&gt;0,(X21/X$31)*LN($P21),"na")</f>
        <v>-7.3682722975809458</v>
      </c>
      <c r="AI21" s="12" t="str">
        <f t="shared" ref="AI21:AI29" si="12">IF(Y21&gt;0,(Y21/Y$31)*LN($P21),"na")</f>
        <v>na</v>
      </c>
      <c r="AJ21" s="12" t="str">
        <f t="shared" ref="AJ21:AJ29" si="13">IF(Z21&gt;0,(Z21/Z$31)*LN($P21),"na")</f>
        <v>na</v>
      </c>
      <c r="AK21" s="12" t="str">
        <f t="shared" ref="AK21:AK29" si="14">IF(AA21&gt;0,(AA21/AA$31)*LN($P21),"na")</f>
        <v>na</v>
      </c>
      <c r="AL21" s="25">
        <f t="shared" si="5"/>
        <v>1</v>
      </c>
      <c r="AM21" s="12">
        <f t="shared" ref="AM21:AM29" si="15">IF(S21&gt;0,(((S21/S$31)^2)*($Q21^2))/($P21^2),"na")</f>
        <v>0.14927685950413222</v>
      </c>
      <c r="AN21" s="12">
        <f t="shared" ref="AN21:AN29" si="16">IF(T21&gt;0,(((T21/T$31)^2)*($Q21^2))/($P21^2),"na")</f>
        <v>1.1516954193932185</v>
      </c>
      <c r="AO21" s="12">
        <f t="shared" ref="AO21:AO29" si="17">IF(U21&gt;0,(((U21/U$31)^2)*($Q21^2))/($P21^2),"na")</f>
        <v>0.32653061224489793</v>
      </c>
      <c r="AP21" s="12">
        <f t="shared" ref="AP21:AP29" si="18">IF(V21&gt;0,(((V21/V$31)^2)*($Q21^2))/($P21^2),"na")</f>
        <v>0.2365667913215945</v>
      </c>
      <c r="AQ21" s="12">
        <f t="shared" ref="AQ21:AQ29" si="19">IF(W21&gt;0,(((W21/W$31)^2)*($Q21^2))/($P21^2),"na")</f>
        <v>1.465682509717475</v>
      </c>
      <c r="AR21" s="12">
        <f t="shared" ref="AR21:AR29" si="20">IF(X21&gt;0,(((X21/X$31)^2)*($Q21^2))/($P21^2),"na")</f>
        <v>2.5600000000000005</v>
      </c>
      <c r="AS21" s="12" t="str">
        <f t="shared" ref="AS21:AS29" si="21">IF(Y21&gt;0,(((Y21/Y$31)^2)*($Q21^2))/($P21^2),"na")</f>
        <v>na</v>
      </c>
      <c r="AT21" s="12" t="str">
        <f t="shared" ref="AT21:AT29" si="22">IF(Z21&gt;0,(((Z21/Z$31)^2)*($Q21^2))/($P21^2),"na")</f>
        <v>na</v>
      </c>
      <c r="AU21" s="67" t="str">
        <f t="shared" ref="AU21:AU29" si="23">IF(AA21&gt;0,(((AA21/AA$31)^2)*($Q21^2))/($P21^2),"na")</f>
        <v>na</v>
      </c>
    </row>
    <row r="22" spans="1:47" x14ac:dyDescent="0.25">
      <c r="A22" s="13" t="s">
        <v>74</v>
      </c>
      <c r="B22" s="1"/>
      <c r="E22" s="11"/>
      <c r="H22" s="1" t="s">
        <v>338</v>
      </c>
      <c r="K22">
        <v>22</v>
      </c>
      <c r="L22" s="20">
        <v>4.1710000000000003</v>
      </c>
      <c r="M22" s="166"/>
      <c r="N22" s="112"/>
      <c r="O22" s="112"/>
      <c r="P22" s="12">
        <f t="shared" si="0"/>
        <v>0.01</v>
      </c>
      <c r="Q22" s="67">
        <f t="shared" si="3"/>
        <v>0.01</v>
      </c>
      <c r="R22" s="15">
        <v>1</v>
      </c>
      <c r="S22">
        <v>0.25</v>
      </c>
      <c r="T22" s="11">
        <v>1</v>
      </c>
      <c r="U22" s="11">
        <v>0.25</v>
      </c>
      <c r="V22" s="11">
        <v>0.15</v>
      </c>
      <c r="W22" s="11">
        <v>1</v>
      </c>
      <c r="X22" s="11">
        <v>0.25</v>
      </c>
      <c r="Y22" s="11">
        <v>1</v>
      </c>
      <c r="Z22" s="42"/>
      <c r="AA22" s="11">
        <v>0.25</v>
      </c>
      <c r="AB22" s="25">
        <f t="shared" si="4"/>
        <v>-4.6051701859880909</v>
      </c>
      <c r="AC22" s="12">
        <f t="shared" si="6"/>
        <v>-1.7792702991317624</v>
      </c>
      <c r="AD22" s="12">
        <f t="shared" si="7"/>
        <v>-4.9421338581335617</v>
      </c>
      <c r="AE22" s="12">
        <f t="shared" si="8"/>
        <v>-2.6315258205646233</v>
      </c>
      <c r="AF22" s="12">
        <f t="shared" si="9"/>
        <v>-1.3439212605023607</v>
      </c>
      <c r="AG22" s="12">
        <f t="shared" si="10"/>
        <v>-5.5752665689928458</v>
      </c>
      <c r="AH22" s="12">
        <f t="shared" si="11"/>
        <v>-1.8420680743952365</v>
      </c>
      <c r="AI22" s="12">
        <f t="shared" si="12"/>
        <v>-4.8475475641979902</v>
      </c>
      <c r="AJ22" s="12" t="str">
        <f t="shared" si="13"/>
        <v>na</v>
      </c>
      <c r="AK22" s="12">
        <f t="shared" si="14"/>
        <v>-1.2703917754449905</v>
      </c>
      <c r="AL22" s="25">
        <f t="shared" si="5"/>
        <v>1</v>
      </c>
      <c r="AM22" s="12">
        <f t="shared" si="15"/>
        <v>0.14927685950413222</v>
      </c>
      <c r="AN22" s="12">
        <f t="shared" si="16"/>
        <v>1.1516954193932185</v>
      </c>
      <c r="AO22" s="12">
        <f t="shared" si="17"/>
        <v>0.32653061224489793</v>
      </c>
      <c r="AP22" s="12">
        <f t="shared" si="18"/>
        <v>8.5164044875773989E-2</v>
      </c>
      <c r="AQ22" s="12">
        <f t="shared" si="19"/>
        <v>1.465682509717475</v>
      </c>
      <c r="AR22" s="12">
        <f t="shared" si="20"/>
        <v>0.16000000000000003</v>
      </c>
      <c r="AS22" s="12">
        <f t="shared" si="21"/>
        <v>1.1080332409972298</v>
      </c>
      <c r="AT22" s="12" t="str">
        <f t="shared" si="22"/>
        <v>na</v>
      </c>
      <c r="AU22" s="67">
        <f t="shared" si="23"/>
        <v>7.6099881093935784E-2</v>
      </c>
    </row>
    <row r="23" spans="1:47" x14ac:dyDescent="0.25">
      <c r="A23" s="13" t="s">
        <v>108</v>
      </c>
      <c r="B23" s="1"/>
      <c r="E23" s="11"/>
      <c r="H23" s="1" t="s">
        <v>338</v>
      </c>
      <c r="K23">
        <v>22</v>
      </c>
      <c r="L23" s="20">
        <v>1.262</v>
      </c>
      <c r="M23" s="166"/>
      <c r="N23" s="112"/>
      <c r="O23" s="112"/>
      <c r="P23" s="12">
        <f t="shared" si="0"/>
        <v>0.01</v>
      </c>
      <c r="Q23" s="67">
        <f t="shared" si="3"/>
        <v>0.01</v>
      </c>
      <c r="R23" s="15">
        <v>1</v>
      </c>
      <c r="S23">
        <v>0.25</v>
      </c>
      <c r="T23">
        <v>1</v>
      </c>
      <c r="U23">
        <v>0.25</v>
      </c>
      <c r="V23">
        <v>0.25</v>
      </c>
      <c r="W23">
        <v>1</v>
      </c>
      <c r="X23">
        <v>0.25</v>
      </c>
      <c r="Y23">
        <v>1</v>
      </c>
      <c r="Z23" s="45"/>
      <c r="AB23" s="25">
        <f t="shared" si="4"/>
        <v>-4.6051701859880909</v>
      </c>
      <c r="AC23" s="12">
        <f t="shared" si="6"/>
        <v>-1.7792702991317624</v>
      </c>
      <c r="AD23" s="12">
        <f t="shared" si="7"/>
        <v>-4.9421338581335617</v>
      </c>
      <c r="AE23" s="12">
        <f t="shared" si="8"/>
        <v>-2.6315258205646233</v>
      </c>
      <c r="AF23" s="12">
        <f t="shared" si="9"/>
        <v>-2.2398687675039346</v>
      </c>
      <c r="AG23" s="12">
        <f t="shared" si="10"/>
        <v>-5.5752665689928458</v>
      </c>
      <c r="AH23" s="12">
        <f t="shared" si="11"/>
        <v>-1.8420680743952365</v>
      </c>
      <c r="AI23" s="12">
        <f t="shared" si="12"/>
        <v>-4.8475475641979902</v>
      </c>
      <c r="AJ23" s="12" t="str">
        <f t="shared" si="13"/>
        <v>na</v>
      </c>
      <c r="AK23" s="12" t="str">
        <f t="shared" si="14"/>
        <v>na</v>
      </c>
      <c r="AL23" s="25">
        <f t="shared" si="5"/>
        <v>1</v>
      </c>
      <c r="AM23" s="12">
        <f t="shared" si="15"/>
        <v>0.14927685950413222</v>
      </c>
      <c r="AN23" s="12">
        <f t="shared" si="16"/>
        <v>1.1516954193932185</v>
      </c>
      <c r="AO23" s="12">
        <f t="shared" si="17"/>
        <v>0.32653061224489793</v>
      </c>
      <c r="AP23" s="12">
        <f t="shared" si="18"/>
        <v>0.2365667913215945</v>
      </c>
      <c r="AQ23" s="12">
        <f t="shared" si="19"/>
        <v>1.465682509717475</v>
      </c>
      <c r="AR23" s="12">
        <f t="shared" si="20"/>
        <v>0.16000000000000003</v>
      </c>
      <c r="AS23" s="12">
        <f t="shared" si="21"/>
        <v>1.1080332409972298</v>
      </c>
      <c r="AT23" s="12" t="str">
        <f t="shared" si="22"/>
        <v>na</v>
      </c>
      <c r="AU23" s="67" t="str">
        <f t="shared" si="23"/>
        <v>na</v>
      </c>
    </row>
    <row r="24" spans="1:47" x14ac:dyDescent="0.25">
      <c r="A24" s="13" t="s">
        <v>139</v>
      </c>
      <c r="B24" s="1"/>
      <c r="E24" s="11"/>
      <c r="H24" s="1" t="s">
        <v>338</v>
      </c>
      <c r="K24">
        <v>22</v>
      </c>
      <c r="L24" s="20">
        <v>0.48819999999999997</v>
      </c>
      <c r="M24" s="166"/>
      <c r="N24" s="112"/>
      <c r="O24" s="112"/>
      <c r="P24" s="12">
        <f t="shared" si="0"/>
        <v>0.01</v>
      </c>
      <c r="Q24" s="67">
        <f t="shared" si="3"/>
        <v>0.01</v>
      </c>
      <c r="R24" s="15">
        <v>1</v>
      </c>
      <c r="S24">
        <v>0.25</v>
      </c>
      <c r="U24">
        <v>1</v>
      </c>
      <c r="V24">
        <v>1</v>
      </c>
      <c r="W24">
        <v>1</v>
      </c>
      <c r="Z24" s="45"/>
      <c r="AB24" s="25">
        <f t="shared" si="4"/>
        <v>-4.6051701859880909</v>
      </c>
      <c r="AC24" s="12">
        <f t="shared" si="6"/>
        <v>-1.7792702991317624</v>
      </c>
      <c r="AD24" s="12" t="str">
        <f t="shared" si="7"/>
        <v>na</v>
      </c>
      <c r="AE24" s="12">
        <f t="shared" si="8"/>
        <v>-10.526103282258493</v>
      </c>
      <c r="AF24" s="12">
        <f t="shared" si="9"/>
        <v>-8.9594750700157384</v>
      </c>
      <c r="AG24" s="12">
        <f t="shared" si="10"/>
        <v>-5.5752665689928458</v>
      </c>
      <c r="AH24" s="12" t="str">
        <f t="shared" si="11"/>
        <v>na</v>
      </c>
      <c r="AI24" s="12" t="str">
        <f t="shared" si="12"/>
        <v>na</v>
      </c>
      <c r="AJ24" s="12" t="str">
        <f t="shared" si="13"/>
        <v>na</v>
      </c>
      <c r="AK24" s="12" t="str">
        <f t="shared" si="14"/>
        <v>na</v>
      </c>
      <c r="AL24" s="25">
        <f t="shared" si="5"/>
        <v>1</v>
      </c>
      <c r="AM24" s="12">
        <f t="shared" si="15"/>
        <v>0.14927685950413222</v>
      </c>
      <c r="AN24" s="12" t="str">
        <f t="shared" si="16"/>
        <v>na</v>
      </c>
      <c r="AO24" s="12">
        <f t="shared" si="17"/>
        <v>5.2244897959183669</v>
      </c>
      <c r="AP24" s="12">
        <f t="shared" si="18"/>
        <v>3.785068661145512</v>
      </c>
      <c r="AQ24" s="12">
        <f t="shared" si="19"/>
        <v>1.465682509717475</v>
      </c>
      <c r="AR24" s="12" t="str">
        <f t="shared" si="20"/>
        <v>na</v>
      </c>
      <c r="AS24" s="12" t="str">
        <f t="shared" si="21"/>
        <v>na</v>
      </c>
      <c r="AT24" s="12" t="str">
        <f t="shared" si="22"/>
        <v>na</v>
      </c>
      <c r="AU24" s="67" t="str">
        <f t="shared" si="23"/>
        <v>na</v>
      </c>
    </row>
    <row r="25" spans="1:47" x14ac:dyDescent="0.25">
      <c r="A25" s="13" t="s">
        <v>111</v>
      </c>
      <c r="B25" s="1"/>
      <c r="E25" s="11"/>
      <c r="H25" s="1" t="s">
        <v>338</v>
      </c>
      <c r="K25">
        <v>22</v>
      </c>
      <c r="L25" s="20">
        <v>0.21099999999999999</v>
      </c>
      <c r="M25" s="166"/>
      <c r="N25" s="112"/>
      <c r="O25" s="112"/>
      <c r="P25" s="12">
        <f t="shared" si="0"/>
        <v>0.01</v>
      </c>
      <c r="Q25" s="67">
        <f t="shared" si="3"/>
        <v>0.01</v>
      </c>
      <c r="R25" s="15">
        <v>1</v>
      </c>
      <c r="S25">
        <v>0.25</v>
      </c>
      <c r="T25">
        <v>1</v>
      </c>
      <c r="U25">
        <v>0.375</v>
      </c>
      <c r="V25">
        <v>1</v>
      </c>
      <c r="W25">
        <v>1</v>
      </c>
      <c r="X25">
        <v>1</v>
      </c>
      <c r="Z25" s="45"/>
      <c r="AB25" s="25">
        <f t="shared" si="4"/>
        <v>-4.6051701859880909</v>
      </c>
      <c r="AC25" s="12">
        <f t="shared" si="6"/>
        <v>-1.7792702991317624</v>
      </c>
      <c r="AD25" s="12">
        <f t="shared" si="7"/>
        <v>-4.9421338581335617</v>
      </c>
      <c r="AE25" s="12">
        <f t="shared" si="8"/>
        <v>-3.9472887308469349</v>
      </c>
      <c r="AF25" s="12">
        <f t="shared" si="9"/>
        <v>-8.9594750700157384</v>
      </c>
      <c r="AG25" s="12">
        <f t="shared" si="10"/>
        <v>-5.5752665689928458</v>
      </c>
      <c r="AH25" s="12">
        <f t="shared" si="11"/>
        <v>-7.3682722975809458</v>
      </c>
      <c r="AI25" s="12" t="str">
        <f t="shared" si="12"/>
        <v>na</v>
      </c>
      <c r="AJ25" s="12" t="str">
        <f t="shared" si="13"/>
        <v>na</v>
      </c>
      <c r="AK25" s="12" t="str">
        <f t="shared" si="14"/>
        <v>na</v>
      </c>
      <c r="AL25" s="25">
        <f t="shared" si="5"/>
        <v>1</v>
      </c>
      <c r="AM25" s="12">
        <f t="shared" si="15"/>
        <v>0.14927685950413222</v>
      </c>
      <c r="AN25" s="12">
        <f t="shared" si="16"/>
        <v>1.1516954193932185</v>
      </c>
      <c r="AO25" s="12">
        <f t="shared" si="17"/>
        <v>0.73469387755102034</v>
      </c>
      <c r="AP25" s="12">
        <f t="shared" si="18"/>
        <v>3.785068661145512</v>
      </c>
      <c r="AQ25" s="12">
        <f t="shared" si="19"/>
        <v>1.465682509717475</v>
      </c>
      <c r="AR25" s="12">
        <f t="shared" si="20"/>
        <v>2.5600000000000005</v>
      </c>
      <c r="AS25" s="12" t="str">
        <f t="shared" si="21"/>
        <v>na</v>
      </c>
      <c r="AT25" s="12" t="str">
        <f t="shared" si="22"/>
        <v>na</v>
      </c>
      <c r="AU25" s="67" t="str">
        <f t="shared" si="23"/>
        <v>na</v>
      </c>
    </row>
    <row r="26" spans="1:47" x14ac:dyDescent="0.25">
      <c r="A26" s="13" t="s">
        <v>113</v>
      </c>
      <c r="B26" s="1"/>
      <c r="H26" s="1" t="s">
        <v>229</v>
      </c>
      <c r="K26">
        <v>54</v>
      </c>
      <c r="L26" s="20">
        <v>634.96</v>
      </c>
      <c r="M26" s="165"/>
      <c r="N26" s="35"/>
      <c r="O26" s="35"/>
      <c r="P26" s="12">
        <f t="shared" si="0"/>
        <v>0.01</v>
      </c>
      <c r="Q26" s="67">
        <f t="shared" si="3"/>
        <v>0.01</v>
      </c>
      <c r="R26" s="15">
        <v>1</v>
      </c>
      <c r="U26">
        <v>0.125</v>
      </c>
      <c r="V26">
        <v>0.1</v>
      </c>
      <c r="W26">
        <v>1</v>
      </c>
      <c r="Z26" s="45"/>
      <c r="AA26">
        <v>1</v>
      </c>
      <c r="AB26" s="25">
        <f t="shared" si="4"/>
        <v>-4.6051701859880909</v>
      </c>
      <c r="AC26" s="12" t="str">
        <f t="shared" si="6"/>
        <v>na</v>
      </c>
      <c r="AD26" s="12" t="str">
        <f t="shared" si="7"/>
        <v>na</v>
      </c>
      <c r="AE26" s="12">
        <f t="shared" si="8"/>
        <v>-1.3157629102823116</v>
      </c>
      <c r="AF26" s="12">
        <f t="shared" si="9"/>
        <v>-0.895947507001574</v>
      </c>
      <c r="AG26" s="12">
        <f t="shared" si="10"/>
        <v>-5.5752665689928458</v>
      </c>
      <c r="AH26" s="12" t="str">
        <f t="shared" si="11"/>
        <v>na</v>
      </c>
      <c r="AI26" s="12" t="str">
        <f t="shared" si="12"/>
        <v>na</v>
      </c>
      <c r="AJ26" s="12" t="str">
        <f t="shared" si="13"/>
        <v>na</v>
      </c>
      <c r="AK26" s="12">
        <f t="shared" si="14"/>
        <v>-5.081567101779962</v>
      </c>
      <c r="AL26" s="25">
        <f t="shared" si="5"/>
        <v>1</v>
      </c>
      <c r="AM26" s="12" t="str">
        <f t="shared" si="15"/>
        <v>na</v>
      </c>
      <c r="AN26" s="12" t="str">
        <f t="shared" si="16"/>
        <v>na</v>
      </c>
      <c r="AO26" s="12">
        <f t="shared" si="17"/>
        <v>8.1632653061224483E-2</v>
      </c>
      <c r="AP26" s="12">
        <f t="shared" si="18"/>
        <v>3.7850686611455124E-2</v>
      </c>
      <c r="AQ26" s="12">
        <f t="shared" si="19"/>
        <v>1.465682509717475</v>
      </c>
      <c r="AR26" s="12" t="str">
        <f t="shared" si="20"/>
        <v>na</v>
      </c>
      <c r="AS26" s="12" t="str">
        <f t="shared" si="21"/>
        <v>na</v>
      </c>
      <c r="AT26" s="12" t="str">
        <f t="shared" si="22"/>
        <v>na</v>
      </c>
      <c r="AU26" s="67">
        <f t="shared" si="23"/>
        <v>1.2175980975029725</v>
      </c>
    </row>
    <row r="27" spans="1:47" x14ac:dyDescent="0.25">
      <c r="A27" s="13" t="s">
        <v>150</v>
      </c>
      <c r="B27" s="1"/>
      <c r="E27" s="11"/>
      <c r="H27" s="1" t="s">
        <v>338</v>
      </c>
      <c r="K27">
        <v>22</v>
      </c>
      <c r="L27" s="20">
        <v>0.78300000000000003</v>
      </c>
      <c r="M27" s="166"/>
      <c r="N27" s="112"/>
      <c r="O27" s="112"/>
      <c r="P27" s="12">
        <f t="shared" si="0"/>
        <v>0.01</v>
      </c>
      <c r="Q27" s="67">
        <f t="shared" si="3"/>
        <v>0.01</v>
      </c>
      <c r="R27" s="15">
        <v>1</v>
      </c>
      <c r="S27">
        <v>1</v>
      </c>
      <c r="U27">
        <v>0.375</v>
      </c>
      <c r="V27">
        <v>0.15</v>
      </c>
      <c r="W27">
        <v>1</v>
      </c>
      <c r="X27">
        <v>0.25</v>
      </c>
      <c r="Y27">
        <v>1</v>
      </c>
      <c r="Z27" s="45"/>
      <c r="AA27">
        <v>1</v>
      </c>
      <c r="AB27" s="25">
        <f t="shared" si="4"/>
        <v>-4.6051701859880909</v>
      </c>
      <c r="AC27" s="12">
        <f t="shared" si="6"/>
        <v>-7.1170811965270495</v>
      </c>
      <c r="AD27" s="12" t="str">
        <f t="shared" si="7"/>
        <v>na</v>
      </c>
      <c r="AE27" s="12">
        <f t="shared" si="8"/>
        <v>-3.9472887308469349</v>
      </c>
      <c r="AF27" s="12">
        <f t="shared" si="9"/>
        <v>-1.3439212605023607</v>
      </c>
      <c r="AG27" s="12">
        <f t="shared" si="10"/>
        <v>-5.5752665689928458</v>
      </c>
      <c r="AH27" s="12">
        <f t="shared" si="11"/>
        <v>-1.8420680743952365</v>
      </c>
      <c r="AI27" s="12">
        <f t="shared" si="12"/>
        <v>-4.8475475641979902</v>
      </c>
      <c r="AJ27" s="12" t="str">
        <f t="shared" si="13"/>
        <v>na</v>
      </c>
      <c r="AK27" s="12">
        <f t="shared" si="14"/>
        <v>-5.081567101779962</v>
      </c>
      <c r="AL27" s="25">
        <f t="shared" si="5"/>
        <v>1</v>
      </c>
      <c r="AM27" s="12">
        <f t="shared" si="15"/>
        <v>2.3884297520661155</v>
      </c>
      <c r="AN27" s="12" t="str">
        <f t="shared" si="16"/>
        <v>na</v>
      </c>
      <c r="AO27" s="12">
        <f t="shared" si="17"/>
        <v>0.73469387755102034</v>
      </c>
      <c r="AP27" s="12">
        <f t="shared" si="18"/>
        <v>8.5164044875773989E-2</v>
      </c>
      <c r="AQ27" s="12">
        <f t="shared" si="19"/>
        <v>1.465682509717475</v>
      </c>
      <c r="AR27" s="12">
        <f t="shared" si="20"/>
        <v>0.16000000000000003</v>
      </c>
      <c r="AS27" s="12">
        <f t="shared" si="21"/>
        <v>1.1080332409972298</v>
      </c>
      <c r="AT27" s="12" t="str">
        <f t="shared" si="22"/>
        <v>na</v>
      </c>
      <c r="AU27" s="67">
        <f t="shared" si="23"/>
        <v>1.2175980975029725</v>
      </c>
    </row>
    <row r="28" spans="1:47" x14ac:dyDescent="0.25">
      <c r="A28" s="13" t="s">
        <v>127</v>
      </c>
      <c r="B28" s="1"/>
      <c r="E28" s="11"/>
      <c r="H28" s="1" t="s">
        <v>338</v>
      </c>
      <c r="K28">
        <v>22</v>
      </c>
      <c r="L28" s="20">
        <v>0.627</v>
      </c>
      <c r="M28" s="166"/>
      <c r="N28" s="112"/>
      <c r="O28" s="112"/>
      <c r="P28" s="12">
        <f t="shared" si="0"/>
        <v>0.01</v>
      </c>
      <c r="Q28" s="67">
        <f t="shared" si="3"/>
        <v>0.01</v>
      </c>
      <c r="R28" s="15">
        <v>1</v>
      </c>
      <c r="S28">
        <v>0.25</v>
      </c>
      <c r="U28">
        <v>0.25</v>
      </c>
      <c r="V28">
        <v>0.25</v>
      </c>
      <c r="W28">
        <v>1</v>
      </c>
      <c r="X28">
        <v>1</v>
      </c>
      <c r="Z28" s="45"/>
      <c r="AB28" s="25">
        <f t="shared" si="4"/>
        <v>-4.6051701859880909</v>
      </c>
      <c r="AC28" s="12">
        <f t="shared" si="6"/>
        <v>-1.7792702991317624</v>
      </c>
      <c r="AD28" s="12" t="str">
        <f t="shared" si="7"/>
        <v>na</v>
      </c>
      <c r="AE28" s="12">
        <f t="shared" si="8"/>
        <v>-2.6315258205646233</v>
      </c>
      <c r="AF28" s="12">
        <f t="shared" si="9"/>
        <v>-2.2398687675039346</v>
      </c>
      <c r="AG28" s="12">
        <f t="shared" si="10"/>
        <v>-5.5752665689928458</v>
      </c>
      <c r="AH28" s="12">
        <f t="shared" si="11"/>
        <v>-7.3682722975809458</v>
      </c>
      <c r="AI28" s="12" t="str">
        <f t="shared" si="12"/>
        <v>na</v>
      </c>
      <c r="AJ28" s="12" t="str">
        <f t="shared" si="13"/>
        <v>na</v>
      </c>
      <c r="AK28" s="12" t="str">
        <f t="shared" si="14"/>
        <v>na</v>
      </c>
      <c r="AL28" s="25">
        <f t="shared" si="5"/>
        <v>1</v>
      </c>
      <c r="AM28" s="12">
        <f t="shared" si="15"/>
        <v>0.14927685950413222</v>
      </c>
      <c r="AN28" s="12" t="str">
        <f t="shared" si="16"/>
        <v>na</v>
      </c>
      <c r="AO28" s="12">
        <f t="shared" si="17"/>
        <v>0.32653061224489793</v>
      </c>
      <c r="AP28" s="12">
        <f t="shared" si="18"/>
        <v>0.2365667913215945</v>
      </c>
      <c r="AQ28" s="12">
        <f t="shared" si="19"/>
        <v>1.465682509717475</v>
      </c>
      <c r="AR28" s="12">
        <f t="shared" si="20"/>
        <v>2.5600000000000005</v>
      </c>
      <c r="AS28" s="12" t="str">
        <f t="shared" si="21"/>
        <v>na</v>
      </c>
      <c r="AT28" s="12" t="str">
        <f t="shared" si="22"/>
        <v>na</v>
      </c>
      <c r="AU28" s="67" t="str">
        <f t="shared" si="23"/>
        <v>na</v>
      </c>
    </row>
    <row r="29" spans="1:47" x14ac:dyDescent="0.25">
      <c r="A29" s="13" t="s">
        <v>114</v>
      </c>
      <c r="B29" s="1"/>
      <c r="H29" s="1" t="s">
        <v>229</v>
      </c>
      <c r="K29">
        <v>54</v>
      </c>
      <c r="L29" s="20">
        <v>89.924000000000007</v>
      </c>
      <c r="M29" s="165"/>
      <c r="N29" s="35"/>
      <c r="O29" s="35"/>
      <c r="P29" s="12">
        <f t="shared" si="0"/>
        <v>0.01</v>
      </c>
      <c r="Q29" s="67">
        <f t="shared" si="3"/>
        <v>0.01</v>
      </c>
      <c r="R29" s="15">
        <v>1</v>
      </c>
      <c r="U29">
        <v>0.125</v>
      </c>
      <c r="V29">
        <v>0.05</v>
      </c>
      <c r="W29">
        <v>1</v>
      </c>
      <c r="Y29">
        <v>0.25</v>
      </c>
      <c r="Z29" s="45"/>
      <c r="AB29" s="25">
        <f t="shared" si="4"/>
        <v>-4.6051701859880909</v>
      </c>
      <c r="AC29" s="12" t="str">
        <f t="shared" si="6"/>
        <v>na</v>
      </c>
      <c r="AD29" s="12" t="str">
        <f t="shared" si="7"/>
        <v>na</v>
      </c>
      <c r="AE29" s="12">
        <f t="shared" si="8"/>
        <v>-1.3157629102823116</v>
      </c>
      <c r="AF29" s="12">
        <f t="shared" si="9"/>
        <v>-0.447973753500787</v>
      </c>
      <c r="AG29" s="12">
        <f t="shared" si="10"/>
        <v>-5.5752665689928458</v>
      </c>
      <c r="AH29" s="12" t="str">
        <f t="shared" si="11"/>
        <v>na</v>
      </c>
      <c r="AI29" s="12">
        <f t="shared" si="12"/>
        <v>-1.2118868910494975</v>
      </c>
      <c r="AJ29" s="12" t="str">
        <f t="shared" si="13"/>
        <v>na</v>
      </c>
      <c r="AK29" s="12" t="str">
        <f t="shared" si="14"/>
        <v>na</v>
      </c>
      <c r="AL29" s="25">
        <f t="shared" si="5"/>
        <v>1</v>
      </c>
      <c r="AM29" s="12" t="str">
        <f t="shared" si="15"/>
        <v>na</v>
      </c>
      <c r="AN29" s="12" t="str">
        <f t="shared" si="16"/>
        <v>na</v>
      </c>
      <c r="AO29" s="12">
        <f t="shared" si="17"/>
        <v>8.1632653061224483E-2</v>
      </c>
      <c r="AP29" s="12">
        <f t="shared" si="18"/>
        <v>9.462671652863781E-3</v>
      </c>
      <c r="AQ29" s="12">
        <f t="shared" si="19"/>
        <v>1.465682509717475</v>
      </c>
      <c r="AR29" s="12" t="str">
        <f t="shared" si="20"/>
        <v>na</v>
      </c>
      <c r="AS29" s="12">
        <f t="shared" si="21"/>
        <v>6.9252077562326861E-2</v>
      </c>
      <c r="AT29" s="12" t="str">
        <f t="shared" si="22"/>
        <v>na</v>
      </c>
      <c r="AU29" s="67" t="str">
        <f t="shared" si="23"/>
        <v>na</v>
      </c>
    </row>
    <row r="30" spans="1:47" x14ac:dyDescent="0.25">
      <c r="R30" s="1"/>
      <c r="Z30" s="45"/>
      <c r="AB30" s="1"/>
      <c r="AL30" s="1"/>
      <c r="AU30" s="2"/>
    </row>
    <row r="31" spans="1:47" x14ac:dyDescent="0.25">
      <c r="A31" t="s">
        <v>40</v>
      </c>
      <c r="M31" s="12" t="e">
        <f>AVERAGE(M5:M29)</f>
        <v>#DIV/0!</v>
      </c>
      <c r="R31" s="1">
        <f>AVERAGE(R5:R29)</f>
        <v>1</v>
      </c>
      <c r="S31">
        <f t="shared" ref="S31:AA31" si="24">AVERAGE(S5:S29)</f>
        <v>0.6470588235294118</v>
      </c>
      <c r="T31">
        <f t="shared" si="24"/>
        <v>0.93181818181818177</v>
      </c>
      <c r="U31">
        <f t="shared" si="24"/>
        <v>0.4375</v>
      </c>
      <c r="V31">
        <f t="shared" si="24"/>
        <v>0.51400000000000012</v>
      </c>
      <c r="W31">
        <f t="shared" si="24"/>
        <v>0.82599999999999996</v>
      </c>
      <c r="X31">
        <f t="shared" si="24"/>
        <v>0.625</v>
      </c>
      <c r="Y31">
        <f t="shared" si="24"/>
        <v>0.95</v>
      </c>
      <c r="Z31" s="45">
        <f t="shared" si="24"/>
        <v>1</v>
      </c>
      <c r="AA31">
        <f t="shared" si="24"/>
        <v>0.90625</v>
      </c>
      <c r="AB31" s="25">
        <f t="shared" ref="AB31" si="25">(1/R32)*(SUM(AB5:AB29))</f>
        <v>-4.6051701859880891</v>
      </c>
      <c r="AC31" s="12">
        <f t="shared" ref="AC31" si="26">(1/S32)*(SUM(AC5:AC29))</f>
        <v>-4.6051701859880927</v>
      </c>
      <c r="AD31" s="12">
        <f t="shared" ref="AD31" si="27">(1/T32)*(SUM(AD5:AD29))</f>
        <v>-4.6051701859880909</v>
      </c>
      <c r="AE31" s="12">
        <f t="shared" ref="AE31" si="28">(1/U32)*(SUM(AE5:AE29))</f>
        <v>-4.6051701859880891</v>
      </c>
      <c r="AF31" s="12">
        <f t="shared" ref="AF31" si="29">(1/V32)*(SUM(AF5:AF29))</f>
        <v>-4.6051701859880909</v>
      </c>
      <c r="AG31" s="12">
        <f t="shared" ref="AG31" si="30">(1/W32)*(SUM(AG5:AG29))</f>
        <v>-4.6051701859880909</v>
      </c>
      <c r="AH31" s="12">
        <f t="shared" ref="AH31" si="31">(1/X32)*(SUM(AH5:AH29))</f>
        <v>-4.60517018598809</v>
      </c>
      <c r="AI31" s="12">
        <f t="shared" ref="AI31" si="32">(1/Y32)*(SUM(AI5:AI29))</f>
        <v>-4.60517018598809</v>
      </c>
      <c r="AJ31" s="12">
        <f t="shared" ref="AJ31" si="33">(1/Z32)*(SUM(AJ5:AJ29))</f>
        <v>-4.6051701859880909</v>
      </c>
      <c r="AK31" s="12">
        <f t="shared" ref="AK31" si="34">(1/AA32)*(SUM(AK5:AK29))</f>
        <v>-4.60517018598809</v>
      </c>
      <c r="AL31" s="25">
        <f>SUM(AL5:AL29)</f>
        <v>25</v>
      </c>
      <c r="AM31" s="12">
        <f t="shared" ref="AM31:AU31" si="35">SUM(AM5:AM29)</f>
        <v>22.690082644628088</v>
      </c>
      <c r="AN31" s="12">
        <f t="shared" si="35"/>
        <v>11.588935157644263</v>
      </c>
      <c r="AO31" s="12">
        <f t="shared" si="35"/>
        <v>38.04081632653061</v>
      </c>
      <c r="AP31" s="12">
        <f t="shared" si="35"/>
        <v>42.856439915820047</v>
      </c>
      <c r="AQ31" s="12">
        <f t="shared" si="35"/>
        <v>29.507853126887063</v>
      </c>
      <c r="AR31" s="12">
        <f t="shared" si="35"/>
        <v>16.320000000000004</v>
      </c>
      <c r="AS31" s="12">
        <f t="shared" si="35"/>
        <v>15.581717451523545</v>
      </c>
      <c r="AT31" s="12">
        <f t="shared" si="35"/>
        <v>1</v>
      </c>
      <c r="AU31" s="67">
        <f t="shared" si="35"/>
        <v>8.5992865636147435</v>
      </c>
    </row>
    <row r="32" spans="1:47" x14ac:dyDescent="0.25">
      <c r="A32" t="s">
        <v>41</v>
      </c>
      <c r="R32" s="1">
        <f>COUNTIF(R5:R29,"&gt;0")</f>
        <v>25</v>
      </c>
      <c r="S32">
        <f t="shared" ref="S32:AA32" si="36">COUNTIF(S5:S29,"&gt;0")</f>
        <v>17</v>
      </c>
      <c r="T32">
        <f t="shared" si="36"/>
        <v>11</v>
      </c>
      <c r="U32">
        <f t="shared" si="36"/>
        <v>24</v>
      </c>
      <c r="V32">
        <f t="shared" si="36"/>
        <v>25</v>
      </c>
      <c r="W32">
        <f t="shared" si="36"/>
        <v>25</v>
      </c>
      <c r="X32">
        <f t="shared" si="36"/>
        <v>12</v>
      </c>
      <c r="Y32">
        <f t="shared" si="36"/>
        <v>15</v>
      </c>
      <c r="Z32" s="45">
        <f t="shared" si="36"/>
        <v>1</v>
      </c>
      <c r="AA32">
        <f t="shared" si="36"/>
        <v>8</v>
      </c>
      <c r="AB32" s="25"/>
      <c r="AC32" s="12"/>
      <c r="AD32" s="12"/>
      <c r="AE32" s="12"/>
      <c r="AF32" s="12"/>
      <c r="AG32" s="12"/>
      <c r="AH32" s="12"/>
      <c r="AI32" s="12"/>
      <c r="AJ32" s="12"/>
      <c r="AK32" s="12"/>
      <c r="AL32" s="25">
        <f t="shared" ref="AL32" si="37">AL31*AB33^2</f>
        <v>2.5000000000000113E-3</v>
      </c>
      <c r="AM32" s="12">
        <f t="shared" ref="AM32" si="38">AM31*AC33^2</f>
        <v>2.2690082644628027E-3</v>
      </c>
      <c r="AN32" s="12">
        <f t="shared" ref="AN32" si="39">AN31*AD33^2</f>
        <v>1.1588935157644271E-3</v>
      </c>
      <c r="AO32" s="12">
        <f t="shared" ref="AO32" si="40">AO31*AE33^2</f>
        <v>3.8040816326530783E-3</v>
      </c>
      <c r="AP32" s="12">
        <f t="shared" ref="AP32" si="41">AP31*AF33^2</f>
        <v>4.2856439915820079E-3</v>
      </c>
      <c r="AQ32" s="12">
        <f t="shared" ref="AQ32" si="42">AQ31*AG33^2</f>
        <v>2.9507853126887083E-3</v>
      </c>
      <c r="AR32" s="12">
        <f t="shared" ref="AR32" si="43">AR31*AH33^2</f>
        <v>1.632000000000005E-3</v>
      </c>
      <c r="AS32" s="12">
        <f t="shared" ref="AS32" si="44">AS31*AI33^2</f>
        <v>1.5581717451523588E-3</v>
      </c>
      <c r="AT32" s="12">
        <f t="shared" ref="AT32" si="45">AT31*AJ33^2</f>
        <v>1.0000000000000007E-4</v>
      </c>
      <c r="AU32" s="67">
        <f t="shared" ref="AU32" si="46">AU31*AK33^2</f>
        <v>8.5992865636147671E-4</v>
      </c>
    </row>
    <row r="33" spans="1:47" ht="24" x14ac:dyDescent="0.45">
      <c r="A33" s="28" t="s">
        <v>188</v>
      </c>
      <c r="R33" s="1">
        <f>IF(R5&gt;0,$M5,0)+IF(R6&gt;0,$M6,0)+IF(R7&gt;0,$M7,0)+IF(R8&gt;0,$M8,0)+IF(R9&gt;0,$M9,0)+IF(R10&gt;0,$M10,0)+IF(R11&gt;0,$M11,0)+IF(R12&gt;0,$M12,0)+IF(R13&gt;0,$M13,0)+IF(R14&gt;0,$M14,0)+IF(R15&gt;0,$M15,0)+IF(R16&gt;0,$M16,0)+IF(R17&gt;0,$M17,0)+IF(R18&gt;0,$M18,0)+IF(R19&gt;0,$M19,0)+IF(R20&gt;0,$M20,0)+IF(R21&gt;0,$M21,0)+IF(R22&gt;0,$M22,0)+IF(R23&gt;0,$M23,0)+IF(R24&gt;0,$M24,0)+IF(R25&gt;0,$M25,0)+IF(R26&gt;0,$M26,0)+IF(R27&gt;0,$M27,0)+IF(R28&gt;0,$M28,0)+IF(R29&gt;0,$M29,0)</f>
        <v>0</v>
      </c>
      <c r="S33">
        <f t="shared" ref="S33:AA33" si="47">IF(S5&gt;0,$M5,0)+IF(S6&gt;0,$M6,0)+IF(S7&gt;0,$M7,0)+IF(S8&gt;0,$M8,0)+IF(S9&gt;0,$M9,0)+IF(S10&gt;0,$M10,0)+IF(S11&gt;0,$M11,0)+IF(S12&gt;0,$M12,0)+IF(S13&gt;0,$M13,0)+IF(S14&gt;0,$M14,0)+IF(S15&gt;0,$M15,0)+IF(S16&gt;0,$M16,0)+IF(S17&gt;0,$M17,0)+IF(S18&gt;0,$M18,0)+IF(S19&gt;0,$M19,0)+IF(S20&gt;0,$M20,0)+IF(S21&gt;0,$M21,0)+IF(S22&gt;0,$M22,0)+IF(S23&gt;0,$M23,0)+IF(S24&gt;0,$M24,0)+IF(S25&gt;0,$M25,0)+IF(S26&gt;0,$M26,0)+IF(S27&gt;0,$M27,0)+IF(S28&gt;0,$M28,0)+IF(S29&gt;0,$M29,0)</f>
        <v>0</v>
      </c>
      <c r="T33">
        <f t="shared" si="47"/>
        <v>0</v>
      </c>
      <c r="U33">
        <f t="shared" si="47"/>
        <v>0</v>
      </c>
      <c r="V33">
        <f t="shared" si="47"/>
        <v>0</v>
      </c>
      <c r="W33">
        <f t="shared" si="47"/>
        <v>0</v>
      </c>
      <c r="X33">
        <f t="shared" si="47"/>
        <v>0</v>
      </c>
      <c r="Y33">
        <f t="shared" si="47"/>
        <v>0</v>
      </c>
      <c r="Z33">
        <f t="shared" si="47"/>
        <v>0</v>
      </c>
      <c r="AA33" s="2">
        <f t="shared" si="47"/>
        <v>0</v>
      </c>
      <c r="AB33" s="30">
        <f>EXP(AB31)</f>
        <v>1.0000000000000023E-2</v>
      </c>
      <c r="AC33" s="30">
        <f t="shared" ref="AC33:AK33" si="48">EXP(AC31)</f>
        <v>9.9999999999999863E-3</v>
      </c>
      <c r="AD33" s="30">
        <f t="shared" si="48"/>
        <v>1.0000000000000004E-2</v>
      </c>
      <c r="AE33" s="30">
        <f t="shared" si="48"/>
        <v>1.0000000000000023E-2</v>
      </c>
      <c r="AF33" s="30">
        <f t="shared" si="48"/>
        <v>1.0000000000000004E-2</v>
      </c>
      <c r="AG33" s="30">
        <f t="shared" si="48"/>
        <v>1.0000000000000004E-2</v>
      </c>
      <c r="AH33" s="30">
        <f t="shared" si="48"/>
        <v>1.0000000000000014E-2</v>
      </c>
      <c r="AI33" s="30">
        <f t="shared" si="48"/>
        <v>1.0000000000000014E-2</v>
      </c>
      <c r="AJ33" s="30">
        <f t="shared" si="48"/>
        <v>1.0000000000000004E-2</v>
      </c>
      <c r="AK33" s="30">
        <f t="shared" si="48"/>
        <v>1.0000000000000014E-2</v>
      </c>
      <c r="AL33" s="25">
        <f t="shared" ref="AL33:AU33" si="49">SQRT(AL32)</f>
        <v>5.0000000000000114E-2</v>
      </c>
      <c r="AM33" s="12">
        <f t="shared" si="49"/>
        <v>4.7634108204760196E-2</v>
      </c>
      <c r="AN33" s="12">
        <f t="shared" si="49"/>
        <v>3.4042525108523118E-2</v>
      </c>
      <c r="AO33" s="12">
        <f t="shared" si="49"/>
        <v>6.1677237556922719E-2</v>
      </c>
      <c r="AP33" s="12">
        <f t="shared" si="49"/>
        <v>6.5464830188292772E-2</v>
      </c>
      <c r="AQ33" s="12">
        <f t="shared" si="49"/>
        <v>5.4321131364218733E-2</v>
      </c>
      <c r="AR33" s="12">
        <f t="shared" si="49"/>
        <v>4.0398019753448373E-2</v>
      </c>
      <c r="AS33" s="12">
        <f t="shared" si="49"/>
        <v>3.9473684210526369E-2</v>
      </c>
      <c r="AT33" s="12">
        <f t="shared" si="49"/>
        <v>1.0000000000000004E-2</v>
      </c>
      <c r="AU33" s="67">
        <f t="shared" si="49"/>
        <v>2.9324540173061141E-2</v>
      </c>
    </row>
    <row r="34" spans="1:47" ht="18" x14ac:dyDescent="0.35">
      <c r="A34" s="31" t="s">
        <v>189</v>
      </c>
      <c r="AB34" s="1"/>
      <c r="AL34" s="1"/>
    </row>
    <row r="35" spans="1:47" x14ac:dyDescent="0.25">
      <c r="A35" s="31" t="s">
        <v>199</v>
      </c>
      <c r="Y35" t="s">
        <v>43</v>
      </c>
      <c r="AB35" s="25">
        <f t="shared" ref="AB35" si="50">SQRT(((R33-1)*(AL33^2))/(R33-1))</f>
        <v>5.0000000000000114E-2</v>
      </c>
      <c r="AC35" s="12">
        <f t="shared" ref="AC35" si="51">SQRT(((S33-1)*(AM33^2))/(S33-1))</f>
        <v>4.7634108204760196E-2</v>
      </c>
      <c r="AD35" s="12">
        <f t="shared" ref="AD35" si="52">SQRT(((T33-1)*(AN33^2))/(T33-1))</f>
        <v>3.4042525108523118E-2</v>
      </c>
      <c r="AE35" s="12">
        <f t="shared" ref="AE35" si="53">SQRT(((U33-1)*(AO33^2))/(U33-1))</f>
        <v>6.1677237556922719E-2</v>
      </c>
      <c r="AF35" s="12">
        <f t="shared" ref="AF35" si="54">SQRT(((V33-1)*(AP33^2))/(V33-1))</f>
        <v>6.5464830188292772E-2</v>
      </c>
      <c r="AG35" s="12">
        <f t="shared" ref="AG35" si="55">SQRT(((W33-1)*(AQ33^2))/(W33-1))</f>
        <v>5.4321131364218733E-2</v>
      </c>
      <c r="AH35" s="12">
        <f t="shared" ref="AH35" si="56">SQRT(((X33-1)*(AR33^2))/(X33-1))</f>
        <v>4.0398019753448373E-2</v>
      </c>
      <c r="AI35" s="12">
        <f t="shared" ref="AI35" si="57">SQRT(((Y33-1)*(AS33^2))/(Y33-1))</f>
        <v>3.9473684210526369E-2</v>
      </c>
      <c r="AJ35" s="12">
        <f t="shared" ref="AJ35" si="58">SQRT(((Z33-1)*(AT33^2))/(Z33-1))</f>
        <v>1.0000000000000004E-2</v>
      </c>
      <c r="AK35" s="12">
        <f t="shared" ref="AK35" si="59">SQRT(((AA33-1)*(AU33^2))/(AA33-1))</f>
        <v>2.9324540173061141E-2</v>
      </c>
      <c r="AL35" s="1"/>
    </row>
    <row r="36" spans="1:47" x14ac:dyDescent="0.25">
      <c r="Y36" t="s">
        <v>44</v>
      </c>
      <c r="AB36" s="25" t="e">
        <f t="shared" ref="AB36" si="60">(1-AB33)/(SQRT((2*(AB35^2)/R33)))</f>
        <v>#DIV/0!</v>
      </c>
      <c r="AC36" s="12" t="e">
        <f t="shared" ref="AC36" si="61">(1-AC33)/(SQRT((2*(AC35^2)/S33)))</f>
        <v>#DIV/0!</v>
      </c>
      <c r="AD36" s="12" t="e">
        <f t="shared" ref="AD36" si="62">(1-AD33)/(SQRT((2*(AD35^2)/T33)))</f>
        <v>#DIV/0!</v>
      </c>
      <c r="AE36" s="12" t="e">
        <f t="shared" ref="AE36" si="63">(1-AE33)/(SQRT((2*(AE35^2)/U33)))</f>
        <v>#DIV/0!</v>
      </c>
      <c r="AF36" s="12" t="e">
        <f t="shared" ref="AF36" si="64">(1-AF33)/(SQRT((2*(AF35^2)/V33)))</f>
        <v>#DIV/0!</v>
      </c>
      <c r="AG36" s="12" t="e">
        <f t="shared" ref="AG36" si="65">(1-AG33)/(SQRT((2*(AG35^2)/W33)))</f>
        <v>#DIV/0!</v>
      </c>
      <c r="AH36" s="12" t="e">
        <f t="shared" ref="AH36" si="66">(1-AH33)/(SQRT((2*(AH35^2)/X33)))</f>
        <v>#DIV/0!</v>
      </c>
      <c r="AI36" s="12" t="e">
        <f t="shared" ref="AI36" si="67">(1-AI33)/(SQRT((2*(AI35^2)/Y33)))</f>
        <v>#DIV/0!</v>
      </c>
      <c r="AJ36" s="12" t="e">
        <f t="shared" ref="AJ36" si="68">(1-AJ33)/(SQRT((2*(AJ35^2)/Z33)))</f>
        <v>#DIV/0!</v>
      </c>
      <c r="AK36" s="12" t="e">
        <f t="shared" ref="AK36" si="69">(1-AK33)/(SQRT((2*(AK35^2)/AA33)))</f>
        <v>#DIV/0!</v>
      </c>
      <c r="AL36" s="1"/>
    </row>
    <row r="37" spans="1:47" x14ac:dyDescent="0.25">
      <c r="A37" t="s">
        <v>269</v>
      </c>
      <c r="Y37" t="s">
        <v>151</v>
      </c>
      <c r="AB37" s="25" t="e">
        <f t="shared" ref="AB37" si="70">TINV(0.05,2*R33-2)</f>
        <v>#NUM!</v>
      </c>
      <c r="AC37" s="12" t="e">
        <f t="shared" ref="AC37" si="71">TINV(0.05,2*S33-2)</f>
        <v>#NUM!</v>
      </c>
      <c r="AD37" s="12" t="e">
        <f t="shared" ref="AD37" si="72">TINV(0.05,2*T33-2)</f>
        <v>#NUM!</v>
      </c>
      <c r="AE37" s="12" t="e">
        <f t="shared" ref="AE37" si="73">TINV(0.05,2*U33-2)</f>
        <v>#NUM!</v>
      </c>
      <c r="AF37" s="12" t="e">
        <f t="shared" ref="AF37" si="74">TINV(0.05,2*V33-2)</f>
        <v>#NUM!</v>
      </c>
      <c r="AG37" s="12" t="e">
        <f t="shared" ref="AG37" si="75">TINV(0.05,2*W33-2)</f>
        <v>#NUM!</v>
      </c>
      <c r="AH37" s="12" t="e">
        <f t="shared" ref="AH37" si="76">TINV(0.05,2*X33-2)</f>
        <v>#NUM!</v>
      </c>
      <c r="AI37" s="12" t="e">
        <f t="shared" ref="AI37" si="77">TINV(0.05,2*Y33-2)</f>
        <v>#NUM!</v>
      </c>
      <c r="AJ37" s="12" t="e">
        <f t="shared" ref="AJ37" si="78">TINV(0.05,2*Z33-2)</f>
        <v>#NUM!</v>
      </c>
      <c r="AK37" s="12" t="e">
        <f t="shared" ref="AK37" si="79">TINV(0.05,2*AA33-2)</f>
        <v>#NUM!</v>
      </c>
      <c r="AL37" s="1"/>
    </row>
    <row r="38" spans="1:47" x14ac:dyDescent="0.25">
      <c r="A38" s="13" t="s">
        <v>274</v>
      </c>
      <c r="Y38" t="s">
        <v>46</v>
      </c>
      <c r="AB38" s="25" t="e">
        <f t="shared" ref="AB38" si="80">TDIST(ABS(AB36),2*R33-2,1)</f>
        <v>#DIV/0!</v>
      </c>
      <c r="AC38" s="12" t="e">
        <f t="shared" ref="AC38" si="81">TDIST(ABS(AC36),2*S33-2,1)</f>
        <v>#DIV/0!</v>
      </c>
      <c r="AD38" s="12" t="e">
        <f t="shared" ref="AD38" si="82">TDIST(ABS(AD36),2*T33-2,1)</f>
        <v>#DIV/0!</v>
      </c>
      <c r="AE38" s="12" t="e">
        <f t="shared" ref="AE38" si="83">TDIST(ABS(AE36),2*U33-2,1)</f>
        <v>#DIV/0!</v>
      </c>
      <c r="AF38" s="12" t="e">
        <f t="shared" ref="AF38" si="84">TDIST(ABS(AF36),2*V33-2,1)</f>
        <v>#DIV/0!</v>
      </c>
      <c r="AG38" s="12" t="e">
        <f t="shared" ref="AG38" si="85">TDIST(ABS(AG36),2*W33-2,1)</f>
        <v>#DIV/0!</v>
      </c>
      <c r="AH38" s="12" t="e">
        <f t="shared" ref="AH38" si="86">TDIST(ABS(AH36),2*X33-2,1)</f>
        <v>#DIV/0!</v>
      </c>
      <c r="AI38" s="12" t="e">
        <f t="shared" ref="AI38" si="87">TDIST(ABS(AI36),2*Y33-2,1)</f>
        <v>#DIV/0!</v>
      </c>
      <c r="AJ38" s="12" t="e">
        <f t="shared" ref="AJ38" si="88">TDIST(ABS(AJ36),2*Z33-2,1)</f>
        <v>#DIV/0!</v>
      </c>
      <c r="AK38" s="12" t="e">
        <f t="shared" ref="AK38" si="89">TDIST(ABS(AK36),2*AA33-2,1)</f>
        <v>#DIV/0!</v>
      </c>
      <c r="AL38" s="1"/>
    </row>
    <row r="39" spans="1:47" x14ac:dyDescent="0.25">
      <c r="A39" s="13" t="s">
        <v>278</v>
      </c>
      <c r="Y39" t="s">
        <v>47</v>
      </c>
      <c r="AB39" s="25" t="e">
        <f t="shared" ref="AB39" si="90">IF(R32&gt;4,IF(AB38&lt;0.001,"***",IF(AB38&lt;0.01,"**",IF(AB38&lt;0.05,"*","ns"))),"na")</f>
        <v>#DIV/0!</v>
      </c>
      <c r="AC39" s="12" t="e">
        <f t="shared" ref="AC39" si="91">IF(S32&gt;4,IF(AC38&lt;0.001,"***",IF(AC38&lt;0.01,"**",IF(AC38&lt;0.05,"*","ns"))),"na")</f>
        <v>#DIV/0!</v>
      </c>
      <c r="AD39" s="12" t="e">
        <f t="shared" ref="AD39" si="92">IF(T32&gt;4,IF(AD38&lt;0.001,"***",IF(AD38&lt;0.01,"**",IF(AD38&lt;0.05,"*","ns"))),"na")</f>
        <v>#DIV/0!</v>
      </c>
      <c r="AE39" s="12" t="e">
        <f t="shared" ref="AE39" si="93">IF(U32&gt;4,IF(AE38&lt;0.001,"***",IF(AE38&lt;0.01,"**",IF(AE38&lt;0.05,"*","ns"))),"na")</f>
        <v>#DIV/0!</v>
      </c>
      <c r="AF39" s="12" t="e">
        <f t="shared" ref="AF39" si="94">IF(V32&gt;4,IF(AF38&lt;0.001,"***",IF(AF38&lt;0.01,"**",IF(AF38&lt;0.05,"*","ns"))),"na")</f>
        <v>#DIV/0!</v>
      </c>
      <c r="AG39" s="12" t="e">
        <f t="shared" ref="AG39" si="95">IF(W32&gt;4,IF(AG38&lt;0.001,"***",IF(AG38&lt;0.01,"**",IF(AG38&lt;0.05,"*","ns"))),"na")</f>
        <v>#DIV/0!</v>
      </c>
      <c r="AH39" s="12" t="e">
        <f t="shared" ref="AH39" si="96">IF(X32&gt;4,IF(AH38&lt;0.001,"***",IF(AH38&lt;0.01,"**",IF(AH38&lt;0.05,"*","ns"))),"na")</f>
        <v>#DIV/0!</v>
      </c>
      <c r="AI39" s="12" t="e">
        <f t="shared" ref="AI39" si="97">IF(Y32&gt;4,IF(AI38&lt;0.001,"***",IF(AI38&lt;0.01,"**",IF(AI38&lt;0.05,"*","ns"))),"na")</f>
        <v>#DIV/0!</v>
      </c>
      <c r="AJ39" s="12" t="str">
        <f t="shared" ref="AJ39" si="98">IF(Z32&gt;4,IF(AJ38&lt;0.001,"***",IF(AJ38&lt;0.01,"**",IF(AJ38&lt;0.05,"*","ns"))),"na")</f>
        <v>na</v>
      </c>
      <c r="AK39" s="12" t="e">
        <f t="shared" ref="AK39" si="99">IF(AA32&gt;4,IF(AK38&lt;0.001,"***",IF(AK38&lt;0.01,"**",IF(AK38&lt;0.05,"*","ns"))),"na")</f>
        <v>#DIV/0!</v>
      </c>
      <c r="AL39" s="1"/>
    </row>
    <row r="40" spans="1:47" x14ac:dyDescent="0.25">
      <c r="A40" s="13" t="s">
        <v>270</v>
      </c>
    </row>
    <row r="41" spans="1:47" x14ac:dyDescent="0.25">
      <c r="A41" s="13" t="s">
        <v>271</v>
      </c>
    </row>
    <row r="42" spans="1:47" x14ac:dyDescent="0.25">
      <c r="A42" s="13" t="s">
        <v>272</v>
      </c>
    </row>
    <row r="43" spans="1:47" x14ac:dyDescent="0.25">
      <c r="A43" s="13" t="s">
        <v>115</v>
      </c>
    </row>
    <row r="44" spans="1:47" x14ac:dyDescent="0.25">
      <c r="A44" s="13" t="s">
        <v>275</v>
      </c>
    </row>
    <row r="46" spans="1:47" x14ac:dyDescent="0.25">
      <c r="A46" t="s">
        <v>299</v>
      </c>
    </row>
    <row r="47" spans="1:47" x14ac:dyDescent="0.25">
      <c r="A47" t="s">
        <v>300</v>
      </c>
    </row>
    <row r="48" spans="1:47" x14ac:dyDescent="0.25">
      <c r="A48" t="s">
        <v>301</v>
      </c>
    </row>
  </sheetData>
  <mergeCells count="18">
    <mergeCell ref="AS2:AU2"/>
    <mergeCell ref="R3:R4"/>
    <mergeCell ref="AB3:AB4"/>
    <mergeCell ref="AL3:AL4"/>
    <mergeCell ref="N4:Q4"/>
    <mergeCell ref="K1:K2"/>
    <mergeCell ref="R1:AA1"/>
    <mergeCell ref="AB1:AK1"/>
    <mergeCell ref="AL1:AU1"/>
    <mergeCell ref="N2:N3"/>
    <mergeCell ref="O2:O3"/>
    <mergeCell ref="P2:P3"/>
    <mergeCell ref="Q2:Q3"/>
    <mergeCell ref="S2:V2"/>
    <mergeCell ref="Y2:AA2"/>
    <mergeCell ref="AC2:AF2"/>
    <mergeCell ref="AI2:AK2"/>
    <mergeCell ref="AM2:AP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353BD-F53B-448A-8BAD-84A94776CFCF}">
  <dimension ref="A1:AU66"/>
  <sheetViews>
    <sheetView workbookViewId="0">
      <selection activeCell="N5" sqref="N5"/>
    </sheetView>
  </sheetViews>
  <sheetFormatPr defaultRowHeight="15" x14ac:dyDescent="0.25"/>
  <cols>
    <col min="1" max="1" width="22.5703125" customWidth="1"/>
    <col min="2" max="7" width="4.28515625" customWidth="1"/>
    <col min="8" max="8" width="10.28515625" customWidth="1"/>
    <col min="11" max="11" width="13.85546875" customWidth="1"/>
    <col min="49" max="49" width="21.85546875" customWidth="1"/>
    <col min="50" max="55" width="3.140625" customWidth="1"/>
    <col min="97" max="97" width="21.85546875" customWidth="1"/>
    <col min="98" max="103" width="3.140625" customWidth="1"/>
    <col min="145" max="145" width="23.140625" customWidth="1"/>
    <col min="146" max="151" width="3.140625" customWidth="1"/>
    <col min="193" max="193" width="23.28515625" customWidth="1"/>
    <col min="194" max="199" width="3.42578125" customWidth="1"/>
    <col min="241" max="241" width="23.140625" customWidth="1"/>
    <col min="242" max="247" width="3.140625" customWidth="1"/>
  </cols>
  <sheetData>
    <row r="1" spans="1:47" ht="15.6" customHeight="1" x14ac:dyDescent="0.35">
      <c r="A1" s="1" t="s">
        <v>298</v>
      </c>
      <c r="B1" s="1" t="s">
        <v>169</v>
      </c>
      <c r="G1" s="2"/>
      <c r="J1" s="78"/>
      <c r="K1" s="232"/>
      <c r="L1" s="85"/>
      <c r="M1" s="62"/>
      <c r="N1" s="62"/>
      <c r="O1" s="62"/>
      <c r="P1" s="62"/>
      <c r="Q1" s="62"/>
      <c r="R1" s="12"/>
      <c r="S1" s="11"/>
      <c r="T1" s="11"/>
      <c r="U1" s="11"/>
      <c r="V1" s="11"/>
      <c r="W1" s="11"/>
      <c r="X1" s="11"/>
      <c r="Y1" s="11"/>
      <c r="Z1" s="11"/>
      <c r="AA1" s="11"/>
      <c r="AB1" s="229" t="s">
        <v>156</v>
      </c>
      <c r="AC1" s="230"/>
      <c r="AD1" s="230"/>
      <c r="AE1" s="230"/>
      <c r="AF1" s="230"/>
      <c r="AG1" s="230"/>
      <c r="AH1" s="230"/>
      <c r="AI1" s="230"/>
      <c r="AJ1" s="230"/>
      <c r="AK1" s="230"/>
      <c r="AL1" s="229" t="s">
        <v>157</v>
      </c>
      <c r="AM1" s="230"/>
      <c r="AN1" s="230"/>
      <c r="AO1" s="230"/>
      <c r="AP1" s="230"/>
      <c r="AQ1" s="230"/>
      <c r="AR1" s="230"/>
      <c r="AS1" s="230"/>
      <c r="AT1" s="230"/>
      <c r="AU1" s="231"/>
    </row>
    <row r="2" spans="1:47" ht="47.1" customHeight="1" x14ac:dyDescent="0.35">
      <c r="A2" s="48"/>
      <c r="B2" s="9" t="s">
        <v>170</v>
      </c>
      <c r="C2" s="11" t="s">
        <v>171</v>
      </c>
      <c r="D2" s="11" t="s">
        <v>172</v>
      </c>
      <c r="E2" s="11" t="s">
        <v>173</v>
      </c>
      <c r="F2" s="11" t="s">
        <v>174</v>
      </c>
      <c r="G2" s="26" t="s">
        <v>175</v>
      </c>
      <c r="H2" s="62"/>
      <c r="I2" s="62"/>
      <c r="J2" s="85"/>
      <c r="K2" s="232"/>
      <c r="L2" s="86" t="s">
        <v>1</v>
      </c>
      <c r="M2" s="87"/>
      <c r="N2" s="233" t="s">
        <v>253</v>
      </c>
      <c r="O2" s="234" t="s">
        <v>2</v>
      </c>
      <c r="P2" s="233" t="s">
        <v>254</v>
      </c>
      <c r="Q2" s="235" t="s">
        <v>2</v>
      </c>
      <c r="R2" s="229" t="s">
        <v>0</v>
      </c>
      <c r="S2" s="230"/>
      <c r="T2" s="230"/>
      <c r="U2" s="230"/>
      <c r="V2" s="230"/>
      <c r="W2" s="230"/>
      <c r="X2" s="230"/>
      <c r="Y2" s="230"/>
      <c r="Z2" s="230"/>
      <c r="AA2" s="230"/>
      <c r="AB2" s="5"/>
      <c r="AC2" s="230" t="s">
        <v>3</v>
      </c>
      <c r="AD2" s="230"/>
      <c r="AE2" s="230"/>
      <c r="AF2" s="230"/>
      <c r="AG2" s="11" t="s">
        <v>4</v>
      </c>
      <c r="AH2" s="11"/>
      <c r="AI2" s="230" t="s">
        <v>6</v>
      </c>
      <c r="AJ2" s="230"/>
      <c r="AK2" s="230"/>
      <c r="AL2" s="5"/>
      <c r="AM2" s="230" t="s">
        <v>3</v>
      </c>
      <c r="AN2" s="230"/>
      <c r="AO2" s="230"/>
      <c r="AP2" s="230"/>
      <c r="AQ2" s="11" t="s">
        <v>4</v>
      </c>
      <c r="AR2" s="11"/>
      <c r="AS2" s="230" t="s">
        <v>6</v>
      </c>
      <c r="AT2" s="230"/>
      <c r="AU2" s="231"/>
    </row>
    <row r="3" spans="1:47" ht="102.6" customHeight="1" x14ac:dyDescent="0.3">
      <c r="A3" s="66" t="s">
        <v>326</v>
      </c>
      <c r="B3" s="9" t="s">
        <v>176</v>
      </c>
      <c r="C3" s="11" t="s">
        <v>177</v>
      </c>
      <c r="D3" s="11" t="s">
        <v>178</v>
      </c>
      <c r="E3" s="11"/>
      <c r="F3" s="11" t="s">
        <v>179</v>
      </c>
      <c r="G3" s="26"/>
      <c r="H3" s="62" t="s">
        <v>158</v>
      </c>
      <c r="I3" s="62" t="s">
        <v>159</v>
      </c>
      <c r="J3" s="85" t="s">
        <v>160</v>
      </c>
      <c r="K3" s="88" t="s">
        <v>515</v>
      </c>
      <c r="L3" s="85" t="s">
        <v>162</v>
      </c>
      <c r="M3" s="62" t="s">
        <v>163</v>
      </c>
      <c r="N3" s="233"/>
      <c r="O3" s="234"/>
      <c r="P3" s="233"/>
      <c r="Q3" s="235"/>
      <c r="R3" s="5"/>
      <c r="S3" s="230" t="s">
        <v>3</v>
      </c>
      <c r="T3" s="230"/>
      <c r="U3" s="230"/>
      <c r="V3" s="230"/>
      <c r="W3" s="4" t="s">
        <v>4</v>
      </c>
      <c r="X3" s="4" t="s">
        <v>5</v>
      </c>
      <c r="Y3" s="230" t="s">
        <v>6</v>
      </c>
      <c r="Z3" s="230"/>
      <c r="AA3" s="230"/>
      <c r="AB3" s="229" t="s">
        <v>13</v>
      </c>
      <c r="AC3" s="62" t="s">
        <v>50</v>
      </c>
      <c r="AD3" s="62" t="s">
        <v>63</v>
      </c>
      <c r="AE3" s="62" t="s">
        <v>164</v>
      </c>
      <c r="AF3" s="62" t="s">
        <v>165</v>
      </c>
      <c r="AG3" s="11" t="s">
        <v>64</v>
      </c>
      <c r="AH3" s="11" t="s">
        <v>166</v>
      </c>
      <c r="AI3" s="62" t="s">
        <v>65</v>
      </c>
      <c r="AJ3" s="62" t="s">
        <v>66</v>
      </c>
      <c r="AK3" s="62" t="s">
        <v>167</v>
      </c>
      <c r="AL3" s="229" t="s">
        <v>13</v>
      </c>
      <c r="AM3" s="62" t="s">
        <v>50</v>
      </c>
      <c r="AN3" s="62" t="s">
        <v>63</v>
      </c>
      <c r="AO3" s="62" t="s">
        <v>164</v>
      </c>
      <c r="AP3" s="62" t="s">
        <v>165</v>
      </c>
      <c r="AQ3" s="11" t="s">
        <v>64</v>
      </c>
      <c r="AR3" s="11" t="s">
        <v>166</v>
      </c>
      <c r="AS3" s="62" t="s">
        <v>65</v>
      </c>
      <c r="AT3" s="62" t="s">
        <v>66</v>
      </c>
      <c r="AU3" s="63" t="s">
        <v>167</v>
      </c>
    </row>
    <row r="4" spans="1:47" ht="60.6" customHeight="1" x14ac:dyDescent="0.3">
      <c r="A4" s="50" t="s">
        <v>7</v>
      </c>
      <c r="B4" s="1" t="s">
        <v>180</v>
      </c>
      <c r="C4" t="s">
        <v>181</v>
      </c>
      <c r="D4" t="s">
        <v>182</v>
      </c>
      <c r="E4" t="s">
        <v>183</v>
      </c>
      <c r="F4" t="s">
        <v>184</v>
      </c>
      <c r="G4" t="s">
        <v>185</v>
      </c>
      <c r="H4" s="64"/>
      <c r="I4" s="62"/>
      <c r="J4" s="85"/>
      <c r="K4" s="63"/>
      <c r="L4" s="85"/>
      <c r="M4" s="61" t="s">
        <v>168</v>
      </c>
      <c r="N4" s="230" t="s">
        <v>337</v>
      </c>
      <c r="O4" s="230"/>
      <c r="P4" s="230"/>
      <c r="Q4" s="231"/>
      <c r="R4" s="51" t="s">
        <v>13</v>
      </c>
      <c r="S4" s="10" t="s">
        <v>14</v>
      </c>
      <c r="T4" s="10" t="s">
        <v>15</v>
      </c>
      <c r="U4" s="10" t="s">
        <v>16</v>
      </c>
      <c r="V4" s="10" t="s">
        <v>17</v>
      </c>
      <c r="W4" s="10" t="s">
        <v>18</v>
      </c>
      <c r="X4" s="10" t="s">
        <v>19</v>
      </c>
      <c r="Y4" s="10" t="s">
        <v>20</v>
      </c>
      <c r="Z4" s="10" t="s">
        <v>21</v>
      </c>
      <c r="AA4" s="52" t="s">
        <v>22</v>
      </c>
      <c r="AB4" s="229"/>
      <c r="AC4" s="62" t="s">
        <v>14</v>
      </c>
      <c r="AD4" s="62" t="s">
        <v>15</v>
      </c>
      <c r="AE4" s="62" t="s">
        <v>16</v>
      </c>
      <c r="AF4" s="62" t="s">
        <v>17</v>
      </c>
      <c r="AG4" s="62" t="s">
        <v>18</v>
      </c>
      <c r="AH4" s="62" t="s">
        <v>19</v>
      </c>
      <c r="AI4" s="62" t="s">
        <v>20</v>
      </c>
      <c r="AJ4" s="62" t="s">
        <v>21</v>
      </c>
      <c r="AK4" s="62" t="s">
        <v>22</v>
      </c>
      <c r="AL4" s="229"/>
      <c r="AM4" s="62" t="s">
        <v>14</v>
      </c>
      <c r="AN4" s="62" t="s">
        <v>15</v>
      </c>
      <c r="AO4" s="62" t="s">
        <v>16</v>
      </c>
      <c r="AP4" s="62" t="s">
        <v>17</v>
      </c>
      <c r="AQ4" s="62" t="s">
        <v>18</v>
      </c>
      <c r="AR4" s="62" t="s">
        <v>19</v>
      </c>
      <c r="AS4" s="62" t="s">
        <v>20</v>
      </c>
      <c r="AT4" s="62" t="s">
        <v>21</v>
      </c>
      <c r="AU4" s="63" t="s">
        <v>22</v>
      </c>
    </row>
    <row r="5" spans="1:47" ht="15" customHeight="1" x14ac:dyDescent="0.25">
      <c r="A5" s="13" t="s">
        <v>23</v>
      </c>
      <c r="B5" s="94"/>
      <c r="C5" s="79"/>
      <c r="D5" s="163"/>
      <c r="E5" s="96"/>
      <c r="F5" s="79"/>
      <c r="G5" s="79"/>
      <c r="H5" s="1" t="s">
        <v>338</v>
      </c>
      <c r="I5" s="79"/>
      <c r="J5" s="79"/>
      <c r="K5" s="79">
        <v>25</v>
      </c>
      <c r="L5" s="76">
        <v>0.248</v>
      </c>
      <c r="M5" s="178"/>
      <c r="N5" s="118"/>
      <c r="O5" s="118"/>
      <c r="P5" s="91">
        <f>IF(N5&lt;0.01*L5,0.01,IF(N5&gt;100*L5,100,N5/L5))</f>
        <v>0.01</v>
      </c>
      <c r="Q5" s="90">
        <f>IF(O5&gt;0,O5/L5,0.01)</f>
        <v>0.01</v>
      </c>
      <c r="R5" s="14">
        <v>1</v>
      </c>
      <c r="S5" s="11">
        <v>1</v>
      </c>
      <c r="T5" s="11"/>
      <c r="U5" s="11">
        <v>1</v>
      </c>
      <c r="V5" s="11">
        <v>1</v>
      </c>
      <c r="W5" s="11">
        <v>0.05</v>
      </c>
      <c r="X5" s="11">
        <v>1</v>
      </c>
      <c r="Y5" s="11"/>
      <c r="Z5" s="11"/>
      <c r="AA5" s="11"/>
      <c r="AB5" s="91">
        <f>IF(R5&gt;0,(R5/R$35)*LN($P5),"na")</f>
        <v>-4.6051701859880909</v>
      </c>
      <c r="AC5" s="89">
        <f t="shared" ref="AC5:AK20" si="0">IF(S5&gt;0,(S5/S$35)*LN($P5),"na")</f>
        <v>-5.725346717714924</v>
      </c>
      <c r="AD5" s="89" t="str">
        <f t="shared" si="0"/>
        <v>na</v>
      </c>
      <c r="AE5" s="89">
        <f t="shared" si="0"/>
        <v>-11.365951948396139</v>
      </c>
      <c r="AF5" s="89">
        <f t="shared" si="0"/>
        <v>-9.1472558488804552</v>
      </c>
      <c r="AG5" s="89">
        <f t="shared" si="0"/>
        <v>-0.34509027233502493</v>
      </c>
      <c r="AH5" s="89">
        <f t="shared" si="0"/>
        <v>-5.8946178380647565</v>
      </c>
      <c r="AI5" s="89" t="str">
        <f t="shared" si="0"/>
        <v>na</v>
      </c>
      <c r="AJ5" s="89" t="str">
        <f t="shared" si="0"/>
        <v>na</v>
      </c>
      <c r="AK5" s="89" t="str">
        <f t="shared" si="0"/>
        <v>na</v>
      </c>
      <c r="AL5" s="91">
        <f>IF(R5&gt;0,(((R5/R$35)^2)*($Q5^2))/($P5^2),"na")</f>
        <v>1</v>
      </c>
      <c r="AM5" s="89">
        <f t="shared" ref="AM5:AU20" si="1">IF(S5&gt;0,(((S5/S$35)^2)*($Q5^2))/($P5^2),"na")</f>
        <v>1.5456537618699779</v>
      </c>
      <c r="AN5" s="89" t="str">
        <f t="shared" si="1"/>
        <v>na</v>
      </c>
      <c r="AO5" s="89">
        <f t="shared" si="1"/>
        <v>6.0914440923494793</v>
      </c>
      <c r="AP5" s="89">
        <f t="shared" si="1"/>
        <v>3.9453931319196847</v>
      </c>
      <c r="AQ5" s="89">
        <f t="shared" si="1"/>
        <v>5.6153142506126102E-3</v>
      </c>
      <c r="AR5" s="89">
        <f t="shared" si="1"/>
        <v>1.6383999999999999</v>
      </c>
      <c r="AS5" s="89" t="str">
        <f t="shared" si="1"/>
        <v>na</v>
      </c>
      <c r="AT5" s="89" t="str">
        <f t="shared" si="1"/>
        <v>na</v>
      </c>
      <c r="AU5" s="90" t="str">
        <f t="shared" si="1"/>
        <v>na</v>
      </c>
    </row>
    <row r="6" spans="1:47" ht="15.75" x14ac:dyDescent="0.25">
      <c r="A6" s="13" t="s">
        <v>24</v>
      </c>
      <c r="B6" s="1"/>
      <c r="D6" s="73"/>
      <c r="E6" s="11"/>
      <c r="H6" s="1" t="s">
        <v>229</v>
      </c>
      <c r="K6">
        <v>35</v>
      </c>
      <c r="L6" s="20">
        <v>1166.07</v>
      </c>
      <c r="M6" s="177"/>
      <c r="N6" s="18"/>
      <c r="O6" s="18"/>
      <c r="P6" s="25">
        <f t="shared" ref="P6:P33" si="2">IF(N6&lt;0.01*L6,0.01,IF(N6&gt;100*L6,100,N6/L6))</f>
        <v>0.01</v>
      </c>
      <c r="Q6" s="67">
        <f t="shared" ref="Q6:Q33" si="3">IF(O6&gt;0,O6/L6,0.01)</f>
        <v>0.01</v>
      </c>
      <c r="R6" s="14">
        <v>1</v>
      </c>
      <c r="S6" s="11">
        <v>0.25</v>
      </c>
      <c r="T6" s="11">
        <v>1</v>
      </c>
      <c r="U6" s="11">
        <v>0.25</v>
      </c>
      <c r="V6" s="11">
        <v>1</v>
      </c>
      <c r="W6" s="11">
        <v>1</v>
      </c>
      <c r="X6" s="11">
        <v>0.25</v>
      </c>
      <c r="Y6" s="11">
        <v>1</v>
      </c>
      <c r="Z6" s="11">
        <v>1</v>
      </c>
      <c r="AA6" s="11">
        <v>1</v>
      </c>
      <c r="AB6" s="25">
        <f t="shared" ref="AB6:AB33" si="4">IF(R6&gt;0,(R6/R$35)*LN($P6),"na")</f>
        <v>-4.6051701859880909</v>
      </c>
      <c r="AC6" s="12">
        <f t="shared" si="0"/>
        <v>-1.431336679428731</v>
      </c>
      <c r="AD6" s="12">
        <f t="shared" si="0"/>
        <v>-5.4178472776330482</v>
      </c>
      <c r="AE6" s="12">
        <f t="shared" si="0"/>
        <v>-2.8414879870990348</v>
      </c>
      <c r="AF6" s="12">
        <f t="shared" si="0"/>
        <v>-9.1472558488804552</v>
      </c>
      <c r="AG6" s="12">
        <f t="shared" si="0"/>
        <v>-6.9018054467004974</v>
      </c>
      <c r="AH6" s="12">
        <f t="shared" si="0"/>
        <v>-1.4736544595161891</v>
      </c>
      <c r="AI6" s="12">
        <f t="shared" si="0"/>
        <v>-4.9785623632303677</v>
      </c>
      <c r="AJ6" s="12">
        <f t="shared" si="0"/>
        <v>-4.6051701859880909</v>
      </c>
      <c r="AK6" s="12">
        <f t="shared" si="0"/>
        <v>-4.9421338581335617</v>
      </c>
      <c r="AL6" s="25">
        <f t="shared" ref="AL6:AL33" si="5">IF(R6&gt;0,(((R6/R$35)^2)*($Q6^2))/($P6^2),"na")</f>
        <v>1</v>
      </c>
      <c r="AM6" s="12">
        <f t="shared" si="1"/>
        <v>9.6603360116873621E-2</v>
      </c>
      <c r="AN6" s="12">
        <f t="shared" si="1"/>
        <v>1.3840830449826991</v>
      </c>
      <c r="AO6" s="12">
        <f t="shared" si="1"/>
        <v>0.38071525577184245</v>
      </c>
      <c r="AP6" s="12">
        <f t="shared" si="1"/>
        <v>3.9453931319196847</v>
      </c>
      <c r="AQ6" s="12">
        <f t="shared" si="1"/>
        <v>2.2461257002450434</v>
      </c>
      <c r="AR6" s="12">
        <f t="shared" si="1"/>
        <v>0.10239999999999999</v>
      </c>
      <c r="AS6" s="12">
        <f t="shared" si="1"/>
        <v>1.1687363038714387</v>
      </c>
      <c r="AT6" s="12">
        <f t="shared" si="1"/>
        <v>1</v>
      </c>
      <c r="AU6" s="67">
        <f t="shared" si="1"/>
        <v>1.1516954193932185</v>
      </c>
    </row>
    <row r="7" spans="1:47" ht="15.75" x14ac:dyDescent="0.25">
      <c r="A7" s="13" t="s">
        <v>86</v>
      </c>
      <c r="B7" s="1"/>
      <c r="D7" s="73"/>
      <c r="E7" s="11"/>
      <c r="H7" s="1" t="s">
        <v>338</v>
      </c>
      <c r="K7">
        <v>25</v>
      </c>
      <c r="L7" s="20">
        <v>0.71550000000000002</v>
      </c>
      <c r="M7" s="177"/>
      <c r="N7" s="104"/>
      <c r="O7" s="112"/>
      <c r="P7" s="25">
        <f t="shared" si="2"/>
        <v>0.01</v>
      </c>
      <c r="Q7" s="67">
        <f t="shared" si="3"/>
        <v>0.01</v>
      </c>
      <c r="R7" s="14">
        <v>1</v>
      </c>
      <c r="S7" s="11">
        <v>0.25</v>
      </c>
      <c r="T7" s="11"/>
      <c r="U7" s="11">
        <v>0.375</v>
      </c>
      <c r="V7" s="11">
        <v>1</v>
      </c>
      <c r="W7" s="11">
        <v>0.05</v>
      </c>
      <c r="X7" s="11">
        <v>1</v>
      </c>
      <c r="Y7" s="11"/>
      <c r="Z7" s="11"/>
      <c r="AA7" s="11"/>
      <c r="AB7" s="25">
        <f t="shared" si="4"/>
        <v>-4.6051701859880909</v>
      </c>
      <c r="AC7" s="12">
        <f t="shared" si="0"/>
        <v>-1.431336679428731</v>
      </c>
      <c r="AD7" s="12" t="str">
        <f t="shared" si="0"/>
        <v>na</v>
      </c>
      <c r="AE7" s="12">
        <f t="shared" si="0"/>
        <v>-4.2622319806485525</v>
      </c>
      <c r="AF7" s="12">
        <f t="shared" si="0"/>
        <v>-9.1472558488804552</v>
      </c>
      <c r="AG7" s="12">
        <f t="shared" si="0"/>
        <v>-0.34509027233502493</v>
      </c>
      <c r="AH7" s="12">
        <f t="shared" si="0"/>
        <v>-5.8946178380647565</v>
      </c>
      <c r="AI7" s="12" t="str">
        <f t="shared" si="0"/>
        <v>na</v>
      </c>
      <c r="AJ7" s="12" t="str">
        <f t="shared" si="0"/>
        <v>na</v>
      </c>
      <c r="AK7" s="12" t="str">
        <f t="shared" si="0"/>
        <v>na</v>
      </c>
      <c r="AL7" s="25">
        <f t="shared" si="5"/>
        <v>1</v>
      </c>
      <c r="AM7" s="12">
        <f t="shared" si="1"/>
        <v>9.6603360116873621E-2</v>
      </c>
      <c r="AN7" s="12" t="str">
        <f t="shared" si="1"/>
        <v>na</v>
      </c>
      <c r="AO7" s="12">
        <f t="shared" si="1"/>
        <v>0.85660932548664559</v>
      </c>
      <c r="AP7" s="12">
        <f t="shared" si="1"/>
        <v>3.9453931319196847</v>
      </c>
      <c r="AQ7" s="12">
        <f t="shared" si="1"/>
        <v>5.6153142506126102E-3</v>
      </c>
      <c r="AR7" s="12">
        <f t="shared" si="1"/>
        <v>1.6383999999999999</v>
      </c>
      <c r="AS7" s="12" t="str">
        <f t="shared" si="1"/>
        <v>na</v>
      </c>
      <c r="AT7" s="12" t="str">
        <f t="shared" si="1"/>
        <v>na</v>
      </c>
      <c r="AU7" s="67" t="str">
        <f t="shared" si="1"/>
        <v>na</v>
      </c>
    </row>
    <row r="8" spans="1:47" ht="15.75" x14ac:dyDescent="0.25">
      <c r="A8" s="13" t="s">
        <v>25</v>
      </c>
      <c r="B8" s="1"/>
      <c r="D8" s="73"/>
      <c r="E8" s="11"/>
      <c r="H8" s="1" t="s">
        <v>338</v>
      </c>
      <c r="K8">
        <v>25</v>
      </c>
      <c r="L8" s="20">
        <v>0.60199999999999998</v>
      </c>
      <c r="M8" s="177"/>
      <c r="N8" s="112"/>
      <c r="O8" s="112"/>
      <c r="P8" s="25">
        <f t="shared" si="2"/>
        <v>0.01</v>
      </c>
      <c r="Q8" s="67">
        <f t="shared" si="3"/>
        <v>0.01</v>
      </c>
      <c r="R8" s="14">
        <v>1</v>
      </c>
      <c r="S8">
        <v>1</v>
      </c>
      <c r="T8">
        <v>0.25</v>
      </c>
      <c r="U8">
        <v>1</v>
      </c>
      <c r="V8">
        <v>1</v>
      </c>
      <c r="W8">
        <v>0.05</v>
      </c>
      <c r="AB8" s="25">
        <f t="shared" si="4"/>
        <v>-4.6051701859880909</v>
      </c>
      <c r="AC8" s="12">
        <f t="shared" si="0"/>
        <v>-5.725346717714924</v>
      </c>
      <c r="AD8" s="12">
        <f t="shared" si="0"/>
        <v>-1.354461819408262</v>
      </c>
      <c r="AE8" s="12">
        <f t="shared" si="0"/>
        <v>-11.365951948396139</v>
      </c>
      <c r="AF8" s="12">
        <f t="shared" si="0"/>
        <v>-9.1472558488804552</v>
      </c>
      <c r="AG8" s="12">
        <f t="shared" si="0"/>
        <v>-0.34509027233502493</v>
      </c>
      <c r="AH8" s="12" t="str">
        <f t="shared" si="0"/>
        <v>na</v>
      </c>
      <c r="AI8" s="12" t="str">
        <f t="shared" si="0"/>
        <v>na</v>
      </c>
      <c r="AJ8" s="12" t="str">
        <f t="shared" si="0"/>
        <v>na</v>
      </c>
      <c r="AK8" s="12" t="str">
        <f t="shared" si="0"/>
        <v>na</v>
      </c>
      <c r="AL8" s="25">
        <f t="shared" si="5"/>
        <v>1</v>
      </c>
      <c r="AM8" s="12">
        <f t="shared" si="1"/>
        <v>1.5456537618699779</v>
      </c>
      <c r="AN8" s="12">
        <f t="shared" si="1"/>
        <v>8.6505190311418692E-2</v>
      </c>
      <c r="AO8" s="12">
        <f t="shared" si="1"/>
        <v>6.0914440923494793</v>
      </c>
      <c r="AP8" s="12">
        <f t="shared" si="1"/>
        <v>3.9453931319196847</v>
      </c>
      <c r="AQ8" s="12">
        <f t="shared" si="1"/>
        <v>5.6153142506126102E-3</v>
      </c>
      <c r="AR8" s="12" t="str">
        <f t="shared" si="1"/>
        <v>na</v>
      </c>
      <c r="AS8" s="12" t="str">
        <f t="shared" si="1"/>
        <v>na</v>
      </c>
      <c r="AT8" s="12" t="str">
        <f t="shared" si="1"/>
        <v>na</v>
      </c>
      <c r="AU8" s="67" t="str">
        <f t="shared" si="1"/>
        <v>na</v>
      </c>
    </row>
    <row r="9" spans="1:47" x14ac:dyDescent="0.25">
      <c r="A9" s="13" t="s">
        <v>79</v>
      </c>
      <c r="B9" s="1"/>
      <c r="E9" s="11"/>
      <c r="H9" s="1" t="s">
        <v>229</v>
      </c>
      <c r="K9">
        <v>35</v>
      </c>
      <c r="L9" s="20">
        <v>33.058</v>
      </c>
      <c r="M9" s="177"/>
      <c r="N9" s="18"/>
      <c r="O9" s="18"/>
      <c r="P9" s="25">
        <f t="shared" si="2"/>
        <v>0.01</v>
      </c>
      <c r="Q9" s="67">
        <f t="shared" si="3"/>
        <v>0.01</v>
      </c>
      <c r="R9" s="14">
        <v>1</v>
      </c>
      <c r="S9" s="11"/>
      <c r="T9" s="11"/>
      <c r="U9" s="11">
        <v>0.125</v>
      </c>
      <c r="V9" s="11">
        <v>0.1</v>
      </c>
      <c r="W9" s="11">
        <v>1</v>
      </c>
      <c r="X9" s="11">
        <v>1</v>
      </c>
      <c r="Y9" s="11"/>
      <c r="Z9" s="11"/>
      <c r="AA9" s="11"/>
      <c r="AB9" s="25">
        <f t="shared" si="4"/>
        <v>-4.6051701859880909</v>
      </c>
      <c r="AC9" s="12" t="str">
        <f t="shared" si="0"/>
        <v>na</v>
      </c>
      <c r="AD9" s="12" t="str">
        <f t="shared" si="0"/>
        <v>na</v>
      </c>
      <c r="AE9" s="12">
        <f t="shared" si="0"/>
        <v>-1.4207439935495174</v>
      </c>
      <c r="AF9" s="12">
        <f t="shared" si="0"/>
        <v>-0.91472558488804556</v>
      </c>
      <c r="AG9" s="12">
        <f t="shared" si="0"/>
        <v>-6.9018054467004974</v>
      </c>
      <c r="AH9" s="12">
        <f t="shared" si="0"/>
        <v>-5.8946178380647565</v>
      </c>
      <c r="AI9" s="12" t="str">
        <f t="shared" si="0"/>
        <v>na</v>
      </c>
      <c r="AJ9" s="12" t="str">
        <f t="shared" si="0"/>
        <v>na</v>
      </c>
      <c r="AK9" s="12" t="str">
        <f t="shared" si="0"/>
        <v>na</v>
      </c>
      <c r="AL9" s="25">
        <f t="shared" si="5"/>
        <v>1</v>
      </c>
      <c r="AM9" s="12" t="str">
        <f t="shared" si="1"/>
        <v>na</v>
      </c>
      <c r="AN9" s="12" t="str">
        <f t="shared" si="1"/>
        <v>na</v>
      </c>
      <c r="AO9" s="12">
        <f t="shared" si="1"/>
        <v>9.5178813942960613E-2</v>
      </c>
      <c r="AP9" s="12">
        <f t="shared" si="1"/>
        <v>3.9453931319196854E-2</v>
      </c>
      <c r="AQ9" s="12">
        <f t="shared" si="1"/>
        <v>2.2461257002450434</v>
      </c>
      <c r="AR9" s="12">
        <f t="shared" si="1"/>
        <v>1.6383999999999999</v>
      </c>
      <c r="AS9" s="12" t="str">
        <f t="shared" si="1"/>
        <v>na</v>
      </c>
      <c r="AT9" s="12" t="str">
        <f t="shared" si="1"/>
        <v>na</v>
      </c>
      <c r="AU9" s="67" t="str">
        <f t="shared" si="1"/>
        <v>na</v>
      </c>
    </row>
    <row r="10" spans="1:47" x14ac:dyDescent="0.25">
      <c r="A10" s="13" t="s">
        <v>26</v>
      </c>
      <c r="B10" s="1"/>
      <c r="E10" s="11"/>
      <c r="H10" s="1" t="s">
        <v>338</v>
      </c>
      <c r="K10">
        <v>25</v>
      </c>
      <c r="L10" s="20">
        <v>2.9445000000000001</v>
      </c>
      <c r="M10" s="177"/>
      <c r="N10" s="112"/>
      <c r="O10" s="112"/>
      <c r="P10" s="25">
        <f t="shared" si="2"/>
        <v>0.01</v>
      </c>
      <c r="Q10" s="67">
        <f t="shared" si="3"/>
        <v>0.01</v>
      </c>
      <c r="R10" s="14">
        <v>1</v>
      </c>
      <c r="S10" s="11">
        <v>1</v>
      </c>
      <c r="T10" s="11">
        <v>1</v>
      </c>
      <c r="U10" s="11">
        <v>0.375</v>
      </c>
      <c r="V10" s="11">
        <v>0.25</v>
      </c>
      <c r="W10" s="11">
        <v>1</v>
      </c>
      <c r="X10" s="11">
        <v>1</v>
      </c>
      <c r="Y10" s="11"/>
      <c r="Z10" s="11"/>
      <c r="AA10" s="11">
        <v>1</v>
      </c>
      <c r="AB10" s="25">
        <f t="shared" si="4"/>
        <v>-4.6051701859880909</v>
      </c>
      <c r="AC10" s="12">
        <f t="shared" si="0"/>
        <v>-5.725346717714924</v>
      </c>
      <c r="AD10" s="12">
        <f t="shared" si="0"/>
        <v>-5.4178472776330482</v>
      </c>
      <c r="AE10" s="12">
        <f t="shared" si="0"/>
        <v>-4.2622319806485525</v>
      </c>
      <c r="AF10" s="12">
        <f t="shared" si="0"/>
        <v>-2.2868139622201138</v>
      </c>
      <c r="AG10" s="12">
        <f t="shared" si="0"/>
        <v>-6.9018054467004974</v>
      </c>
      <c r="AH10" s="12">
        <f t="shared" si="0"/>
        <v>-5.8946178380647565</v>
      </c>
      <c r="AI10" s="12" t="str">
        <f t="shared" si="0"/>
        <v>na</v>
      </c>
      <c r="AJ10" s="12" t="str">
        <f t="shared" si="0"/>
        <v>na</v>
      </c>
      <c r="AK10" s="12">
        <f t="shared" si="0"/>
        <v>-4.9421338581335617</v>
      </c>
      <c r="AL10" s="25">
        <f t="shared" si="5"/>
        <v>1</v>
      </c>
      <c r="AM10" s="12">
        <f t="shared" si="1"/>
        <v>1.5456537618699779</v>
      </c>
      <c r="AN10" s="12">
        <f t="shared" si="1"/>
        <v>1.3840830449826991</v>
      </c>
      <c r="AO10" s="12">
        <f t="shared" si="1"/>
        <v>0.85660932548664559</v>
      </c>
      <c r="AP10" s="12">
        <f t="shared" si="1"/>
        <v>0.24658707074498029</v>
      </c>
      <c r="AQ10" s="12">
        <f t="shared" si="1"/>
        <v>2.2461257002450434</v>
      </c>
      <c r="AR10" s="12">
        <f t="shared" si="1"/>
        <v>1.6383999999999999</v>
      </c>
      <c r="AS10" s="12" t="str">
        <f t="shared" si="1"/>
        <v>na</v>
      </c>
      <c r="AT10" s="12" t="str">
        <f t="shared" si="1"/>
        <v>na</v>
      </c>
      <c r="AU10" s="67">
        <f t="shared" si="1"/>
        <v>1.1516954193932185</v>
      </c>
    </row>
    <row r="11" spans="1:47" x14ac:dyDescent="0.25">
      <c r="A11" s="13" t="s">
        <v>27</v>
      </c>
      <c r="B11" s="1"/>
      <c r="E11" s="11"/>
      <c r="H11" s="1" t="s">
        <v>229</v>
      </c>
      <c r="K11">
        <v>35</v>
      </c>
      <c r="L11" s="20">
        <v>201.07900000000001</v>
      </c>
      <c r="M11" s="177"/>
      <c r="N11" s="18"/>
      <c r="O11" s="18"/>
      <c r="P11" s="25">
        <f t="shared" si="2"/>
        <v>0.01</v>
      </c>
      <c r="Q11" s="67">
        <f t="shared" si="3"/>
        <v>0.01</v>
      </c>
      <c r="R11" s="14">
        <v>1</v>
      </c>
      <c r="S11" s="11">
        <v>0.25</v>
      </c>
      <c r="T11" s="11">
        <v>0.25</v>
      </c>
      <c r="U11" s="11">
        <v>0.375</v>
      </c>
      <c r="V11" s="11">
        <v>0.1</v>
      </c>
      <c r="W11" s="11">
        <v>1</v>
      </c>
      <c r="X11" s="11">
        <v>0.25</v>
      </c>
      <c r="Y11" s="11">
        <v>1</v>
      </c>
      <c r="Z11" s="11">
        <v>1</v>
      </c>
      <c r="AA11" s="11">
        <v>1</v>
      </c>
      <c r="AB11" s="25">
        <f t="shared" si="4"/>
        <v>-4.6051701859880909</v>
      </c>
      <c r="AC11" s="12">
        <f t="shared" si="0"/>
        <v>-1.431336679428731</v>
      </c>
      <c r="AD11" s="12">
        <f t="shared" si="0"/>
        <v>-1.354461819408262</v>
      </c>
      <c r="AE11" s="12">
        <f t="shared" si="0"/>
        <v>-4.2622319806485525</v>
      </c>
      <c r="AF11" s="12">
        <f t="shared" si="0"/>
        <v>-0.91472558488804556</v>
      </c>
      <c r="AG11" s="12">
        <f t="shared" si="0"/>
        <v>-6.9018054467004974</v>
      </c>
      <c r="AH11" s="12">
        <f t="shared" si="0"/>
        <v>-1.4736544595161891</v>
      </c>
      <c r="AI11" s="12">
        <f t="shared" si="0"/>
        <v>-4.9785623632303677</v>
      </c>
      <c r="AJ11" s="12">
        <f t="shared" si="0"/>
        <v>-4.6051701859880909</v>
      </c>
      <c r="AK11" s="12">
        <f t="shared" si="0"/>
        <v>-4.9421338581335617</v>
      </c>
      <c r="AL11" s="25">
        <f t="shared" si="5"/>
        <v>1</v>
      </c>
      <c r="AM11" s="12">
        <f t="shared" si="1"/>
        <v>9.6603360116873621E-2</v>
      </c>
      <c r="AN11" s="12">
        <f t="shared" si="1"/>
        <v>8.6505190311418692E-2</v>
      </c>
      <c r="AO11" s="12">
        <f t="shared" si="1"/>
        <v>0.85660932548664559</v>
      </c>
      <c r="AP11" s="12">
        <f t="shared" si="1"/>
        <v>3.9453931319196854E-2</v>
      </c>
      <c r="AQ11" s="12">
        <f t="shared" si="1"/>
        <v>2.2461257002450434</v>
      </c>
      <c r="AR11" s="12">
        <f t="shared" si="1"/>
        <v>0.10239999999999999</v>
      </c>
      <c r="AS11" s="12">
        <f t="shared" si="1"/>
        <v>1.1687363038714387</v>
      </c>
      <c r="AT11" s="12">
        <f t="shared" si="1"/>
        <v>1</v>
      </c>
      <c r="AU11" s="67">
        <f t="shared" si="1"/>
        <v>1.1516954193932185</v>
      </c>
    </row>
    <row r="12" spans="1:47" x14ac:dyDescent="0.25">
      <c r="A12" s="13" t="s">
        <v>60</v>
      </c>
      <c r="B12" s="1"/>
      <c r="E12" s="11"/>
      <c r="H12" s="1" t="s">
        <v>229</v>
      </c>
      <c r="K12">
        <v>35</v>
      </c>
      <c r="L12" s="20">
        <v>51.22</v>
      </c>
      <c r="M12" s="177"/>
      <c r="N12" s="18"/>
      <c r="O12" s="18"/>
      <c r="P12" s="25">
        <f t="shared" si="2"/>
        <v>0.01</v>
      </c>
      <c r="Q12" s="67">
        <f t="shared" si="3"/>
        <v>0.01</v>
      </c>
      <c r="R12" s="14">
        <v>1</v>
      </c>
      <c r="S12" s="11">
        <v>1</v>
      </c>
      <c r="T12" s="11"/>
      <c r="U12" s="11">
        <v>0.375</v>
      </c>
      <c r="V12" s="11">
        <v>0.15</v>
      </c>
      <c r="W12" s="11">
        <v>0.05</v>
      </c>
      <c r="X12" s="11">
        <v>1</v>
      </c>
      <c r="Y12" s="11"/>
      <c r="Z12" s="11">
        <v>1</v>
      </c>
      <c r="AA12" s="11"/>
      <c r="AB12" s="25">
        <f t="shared" si="4"/>
        <v>-4.6051701859880909</v>
      </c>
      <c r="AC12" s="12">
        <f t="shared" si="0"/>
        <v>-5.725346717714924</v>
      </c>
      <c r="AD12" s="12" t="str">
        <f t="shared" si="0"/>
        <v>na</v>
      </c>
      <c r="AE12" s="12">
        <f t="shared" si="0"/>
        <v>-4.2622319806485525</v>
      </c>
      <c r="AF12" s="12">
        <f t="shared" si="0"/>
        <v>-1.372088377332068</v>
      </c>
      <c r="AG12" s="12">
        <f t="shared" si="0"/>
        <v>-0.34509027233502493</v>
      </c>
      <c r="AH12" s="12">
        <f t="shared" si="0"/>
        <v>-5.8946178380647565</v>
      </c>
      <c r="AI12" s="12" t="str">
        <f t="shared" si="0"/>
        <v>na</v>
      </c>
      <c r="AJ12" s="12">
        <f t="shared" si="0"/>
        <v>-4.6051701859880909</v>
      </c>
      <c r="AK12" s="12" t="str">
        <f t="shared" si="0"/>
        <v>na</v>
      </c>
      <c r="AL12" s="25">
        <f t="shared" si="5"/>
        <v>1</v>
      </c>
      <c r="AM12" s="12">
        <f t="shared" si="1"/>
        <v>1.5456537618699779</v>
      </c>
      <c r="AN12" s="12" t="str">
        <f t="shared" si="1"/>
        <v>na</v>
      </c>
      <c r="AO12" s="12">
        <f t="shared" si="1"/>
        <v>0.85660932548664559</v>
      </c>
      <c r="AP12" s="12">
        <f t="shared" si="1"/>
        <v>8.8771345468192889E-2</v>
      </c>
      <c r="AQ12" s="12">
        <f t="shared" si="1"/>
        <v>5.6153142506126102E-3</v>
      </c>
      <c r="AR12" s="12">
        <f t="shared" si="1"/>
        <v>1.6383999999999999</v>
      </c>
      <c r="AS12" s="12" t="str">
        <f t="shared" si="1"/>
        <v>na</v>
      </c>
      <c r="AT12" s="12">
        <f t="shared" si="1"/>
        <v>1</v>
      </c>
      <c r="AU12" s="67" t="str">
        <f t="shared" si="1"/>
        <v>na</v>
      </c>
    </row>
    <row r="13" spans="1:47" x14ac:dyDescent="0.25">
      <c r="A13" s="13" t="s">
        <v>28</v>
      </c>
      <c r="B13" s="1"/>
      <c r="H13" s="1" t="s">
        <v>229</v>
      </c>
      <c r="K13">
        <v>35</v>
      </c>
      <c r="L13" s="20">
        <v>11.547000000000001</v>
      </c>
      <c r="M13" s="177"/>
      <c r="N13" s="18"/>
      <c r="O13" s="18"/>
      <c r="P13" s="25">
        <f t="shared" si="2"/>
        <v>0.01</v>
      </c>
      <c r="Q13" s="67">
        <f t="shared" si="3"/>
        <v>0.01</v>
      </c>
      <c r="R13" s="14">
        <v>1</v>
      </c>
      <c r="S13" s="11">
        <v>1</v>
      </c>
      <c r="T13" s="11"/>
      <c r="U13" s="11">
        <v>0.375</v>
      </c>
      <c r="V13" s="11">
        <v>1</v>
      </c>
      <c r="W13" s="11">
        <v>0.25</v>
      </c>
      <c r="X13" s="11"/>
      <c r="Y13" s="11"/>
      <c r="Z13" s="11"/>
      <c r="AA13" s="11"/>
      <c r="AB13" s="25">
        <f t="shared" si="4"/>
        <v>-4.6051701859880909</v>
      </c>
      <c r="AC13" s="12">
        <f t="shared" si="0"/>
        <v>-5.725346717714924</v>
      </c>
      <c r="AD13" s="12" t="str">
        <f t="shared" si="0"/>
        <v>na</v>
      </c>
      <c r="AE13" s="12">
        <f t="shared" si="0"/>
        <v>-4.2622319806485525</v>
      </c>
      <c r="AF13" s="12">
        <f t="shared" si="0"/>
        <v>-9.1472558488804552</v>
      </c>
      <c r="AG13" s="12">
        <f t="shared" si="0"/>
        <v>-1.7254513616751244</v>
      </c>
      <c r="AH13" s="12" t="str">
        <f t="shared" si="0"/>
        <v>na</v>
      </c>
      <c r="AI13" s="12" t="str">
        <f t="shared" si="0"/>
        <v>na</v>
      </c>
      <c r="AJ13" s="12" t="str">
        <f t="shared" si="0"/>
        <v>na</v>
      </c>
      <c r="AK13" s="12" t="str">
        <f t="shared" si="0"/>
        <v>na</v>
      </c>
      <c r="AL13" s="25">
        <f t="shared" si="5"/>
        <v>1</v>
      </c>
      <c r="AM13" s="12">
        <f t="shared" si="1"/>
        <v>1.5456537618699779</v>
      </c>
      <c r="AN13" s="12" t="str">
        <f t="shared" si="1"/>
        <v>na</v>
      </c>
      <c r="AO13" s="12">
        <f t="shared" si="1"/>
        <v>0.85660932548664559</v>
      </c>
      <c r="AP13" s="12">
        <f t="shared" si="1"/>
        <v>3.9453931319196847</v>
      </c>
      <c r="AQ13" s="12">
        <f t="shared" si="1"/>
        <v>0.14038285626531521</v>
      </c>
      <c r="AR13" s="12" t="str">
        <f t="shared" si="1"/>
        <v>na</v>
      </c>
      <c r="AS13" s="12" t="str">
        <f t="shared" si="1"/>
        <v>na</v>
      </c>
      <c r="AT13" s="12" t="str">
        <f t="shared" si="1"/>
        <v>na</v>
      </c>
      <c r="AU13" s="67" t="str">
        <f t="shared" si="1"/>
        <v>na</v>
      </c>
    </row>
    <row r="14" spans="1:47" ht="15.75" x14ac:dyDescent="0.25">
      <c r="A14" s="13" t="s">
        <v>29</v>
      </c>
      <c r="B14" s="1"/>
      <c r="D14" s="53"/>
      <c r="E14" s="11"/>
      <c r="H14" s="1" t="s">
        <v>229</v>
      </c>
      <c r="K14">
        <v>35</v>
      </c>
      <c r="L14" s="20">
        <v>477.06299999999999</v>
      </c>
      <c r="M14" s="177"/>
      <c r="N14" s="18"/>
      <c r="O14" s="18"/>
      <c r="P14" s="25">
        <f t="shared" si="2"/>
        <v>0.01</v>
      </c>
      <c r="Q14" s="67">
        <f t="shared" si="3"/>
        <v>0.01</v>
      </c>
      <c r="R14" s="14">
        <v>1</v>
      </c>
      <c r="S14" s="11">
        <v>0.25</v>
      </c>
      <c r="T14" s="11"/>
      <c r="U14" s="11">
        <v>0.25</v>
      </c>
      <c r="V14" s="11">
        <v>0.1</v>
      </c>
      <c r="W14" s="11">
        <v>1</v>
      </c>
      <c r="X14" s="11">
        <v>1</v>
      </c>
      <c r="Y14" s="11">
        <v>1</v>
      </c>
      <c r="Z14" s="11"/>
      <c r="AA14" s="11"/>
      <c r="AB14" s="25">
        <f t="shared" si="4"/>
        <v>-4.6051701859880909</v>
      </c>
      <c r="AC14" s="12">
        <f t="shared" si="0"/>
        <v>-1.431336679428731</v>
      </c>
      <c r="AD14" s="12" t="str">
        <f t="shared" si="0"/>
        <v>na</v>
      </c>
      <c r="AE14" s="12">
        <f t="shared" si="0"/>
        <v>-2.8414879870990348</v>
      </c>
      <c r="AF14" s="12">
        <f t="shared" si="0"/>
        <v>-0.91472558488804556</v>
      </c>
      <c r="AG14" s="12">
        <f t="shared" si="0"/>
        <v>-6.9018054467004974</v>
      </c>
      <c r="AH14" s="12">
        <f t="shared" si="0"/>
        <v>-5.8946178380647565</v>
      </c>
      <c r="AI14" s="12">
        <f t="shared" si="0"/>
        <v>-4.9785623632303677</v>
      </c>
      <c r="AJ14" s="12" t="str">
        <f t="shared" si="0"/>
        <v>na</v>
      </c>
      <c r="AK14" s="12" t="str">
        <f t="shared" si="0"/>
        <v>na</v>
      </c>
      <c r="AL14" s="25">
        <f t="shared" si="5"/>
        <v>1</v>
      </c>
      <c r="AM14" s="12">
        <f t="shared" si="1"/>
        <v>9.6603360116873621E-2</v>
      </c>
      <c r="AN14" s="12" t="str">
        <f t="shared" si="1"/>
        <v>na</v>
      </c>
      <c r="AO14" s="12">
        <f t="shared" si="1"/>
        <v>0.38071525577184245</v>
      </c>
      <c r="AP14" s="12">
        <f t="shared" si="1"/>
        <v>3.9453931319196854E-2</v>
      </c>
      <c r="AQ14" s="12">
        <f t="shared" si="1"/>
        <v>2.2461257002450434</v>
      </c>
      <c r="AR14" s="12">
        <f t="shared" si="1"/>
        <v>1.6383999999999999</v>
      </c>
      <c r="AS14" s="12">
        <f t="shared" si="1"/>
        <v>1.1687363038714387</v>
      </c>
      <c r="AT14" s="12" t="str">
        <f t="shared" si="1"/>
        <v>na</v>
      </c>
      <c r="AU14" s="67" t="str">
        <f t="shared" si="1"/>
        <v>na</v>
      </c>
    </row>
    <row r="15" spans="1:47" ht="15.75" x14ac:dyDescent="0.25">
      <c r="A15" s="13" t="s">
        <v>91</v>
      </c>
      <c r="B15" s="1"/>
      <c r="D15" s="53"/>
      <c r="E15" s="11"/>
      <c r="H15" s="1" t="s">
        <v>338</v>
      </c>
      <c r="K15">
        <v>25</v>
      </c>
      <c r="L15" s="20">
        <v>0.68399999999999994</v>
      </c>
      <c r="M15" s="177"/>
      <c r="N15" s="112"/>
      <c r="O15" s="112"/>
      <c r="P15" s="25">
        <f t="shared" si="2"/>
        <v>0.01</v>
      </c>
      <c r="Q15" s="67">
        <f t="shared" si="3"/>
        <v>0.01</v>
      </c>
      <c r="R15" s="14">
        <v>1</v>
      </c>
      <c r="S15">
        <v>1</v>
      </c>
      <c r="T15">
        <v>1</v>
      </c>
      <c r="U15">
        <v>1</v>
      </c>
      <c r="V15">
        <v>1</v>
      </c>
      <c r="W15">
        <v>1</v>
      </c>
      <c r="X15">
        <v>0.25</v>
      </c>
      <c r="Y15">
        <v>1</v>
      </c>
      <c r="AA15">
        <v>1</v>
      </c>
      <c r="AB15" s="25">
        <f t="shared" si="4"/>
        <v>-4.6051701859880909</v>
      </c>
      <c r="AC15" s="12">
        <f t="shared" si="0"/>
        <v>-5.725346717714924</v>
      </c>
      <c r="AD15" s="12">
        <f t="shared" si="0"/>
        <v>-5.4178472776330482</v>
      </c>
      <c r="AE15" s="12">
        <f t="shared" si="0"/>
        <v>-11.365951948396139</v>
      </c>
      <c r="AF15" s="12">
        <f t="shared" si="0"/>
        <v>-9.1472558488804552</v>
      </c>
      <c r="AG15" s="12">
        <f t="shared" si="0"/>
        <v>-6.9018054467004974</v>
      </c>
      <c r="AH15" s="12">
        <f t="shared" si="0"/>
        <v>-1.4736544595161891</v>
      </c>
      <c r="AI15" s="12">
        <f t="shared" si="0"/>
        <v>-4.9785623632303677</v>
      </c>
      <c r="AJ15" s="12" t="str">
        <f t="shared" si="0"/>
        <v>na</v>
      </c>
      <c r="AK15" s="12">
        <f t="shared" si="0"/>
        <v>-4.9421338581335617</v>
      </c>
      <c r="AL15" s="25">
        <f t="shared" si="5"/>
        <v>1</v>
      </c>
      <c r="AM15" s="12">
        <f t="shared" si="1"/>
        <v>1.5456537618699779</v>
      </c>
      <c r="AN15" s="12">
        <f t="shared" si="1"/>
        <v>1.3840830449826991</v>
      </c>
      <c r="AO15" s="12">
        <f t="shared" si="1"/>
        <v>6.0914440923494793</v>
      </c>
      <c r="AP15" s="12">
        <f t="shared" si="1"/>
        <v>3.9453931319196847</v>
      </c>
      <c r="AQ15" s="12">
        <f t="shared" si="1"/>
        <v>2.2461257002450434</v>
      </c>
      <c r="AR15" s="12">
        <f t="shared" si="1"/>
        <v>0.10239999999999999</v>
      </c>
      <c r="AS15" s="12">
        <f t="shared" si="1"/>
        <v>1.1687363038714387</v>
      </c>
      <c r="AT15" s="12" t="str">
        <f t="shared" si="1"/>
        <v>na</v>
      </c>
      <c r="AU15" s="67">
        <f t="shared" si="1"/>
        <v>1.1516954193932185</v>
      </c>
    </row>
    <row r="16" spans="1:47" ht="15.75" x14ac:dyDescent="0.25">
      <c r="A16" s="13" t="s">
        <v>30</v>
      </c>
      <c r="B16" s="1"/>
      <c r="D16" s="53"/>
      <c r="H16" s="1" t="s">
        <v>229</v>
      </c>
      <c r="K16">
        <v>35</v>
      </c>
      <c r="L16" s="25">
        <v>32.200000000000003</v>
      </c>
      <c r="M16" s="177"/>
      <c r="N16" s="24"/>
      <c r="O16" s="24"/>
      <c r="P16" s="25">
        <f t="shared" si="2"/>
        <v>0.01</v>
      </c>
      <c r="Q16" s="67">
        <f t="shared" si="3"/>
        <v>0.01</v>
      </c>
      <c r="R16" s="14">
        <v>1</v>
      </c>
      <c r="S16" s="11"/>
      <c r="T16" s="11"/>
      <c r="U16" s="11">
        <v>0.125</v>
      </c>
      <c r="V16" s="11">
        <v>0.15</v>
      </c>
      <c r="W16" s="11">
        <v>0.05</v>
      </c>
      <c r="X16" s="11">
        <v>1</v>
      </c>
      <c r="Y16" s="11"/>
      <c r="Z16" s="11"/>
      <c r="AA16" s="11"/>
      <c r="AB16" s="25">
        <f t="shared" si="4"/>
        <v>-4.6051701859880909</v>
      </c>
      <c r="AC16" s="12" t="str">
        <f t="shared" si="0"/>
        <v>na</v>
      </c>
      <c r="AD16" s="12" t="str">
        <f t="shared" si="0"/>
        <v>na</v>
      </c>
      <c r="AE16" s="12">
        <f t="shared" si="0"/>
        <v>-1.4207439935495174</v>
      </c>
      <c r="AF16" s="12">
        <f t="shared" si="0"/>
        <v>-1.372088377332068</v>
      </c>
      <c r="AG16" s="12">
        <f t="shared" si="0"/>
        <v>-0.34509027233502493</v>
      </c>
      <c r="AH16" s="12">
        <f t="shared" si="0"/>
        <v>-5.8946178380647565</v>
      </c>
      <c r="AI16" s="12" t="str">
        <f t="shared" si="0"/>
        <v>na</v>
      </c>
      <c r="AJ16" s="12" t="str">
        <f t="shared" si="0"/>
        <v>na</v>
      </c>
      <c r="AK16" s="12" t="str">
        <f t="shared" si="0"/>
        <v>na</v>
      </c>
      <c r="AL16" s="25">
        <f t="shared" si="5"/>
        <v>1</v>
      </c>
      <c r="AM16" s="12" t="str">
        <f t="shared" si="1"/>
        <v>na</v>
      </c>
      <c r="AN16" s="12" t="str">
        <f t="shared" si="1"/>
        <v>na</v>
      </c>
      <c r="AO16" s="12">
        <f t="shared" si="1"/>
        <v>9.5178813942960613E-2</v>
      </c>
      <c r="AP16" s="12">
        <f t="shared" si="1"/>
        <v>8.8771345468192889E-2</v>
      </c>
      <c r="AQ16" s="12">
        <f t="shared" si="1"/>
        <v>5.6153142506126102E-3</v>
      </c>
      <c r="AR16" s="12">
        <f t="shared" si="1"/>
        <v>1.6383999999999999</v>
      </c>
      <c r="AS16" s="12" t="str">
        <f t="shared" si="1"/>
        <v>na</v>
      </c>
      <c r="AT16" s="12" t="str">
        <f t="shared" si="1"/>
        <v>na</v>
      </c>
      <c r="AU16" s="67" t="str">
        <f t="shared" si="1"/>
        <v>na</v>
      </c>
    </row>
    <row r="17" spans="1:47" ht="15.75" x14ac:dyDescent="0.25">
      <c r="A17" s="13" t="s">
        <v>31</v>
      </c>
      <c r="B17" s="1"/>
      <c r="D17" s="53"/>
      <c r="E17" s="11"/>
      <c r="H17" s="1" t="s">
        <v>338</v>
      </c>
      <c r="K17">
        <v>25</v>
      </c>
      <c r="L17" s="20">
        <v>0.89990000000000003</v>
      </c>
      <c r="M17" s="177"/>
      <c r="N17" s="112"/>
      <c r="O17" s="112"/>
      <c r="P17" s="25">
        <f t="shared" si="2"/>
        <v>0.01</v>
      </c>
      <c r="Q17" s="67">
        <f t="shared" si="3"/>
        <v>0.01</v>
      </c>
      <c r="R17" s="14">
        <v>1</v>
      </c>
      <c r="S17" s="11">
        <v>1</v>
      </c>
      <c r="T17" s="11"/>
      <c r="U17" s="11">
        <v>0.375</v>
      </c>
      <c r="V17" s="11">
        <v>1</v>
      </c>
      <c r="W17" s="11">
        <v>0.25</v>
      </c>
      <c r="X17" s="11">
        <v>0.25</v>
      </c>
      <c r="Y17" s="11"/>
      <c r="Z17" s="11"/>
      <c r="AA17" s="11"/>
      <c r="AB17" s="25">
        <f t="shared" si="4"/>
        <v>-4.6051701859880909</v>
      </c>
      <c r="AC17" s="12">
        <f t="shared" si="0"/>
        <v>-5.725346717714924</v>
      </c>
      <c r="AD17" s="12" t="str">
        <f t="shared" si="0"/>
        <v>na</v>
      </c>
      <c r="AE17" s="12">
        <f t="shared" si="0"/>
        <v>-4.2622319806485525</v>
      </c>
      <c r="AF17" s="12">
        <f t="shared" si="0"/>
        <v>-9.1472558488804552</v>
      </c>
      <c r="AG17" s="12">
        <f t="shared" si="0"/>
        <v>-1.7254513616751244</v>
      </c>
      <c r="AH17" s="12">
        <f t="shared" si="0"/>
        <v>-1.4736544595161891</v>
      </c>
      <c r="AI17" s="12" t="str">
        <f t="shared" si="0"/>
        <v>na</v>
      </c>
      <c r="AJ17" s="12" t="str">
        <f t="shared" si="0"/>
        <v>na</v>
      </c>
      <c r="AK17" s="12" t="str">
        <f t="shared" si="0"/>
        <v>na</v>
      </c>
      <c r="AL17" s="25">
        <f t="shared" si="5"/>
        <v>1</v>
      </c>
      <c r="AM17" s="12">
        <f t="shared" si="1"/>
        <v>1.5456537618699779</v>
      </c>
      <c r="AN17" s="12" t="str">
        <f t="shared" si="1"/>
        <v>na</v>
      </c>
      <c r="AO17" s="12">
        <f t="shared" si="1"/>
        <v>0.85660932548664559</v>
      </c>
      <c r="AP17" s="12">
        <f t="shared" si="1"/>
        <v>3.9453931319196847</v>
      </c>
      <c r="AQ17" s="12">
        <f t="shared" si="1"/>
        <v>0.14038285626531521</v>
      </c>
      <c r="AR17" s="12">
        <f t="shared" si="1"/>
        <v>0.10239999999999999</v>
      </c>
      <c r="AS17" s="12" t="str">
        <f t="shared" si="1"/>
        <v>na</v>
      </c>
      <c r="AT17" s="12" t="str">
        <f t="shared" si="1"/>
        <v>na</v>
      </c>
      <c r="AU17" s="67" t="str">
        <f t="shared" si="1"/>
        <v>na</v>
      </c>
    </row>
    <row r="18" spans="1:47" ht="15.75" x14ac:dyDescent="0.25">
      <c r="A18" s="13" t="s">
        <v>32</v>
      </c>
      <c r="B18" s="1"/>
      <c r="D18" s="53"/>
      <c r="H18" s="1" t="s">
        <v>229</v>
      </c>
      <c r="K18">
        <v>35</v>
      </c>
      <c r="L18" s="20">
        <v>80.941999999999993</v>
      </c>
      <c r="M18" s="177"/>
      <c r="N18" s="18"/>
      <c r="O18" s="18"/>
      <c r="P18" s="25">
        <f t="shared" si="2"/>
        <v>0.01</v>
      </c>
      <c r="Q18" s="67">
        <f t="shared" si="3"/>
        <v>0.01</v>
      </c>
      <c r="R18" s="14">
        <v>1</v>
      </c>
      <c r="S18" s="11"/>
      <c r="T18" s="11">
        <v>1</v>
      </c>
      <c r="U18" s="11">
        <v>0.375</v>
      </c>
      <c r="V18" s="11">
        <v>1</v>
      </c>
      <c r="W18" s="11">
        <v>1</v>
      </c>
      <c r="X18" s="11"/>
      <c r="Y18" s="11">
        <v>1</v>
      </c>
      <c r="Z18" s="11"/>
      <c r="AA18" s="11">
        <v>1</v>
      </c>
      <c r="AB18" s="25">
        <f t="shared" si="4"/>
        <v>-4.6051701859880909</v>
      </c>
      <c r="AC18" s="12" t="str">
        <f t="shared" si="0"/>
        <v>na</v>
      </c>
      <c r="AD18" s="12">
        <f t="shared" si="0"/>
        <v>-5.4178472776330482</v>
      </c>
      <c r="AE18" s="12">
        <f t="shared" si="0"/>
        <v>-4.2622319806485525</v>
      </c>
      <c r="AF18" s="12">
        <f t="shared" si="0"/>
        <v>-9.1472558488804552</v>
      </c>
      <c r="AG18" s="12">
        <f t="shared" si="0"/>
        <v>-6.9018054467004974</v>
      </c>
      <c r="AH18" s="12" t="str">
        <f t="shared" si="0"/>
        <v>na</v>
      </c>
      <c r="AI18" s="12">
        <f t="shared" si="0"/>
        <v>-4.9785623632303677</v>
      </c>
      <c r="AJ18" s="12" t="str">
        <f t="shared" si="0"/>
        <v>na</v>
      </c>
      <c r="AK18" s="12">
        <f t="shared" si="0"/>
        <v>-4.9421338581335617</v>
      </c>
      <c r="AL18" s="25">
        <f t="shared" si="5"/>
        <v>1</v>
      </c>
      <c r="AM18" s="12" t="str">
        <f t="shared" si="1"/>
        <v>na</v>
      </c>
      <c r="AN18" s="12">
        <f t="shared" si="1"/>
        <v>1.3840830449826991</v>
      </c>
      <c r="AO18" s="12">
        <f t="shared" si="1"/>
        <v>0.85660932548664559</v>
      </c>
      <c r="AP18" s="12">
        <f t="shared" si="1"/>
        <v>3.9453931319196847</v>
      </c>
      <c r="AQ18" s="12">
        <f t="shared" si="1"/>
        <v>2.2461257002450434</v>
      </c>
      <c r="AR18" s="12" t="str">
        <f t="shared" si="1"/>
        <v>na</v>
      </c>
      <c r="AS18" s="12">
        <f t="shared" si="1"/>
        <v>1.1687363038714387</v>
      </c>
      <c r="AT18" s="12" t="str">
        <f t="shared" si="1"/>
        <v>na</v>
      </c>
      <c r="AU18" s="67">
        <f t="shared" si="1"/>
        <v>1.1516954193932185</v>
      </c>
    </row>
    <row r="19" spans="1:47" ht="15.75" x14ac:dyDescent="0.25">
      <c r="A19" s="13" t="s">
        <v>33</v>
      </c>
      <c r="B19" s="1"/>
      <c r="D19" s="53"/>
      <c r="H19" s="1" t="s">
        <v>338</v>
      </c>
      <c r="K19">
        <v>25</v>
      </c>
      <c r="L19" s="20">
        <v>0.9265000000000001</v>
      </c>
      <c r="M19" s="177"/>
      <c r="N19" s="112"/>
      <c r="O19" s="112"/>
      <c r="P19" s="25">
        <f t="shared" si="2"/>
        <v>0.01</v>
      </c>
      <c r="Q19" s="67">
        <f t="shared" si="3"/>
        <v>0.01</v>
      </c>
      <c r="R19" s="14">
        <v>1</v>
      </c>
      <c r="S19" s="11"/>
      <c r="T19" s="11"/>
      <c r="U19" s="11">
        <v>0.375</v>
      </c>
      <c r="V19" s="11">
        <v>1</v>
      </c>
      <c r="W19" s="11">
        <v>0.25</v>
      </c>
      <c r="X19" s="11">
        <v>1</v>
      </c>
      <c r="Y19" s="11"/>
      <c r="Z19" s="11"/>
      <c r="AA19" s="11">
        <v>1</v>
      </c>
      <c r="AB19" s="25">
        <f t="shared" si="4"/>
        <v>-4.6051701859880909</v>
      </c>
      <c r="AC19" s="12" t="str">
        <f t="shared" si="0"/>
        <v>na</v>
      </c>
      <c r="AD19" s="12" t="str">
        <f t="shared" si="0"/>
        <v>na</v>
      </c>
      <c r="AE19" s="12">
        <f t="shared" si="0"/>
        <v>-4.2622319806485525</v>
      </c>
      <c r="AF19" s="12">
        <f t="shared" si="0"/>
        <v>-9.1472558488804552</v>
      </c>
      <c r="AG19" s="12">
        <f t="shared" si="0"/>
        <v>-1.7254513616751244</v>
      </c>
      <c r="AH19" s="12">
        <f t="shared" si="0"/>
        <v>-5.8946178380647565</v>
      </c>
      <c r="AI19" s="12" t="str">
        <f t="shared" si="0"/>
        <v>na</v>
      </c>
      <c r="AJ19" s="12" t="str">
        <f t="shared" si="0"/>
        <v>na</v>
      </c>
      <c r="AK19" s="12">
        <f t="shared" si="0"/>
        <v>-4.9421338581335617</v>
      </c>
      <c r="AL19" s="25">
        <f t="shared" si="5"/>
        <v>1</v>
      </c>
      <c r="AM19" s="12" t="str">
        <f t="shared" si="1"/>
        <v>na</v>
      </c>
      <c r="AN19" s="12" t="str">
        <f t="shared" si="1"/>
        <v>na</v>
      </c>
      <c r="AO19" s="12">
        <f t="shared" si="1"/>
        <v>0.85660932548664559</v>
      </c>
      <c r="AP19" s="12">
        <f t="shared" si="1"/>
        <v>3.9453931319196847</v>
      </c>
      <c r="AQ19" s="12">
        <f t="shared" si="1"/>
        <v>0.14038285626531521</v>
      </c>
      <c r="AR19" s="12">
        <f t="shared" si="1"/>
        <v>1.6383999999999999</v>
      </c>
      <c r="AS19" s="12" t="str">
        <f t="shared" si="1"/>
        <v>na</v>
      </c>
      <c r="AT19" s="12" t="str">
        <f t="shared" si="1"/>
        <v>na</v>
      </c>
      <c r="AU19" s="67">
        <f t="shared" si="1"/>
        <v>1.1516954193932185</v>
      </c>
    </row>
    <row r="20" spans="1:47" x14ac:dyDescent="0.25">
      <c r="A20" s="13" t="s">
        <v>193</v>
      </c>
      <c r="B20" s="1"/>
      <c r="E20" s="11"/>
      <c r="H20" s="1" t="s">
        <v>229</v>
      </c>
      <c r="K20">
        <v>35</v>
      </c>
      <c r="L20" s="20">
        <v>23.105</v>
      </c>
      <c r="M20" s="177"/>
      <c r="N20" s="18"/>
      <c r="O20" s="18"/>
      <c r="P20" s="25">
        <f t="shared" si="2"/>
        <v>0.01</v>
      </c>
      <c r="Q20" s="67">
        <f t="shared" si="3"/>
        <v>0.01</v>
      </c>
      <c r="R20" s="14">
        <v>1</v>
      </c>
      <c r="S20">
        <v>1</v>
      </c>
      <c r="U20">
        <v>0.25</v>
      </c>
      <c r="V20">
        <v>0.15</v>
      </c>
      <c r="W20">
        <v>1</v>
      </c>
      <c r="AB20" s="25">
        <f t="shared" si="4"/>
        <v>-4.6051701859880909</v>
      </c>
      <c r="AC20" s="12">
        <f t="shared" si="0"/>
        <v>-5.725346717714924</v>
      </c>
      <c r="AD20" s="12" t="str">
        <f t="shared" si="0"/>
        <v>na</v>
      </c>
      <c r="AE20" s="12">
        <f t="shared" si="0"/>
        <v>-2.8414879870990348</v>
      </c>
      <c r="AF20" s="12">
        <f t="shared" si="0"/>
        <v>-1.372088377332068</v>
      </c>
      <c r="AG20" s="12">
        <f t="shared" si="0"/>
        <v>-6.9018054467004974</v>
      </c>
      <c r="AH20" s="12" t="str">
        <f t="shared" si="0"/>
        <v>na</v>
      </c>
      <c r="AI20" s="12" t="str">
        <f t="shared" si="0"/>
        <v>na</v>
      </c>
      <c r="AJ20" s="12" t="str">
        <f t="shared" si="0"/>
        <v>na</v>
      </c>
      <c r="AK20" s="12" t="str">
        <f t="shared" si="0"/>
        <v>na</v>
      </c>
      <c r="AL20" s="25">
        <f t="shared" si="5"/>
        <v>1</v>
      </c>
      <c r="AM20" s="12">
        <f t="shared" si="1"/>
        <v>1.5456537618699779</v>
      </c>
      <c r="AN20" s="12" t="str">
        <f t="shared" si="1"/>
        <v>na</v>
      </c>
      <c r="AO20" s="12">
        <f t="shared" si="1"/>
        <v>0.38071525577184245</v>
      </c>
      <c r="AP20" s="12">
        <f t="shared" si="1"/>
        <v>8.8771345468192889E-2</v>
      </c>
      <c r="AQ20" s="12">
        <f t="shared" si="1"/>
        <v>2.2461257002450434</v>
      </c>
      <c r="AR20" s="12" t="str">
        <f t="shared" si="1"/>
        <v>na</v>
      </c>
      <c r="AS20" s="12" t="str">
        <f t="shared" si="1"/>
        <v>na</v>
      </c>
      <c r="AT20" s="12" t="str">
        <f t="shared" si="1"/>
        <v>na</v>
      </c>
      <c r="AU20" s="67" t="str">
        <f t="shared" si="1"/>
        <v>na</v>
      </c>
    </row>
    <row r="21" spans="1:47" x14ac:dyDescent="0.25">
      <c r="A21" s="13" t="s">
        <v>77</v>
      </c>
      <c r="B21" s="1"/>
      <c r="H21" s="1" t="s">
        <v>229</v>
      </c>
      <c r="K21">
        <v>25</v>
      </c>
      <c r="L21" s="20">
        <v>4.7141000000000002</v>
      </c>
      <c r="M21" s="177"/>
      <c r="N21" s="112"/>
      <c r="O21" s="112"/>
      <c r="P21" s="25">
        <f t="shared" si="2"/>
        <v>0.01</v>
      </c>
      <c r="Q21" s="67">
        <f t="shared" si="3"/>
        <v>0.01</v>
      </c>
      <c r="R21" s="14">
        <v>1</v>
      </c>
      <c r="S21" s="11">
        <v>1</v>
      </c>
      <c r="T21" s="11"/>
      <c r="U21" s="11">
        <v>1</v>
      </c>
      <c r="V21" s="11">
        <v>0.25</v>
      </c>
      <c r="W21" s="11">
        <v>1</v>
      </c>
      <c r="X21" s="11">
        <v>1</v>
      </c>
      <c r="Y21" s="11">
        <v>1</v>
      </c>
      <c r="Z21" s="11">
        <v>1</v>
      </c>
      <c r="AA21" s="11">
        <v>1</v>
      </c>
      <c r="AB21" s="25">
        <f t="shared" si="4"/>
        <v>-4.6051701859880909</v>
      </c>
      <c r="AC21" s="12">
        <f t="shared" ref="AC21:AC33" si="6">IF(S21&gt;0,(S21/S$35)*LN($P21),"na")</f>
        <v>-5.725346717714924</v>
      </c>
      <c r="AD21" s="12" t="str">
        <f t="shared" ref="AD21:AD33" si="7">IF(T21&gt;0,(T21/T$35)*LN($P21),"na")</f>
        <v>na</v>
      </c>
      <c r="AE21" s="12">
        <f t="shared" ref="AE21:AE33" si="8">IF(U21&gt;0,(U21/U$35)*LN($P21),"na")</f>
        <v>-11.365951948396139</v>
      </c>
      <c r="AF21" s="12">
        <f t="shared" ref="AF21:AF33" si="9">IF(V21&gt;0,(V21/V$35)*LN($P21),"na")</f>
        <v>-2.2868139622201138</v>
      </c>
      <c r="AG21" s="12">
        <f t="shared" ref="AG21:AG33" si="10">IF(W21&gt;0,(W21/W$35)*LN($P21),"na")</f>
        <v>-6.9018054467004974</v>
      </c>
      <c r="AH21" s="12">
        <f t="shared" ref="AH21:AH33" si="11">IF(X21&gt;0,(X21/X$35)*LN($P21),"na")</f>
        <v>-5.8946178380647565</v>
      </c>
      <c r="AI21" s="12">
        <f t="shared" ref="AI21:AI33" si="12">IF(Y21&gt;0,(Y21/Y$35)*LN($P21),"na")</f>
        <v>-4.9785623632303677</v>
      </c>
      <c r="AJ21" s="12">
        <f t="shared" ref="AJ21:AJ33" si="13">IF(Z21&gt;0,(Z21/Z$35)*LN($P21),"na")</f>
        <v>-4.6051701859880909</v>
      </c>
      <c r="AK21" s="12">
        <f t="shared" ref="AK21:AK33" si="14">IF(AA21&gt;0,(AA21/AA$35)*LN($P21),"na")</f>
        <v>-4.9421338581335617</v>
      </c>
      <c r="AL21" s="25">
        <f t="shared" si="5"/>
        <v>1</v>
      </c>
      <c r="AM21" s="12">
        <f t="shared" ref="AM21:AM33" si="15">IF(S21&gt;0,(((S21/S$35)^2)*($Q21^2))/($P21^2),"na")</f>
        <v>1.5456537618699779</v>
      </c>
      <c r="AN21" s="12" t="str">
        <f t="shared" ref="AN21:AN33" si="16">IF(T21&gt;0,(((T21/T$35)^2)*($Q21^2))/($P21^2),"na")</f>
        <v>na</v>
      </c>
      <c r="AO21" s="12">
        <f t="shared" ref="AO21:AO33" si="17">IF(U21&gt;0,(((U21/U$35)^2)*($Q21^2))/($P21^2),"na")</f>
        <v>6.0914440923494793</v>
      </c>
      <c r="AP21" s="12">
        <f t="shared" ref="AP21:AP33" si="18">IF(V21&gt;0,(((V21/V$35)^2)*($Q21^2))/($P21^2),"na")</f>
        <v>0.24658707074498029</v>
      </c>
      <c r="AQ21" s="12">
        <f t="shared" ref="AQ21:AQ33" si="19">IF(W21&gt;0,(((W21/W$35)^2)*($Q21^2))/($P21^2),"na")</f>
        <v>2.2461257002450434</v>
      </c>
      <c r="AR21" s="12">
        <f t="shared" ref="AR21:AR33" si="20">IF(X21&gt;0,(((X21/X$35)^2)*($Q21^2))/($P21^2),"na")</f>
        <v>1.6383999999999999</v>
      </c>
      <c r="AS21" s="12">
        <f t="shared" ref="AS21:AS33" si="21">IF(Y21&gt;0,(((Y21/Y$35)^2)*($Q21^2))/($P21^2),"na")</f>
        <v>1.1687363038714387</v>
      </c>
      <c r="AT21" s="12">
        <f t="shared" ref="AT21:AT33" si="22">IF(Z21&gt;0,(((Z21/Z$35)^2)*($Q21^2))/($P21^2),"na")</f>
        <v>1</v>
      </c>
      <c r="AU21" s="67">
        <f t="shared" ref="AU21:AU33" si="23">IF(AA21&gt;0,(((AA21/AA$35)^2)*($Q21^2))/($P21^2),"na")</f>
        <v>1.1516954193932185</v>
      </c>
    </row>
    <row r="22" spans="1:47" x14ac:dyDescent="0.25">
      <c r="A22" s="13" t="s">
        <v>76</v>
      </c>
      <c r="B22" s="1"/>
      <c r="E22" s="11"/>
      <c r="H22" s="1" t="s">
        <v>229</v>
      </c>
      <c r="K22">
        <v>35</v>
      </c>
      <c r="L22" s="20">
        <v>14.62</v>
      </c>
      <c r="M22" s="177"/>
      <c r="N22" s="18"/>
      <c r="O22" s="18"/>
      <c r="P22" s="25">
        <f t="shared" si="2"/>
        <v>0.01</v>
      </c>
      <c r="Q22" s="67">
        <f t="shared" si="3"/>
        <v>0.01</v>
      </c>
      <c r="R22" s="14">
        <v>1</v>
      </c>
      <c r="S22" s="11">
        <v>1</v>
      </c>
      <c r="T22" s="11"/>
      <c r="U22" s="11">
        <v>0.25</v>
      </c>
      <c r="V22" s="11">
        <v>0.15</v>
      </c>
      <c r="W22" s="11">
        <v>0.05</v>
      </c>
      <c r="X22" s="11">
        <v>0.25</v>
      </c>
      <c r="Y22" s="11"/>
      <c r="Z22" s="11"/>
      <c r="AA22" s="11">
        <v>1</v>
      </c>
      <c r="AB22" s="25">
        <f t="shared" si="4"/>
        <v>-4.6051701859880909</v>
      </c>
      <c r="AC22" s="12">
        <f t="shared" si="6"/>
        <v>-5.725346717714924</v>
      </c>
      <c r="AD22" s="12" t="str">
        <f t="shared" si="7"/>
        <v>na</v>
      </c>
      <c r="AE22" s="12">
        <f t="shared" si="8"/>
        <v>-2.8414879870990348</v>
      </c>
      <c r="AF22" s="12">
        <f t="shared" si="9"/>
        <v>-1.372088377332068</v>
      </c>
      <c r="AG22" s="12">
        <f t="shared" si="10"/>
        <v>-0.34509027233502493</v>
      </c>
      <c r="AH22" s="12">
        <f t="shared" si="11"/>
        <v>-1.4736544595161891</v>
      </c>
      <c r="AI22" s="12" t="str">
        <f t="shared" si="12"/>
        <v>na</v>
      </c>
      <c r="AJ22" s="12" t="str">
        <f t="shared" si="13"/>
        <v>na</v>
      </c>
      <c r="AK22" s="12">
        <f t="shared" si="14"/>
        <v>-4.9421338581335617</v>
      </c>
      <c r="AL22" s="25">
        <f t="shared" si="5"/>
        <v>1</v>
      </c>
      <c r="AM22" s="12">
        <f t="shared" si="15"/>
        <v>1.5456537618699779</v>
      </c>
      <c r="AN22" s="12" t="str">
        <f t="shared" si="16"/>
        <v>na</v>
      </c>
      <c r="AO22" s="12">
        <f t="shared" si="17"/>
        <v>0.38071525577184245</v>
      </c>
      <c r="AP22" s="12">
        <f t="shared" si="18"/>
        <v>8.8771345468192889E-2</v>
      </c>
      <c r="AQ22" s="12">
        <f t="shared" si="19"/>
        <v>5.6153142506126102E-3</v>
      </c>
      <c r="AR22" s="12">
        <f t="shared" si="20"/>
        <v>0.10239999999999999</v>
      </c>
      <c r="AS22" s="12" t="str">
        <f t="shared" si="21"/>
        <v>na</v>
      </c>
      <c r="AT22" s="12" t="str">
        <f t="shared" si="22"/>
        <v>na</v>
      </c>
      <c r="AU22" s="67">
        <f t="shared" si="23"/>
        <v>1.1516954193932185</v>
      </c>
    </row>
    <row r="23" spans="1:47" x14ac:dyDescent="0.25">
      <c r="A23" s="13" t="s">
        <v>34</v>
      </c>
      <c r="B23" s="1"/>
      <c r="E23" s="11"/>
      <c r="H23" s="1" t="s">
        <v>229</v>
      </c>
      <c r="K23">
        <v>35</v>
      </c>
      <c r="L23" s="20">
        <v>21.94</v>
      </c>
      <c r="M23" s="177"/>
      <c r="N23" s="18"/>
      <c r="O23" s="18"/>
      <c r="P23" s="25">
        <f t="shared" si="2"/>
        <v>0.01</v>
      </c>
      <c r="Q23" s="67">
        <f t="shared" si="3"/>
        <v>0.01</v>
      </c>
      <c r="R23" s="14">
        <v>1</v>
      </c>
      <c r="S23" s="11">
        <v>0.25</v>
      </c>
      <c r="T23" s="11">
        <v>1</v>
      </c>
      <c r="U23" s="11">
        <v>0.25</v>
      </c>
      <c r="V23" s="11">
        <v>0.25</v>
      </c>
      <c r="W23" s="11">
        <v>1</v>
      </c>
      <c r="X23" s="11">
        <v>1</v>
      </c>
      <c r="Y23" s="11"/>
      <c r="Z23" s="11"/>
      <c r="AA23" s="11"/>
      <c r="AB23" s="25">
        <f t="shared" si="4"/>
        <v>-4.6051701859880909</v>
      </c>
      <c r="AC23" s="12">
        <f t="shared" si="6"/>
        <v>-1.431336679428731</v>
      </c>
      <c r="AD23" s="12">
        <f t="shared" si="7"/>
        <v>-5.4178472776330482</v>
      </c>
      <c r="AE23" s="12">
        <f t="shared" si="8"/>
        <v>-2.8414879870990348</v>
      </c>
      <c r="AF23" s="12">
        <f t="shared" si="9"/>
        <v>-2.2868139622201138</v>
      </c>
      <c r="AG23" s="12">
        <f t="shared" si="10"/>
        <v>-6.9018054467004974</v>
      </c>
      <c r="AH23" s="12">
        <f t="shared" si="11"/>
        <v>-5.8946178380647565</v>
      </c>
      <c r="AI23" s="12" t="str">
        <f t="shared" si="12"/>
        <v>na</v>
      </c>
      <c r="AJ23" s="12" t="str">
        <f t="shared" si="13"/>
        <v>na</v>
      </c>
      <c r="AK23" s="12" t="str">
        <f t="shared" si="14"/>
        <v>na</v>
      </c>
      <c r="AL23" s="25">
        <f t="shared" si="5"/>
        <v>1</v>
      </c>
      <c r="AM23" s="12">
        <f t="shared" si="15"/>
        <v>9.6603360116873621E-2</v>
      </c>
      <c r="AN23" s="12">
        <f t="shared" si="16"/>
        <v>1.3840830449826991</v>
      </c>
      <c r="AO23" s="12">
        <f t="shared" si="17"/>
        <v>0.38071525577184245</v>
      </c>
      <c r="AP23" s="12">
        <f t="shared" si="18"/>
        <v>0.24658707074498029</v>
      </c>
      <c r="AQ23" s="12">
        <f t="shared" si="19"/>
        <v>2.2461257002450434</v>
      </c>
      <c r="AR23" s="12">
        <f t="shared" si="20"/>
        <v>1.6383999999999999</v>
      </c>
      <c r="AS23" s="12" t="str">
        <f t="shared" si="21"/>
        <v>na</v>
      </c>
      <c r="AT23" s="12" t="str">
        <f t="shared" si="22"/>
        <v>na</v>
      </c>
      <c r="AU23" s="67" t="str">
        <f t="shared" si="23"/>
        <v>na</v>
      </c>
    </row>
    <row r="24" spans="1:47" x14ac:dyDescent="0.25">
      <c r="A24" s="13" t="s">
        <v>35</v>
      </c>
      <c r="B24" s="1"/>
      <c r="E24" s="11"/>
      <c r="H24" s="1" t="s">
        <v>229</v>
      </c>
      <c r="K24">
        <v>35</v>
      </c>
      <c r="L24" s="20">
        <v>122.8</v>
      </c>
      <c r="M24" s="177"/>
      <c r="N24" s="18"/>
      <c r="O24" s="18"/>
      <c r="P24" s="25">
        <f t="shared" si="2"/>
        <v>0.01</v>
      </c>
      <c r="Q24" s="67">
        <f t="shared" si="3"/>
        <v>0.01</v>
      </c>
      <c r="R24" s="14">
        <v>1</v>
      </c>
      <c r="S24" s="11">
        <v>1</v>
      </c>
      <c r="T24" s="11"/>
      <c r="U24" s="11">
        <v>0.25</v>
      </c>
      <c r="V24" s="11">
        <v>1</v>
      </c>
      <c r="W24" s="11">
        <v>1</v>
      </c>
      <c r="X24" s="11">
        <v>0.25</v>
      </c>
      <c r="Y24" s="11"/>
      <c r="Z24" s="11"/>
      <c r="AA24" s="11"/>
      <c r="AB24" s="25">
        <f t="shared" si="4"/>
        <v>-4.6051701859880909</v>
      </c>
      <c r="AC24" s="12">
        <f t="shared" si="6"/>
        <v>-5.725346717714924</v>
      </c>
      <c r="AD24" s="12" t="str">
        <f t="shared" si="7"/>
        <v>na</v>
      </c>
      <c r="AE24" s="12">
        <f t="shared" si="8"/>
        <v>-2.8414879870990348</v>
      </c>
      <c r="AF24" s="12">
        <f t="shared" si="9"/>
        <v>-9.1472558488804552</v>
      </c>
      <c r="AG24" s="12">
        <f t="shared" si="10"/>
        <v>-6.9018054467004974</v>
      </c>
      <c r="AH24" s="12">
        <f t="shared" si="11"/>
        <v>-1.4736544595161891</v>
      </c>
      <c r="AI24" s="12" t="str">
        <f t="shared" si="12"/>
        <v>na</v>
      </c>
      <c r="AJ24" s="12" t="str">
        <f t="shared" si="13"/>
        <v>na</v>
      </c>
      <c r="AK24" s="12" t="str">
        <f t="shared" si="14"/>
        <v>na</v>
      </c>
      <c r="AL24" s="25">
        <f t="shared" si="5"/>
        <v>1</v>
      </c>
      <c r="AM24" s="12">
        <f t="shared" si="15"/>
        <v>1.5456537618699779</v>
      </c>
      <c r="AN24" s="12" t="str">
        <f t="shared" si="16"/>
        <v>na</v>
      </c>
      <c r="AO24" s="12">
        <f t="shared" si="17"/>
        <v>0.38071525577184245</v>
      </c>
      <c r="AP24" s="12">
        <f t="shared" si="18"/>
        <v>3.9453931319196847</v>
      </c>
      <c r="AQ24" s="12">
        <f t="shared" si="19"/>
        <v>2.2461257002450434</v>
      </c>
      <c r="AR24" s="12">
        <f t="shared" si="20"/>
        <v>0.10239999999999999</v>
      </c>
      <c r="AS24" s="12" t="str">
        <f t="shared" si="21"/>
        <v>na</v>
      </c>
      <c r="AT24" s="12" t="str">
        <f t="shared" si="22"/>
        <v>na</v>
      </c>
      <c r="AU24" s="67" t="str">
        <f t="shared" si="23"/>
        <v>na</v>
      </c>
    </row>
    <row r="25" spans="1:47" x14ac:dyDescent="0.25">
      <c r="A25" s="13" t="s">
        <v>74</v>
      </c>
      <c r="B25" s="1"/>
      <c r="E25" s="11"/>
      <c r="H25" s="1" t="s">
        <v>338</v>
      </c>
      <c r="K25">
        <v>25</v>
      </c>
      <c r="L25" s="20">
        <v>39.375</v>
      </c>
      <c r="M25" s="177"/>
      <c r="N25" s="104"/>
      <c r="O25" s="104"/>
      <c r="P25" s="25">
        <f t="shared" si="2"/>
        <v>0.01</v>
      </c>
      <c r="Q25" s="67">
        <f t="shared" si="3"/>
        <v>0.01</v>
      </c>
      <c r="R25" s="14">
        <v>1</v>
      </c>
      <c r="S25" s="11">
        <v>0.25</v>
      </c>
      <c r="T25" s="11">
        <v>1</v>
      </c>
      <c r="U25" s="11">
        <v>0.25</v>
      </c>
      <c r="V25" s="11">
        <v>0.15</v>
      </c>
      <c r="W25" s="11">
        <v>1</v>
      </c>
      <c r="X25" s="11">
        <v>0.25</v>
      </c>
      <c r="Y25" s="11">
        <v>1</v>
      </c>
      <c r="Z25" s="11"/>
      <c r="AA25" s="11">
        <v>0.25</v>
      </c>
      <c r="AB25" s="25">
        <f t="shared" si="4"/>
        <v>-4.6051701859880909</v>
      </c>
      <c r="AC25" s="12">
        <f t="shared" si="6"/>
        <v>-1.431336679428731</v>
      </c>
      <c r="AD25" s="12">
        <f t="shared" si="7"/>
        <v>-5.4178472776330482</v>
      </c>
      <c r="AE25" s="12">
        <f t="shared" si="8"/>
        <v>-2.8414879870990348</v>
      </c>
      <c r="AF25" s="12">
        <f t="shared" si="9"/>
        <v>-1.372088377332068</v>
      </c>
      <c r="AG25" s="12">
        <f t="shared" si="10"/>
        <v>-6.9018054467004974</v>
      </c>
      <c r="AH25" s="12">
        <f t="shared" si="11"/>
        <v>-1.4736544595161891</v>
      </c>
      <c r="AI25" s="12">
        <f t="shared" si="12"/>
        <v>-4.9785623632303677</v>
      </c>
      <c r="AJ25" s="12" t="str">
        <f t="shared" si="13"/>
        <v>na</v>
      </c>
      <c r="AK25" s="12">
        <f t="shared" si="14"/>
        <v>-1.2355334645333904</v>
      </c>
      <c r="AL25" s="25">
        <f t="shared" si="5"/>
        <v>1</v>
      </c>
      <c r="AM25" s="12">
        <f t="shared" si="15"/>
        <v>9.6603360116873621E-2</v>
      </c>
      <c r="AN25" s="12">
        <f t="shared" si="16"/>
        <v>1.3840830449826991</v>
      </c>
      <c r="AO25" s="12">
        <f t="shared" si="17"/>
        <v>0.38071525577184245</v>
      </c>
      <c r="AP25" s="12">
        <f t="shared" si="18"/>
        <v>8.8771345468192889E-2</v>
      </c>
      <c r="AQ25" s="12">
        <f t="shared" si="19"/>
        <v>2.2461257002450434</v>
      </c>
      <c r="AR25" s="12">
        <f t="shared" si="20"/>
        <v>0.10239999999999999</v>
      </c>
      <c r="AS25" s="12">
        <f t="shared" si="21"/>
        <v>1.1687363038714387</v>
      </c>
      <c r="AT25" s="12" t="str">
        <f t="shared" si="22"/>
        <v>na</v>
      </c>
      <c r="AU25" s="67">
        <f t="shared" si="23"/>
        <v>7.1980963712076157E-2</v>
      </c>
    </row>
    <row r="26" spans="1:47" x14ac:dyDescent="0.25">
      <c r="A26" s="13" t="s">
        <v>75</v>
      </c>
      <c r="B26" s="1"/>
      <c r="H26" s="1" t="s">
        <v>229</v>
      </c>
      <c r="K26">
        <v>35</v>
      </c>
      <c r="L26" s="20">
        <v>20.225999999999999</v>
      </c>
      <c r="M26" s="177"/>
      <c r="N26" s="18"/>
      <c r="O26" s="18"/>
      <c r="P26" s="25">
        <f t="shared" si="2"/>
        <v>0.01</v>
      </c>
      <c r="Q26" s="67">
        <f t="shared" si="3"/>
        <v>0.01</v>
      </c>
      <c r="R26" s="14">
        <v>1</v>
      </c>
      <c r="S26" s="11"/>
      <c r="T26" s="11"/>
      <c r="U26" s="11">
        <v>0.125</v>
      </c>
      <c r="V26" s="11">
        <v>0.1</v>
      </c>
      <c r="W26" s="11">
        <v>1</v>
      </c>
      <c r="X26" s="11">
        <v>1</v>
      </c>
      <c r="Y26" s="11">
        <v>0.25</v>
      </c>
      <c r="Z26" s="11"/>
      <c r="AA26" s="11"/>
      <c r="AB26" s="25">
        <f t="shared" si="4"/>
        <v>-4.6051701859880909</v>
      </c>
      <c r="AC26" s="12" t="str">
        <f t="shared" si="6"/>
        <v>na</v>
      </c>
      <c r="AD26" s="12" t="str">
        <f t="shared" si="7"/>
        <v>na</v>
      </c>
      <c r="AE26" s="12">
        <f t="shared" si="8"/>
        <v>-1.4207439935495174</v>
      </c>
      <c r="AF26" s="12">
        <f t="shared" si="9"/>
        <v>-0.91472558488804556</v>
      </c>
      <c r="AG26" s="12">
        <f t="shared" si="10"/>
        <v>-6.9018054467004974</v>
      </c>
      <c r="AH26" s="12">
        <f t="shared" si="11"/>
        <v>-5.8946178380647565</v>
      </c>
      <c r="AI26" s="12">
        <f t="shared" si="12"/>
        <v>-1.2446405908075919</v>
      </c>
      <c r="AJ26" s="12" t="str">
        <f t="shared" si="13"/>
        <v>na</v>
      </c>
      <c r="AK26" s="12" t="str">
        <f t="shared" si="14"/>
        <v>na</v>
      </c>
      <c r="AL26" s="25">
        <f t="shared" si="5"/>
        <v>1</v>
      </c>
      <c r="AM26" s="12" t="str">
        <f t="shared" si="15"/>
        <v>na</v>
      </c>
      <c r="AN26" s="12" t="str">
        <f t="shared" si="16"/>
        <v>na</v>
      </c>
      <c r="AO26" s="12">
        <f t="shared" si="17"/>
        <v>9.5178813942960613E-2</v>
      </c>
      <c r="AP26" s="12">
        <f t="shared" si="18"/>
        <v>3.9453931319196854E-2</v>
      </c>
      <c r="AQ26" s="12">
        <f t="shared" si="19"/>
        <v>2.2461257002450434</v>
      </c>
      <c r="AR26" s="12">
        <f t="shared" si="20"/>
        <v>1.6383999999999999</v>
      </c>
      <c r="AS26" s="12">
        <f t="shared" si="21"/>
        <v>7.3046018991964917E-2</v>
      </c>
      <c r="AT26" s="12" t="str">
        <f t="shared" si="22"/>
        <v>na</v>
      </c>
      <c r="AU26" s="67" t="str">
        <f t="shared" si="23"/>
        <v>na</v>
      </c>
    </row>
    <row r="27" spans="1:47" x14ac:dyDescent="0.25">
      <c r="A27" s="13" t="s">
        <v>522</v>
      </c>
      <c r="B27" s="1"/>
      <c r="E27" s="11"/>
      <c r="H27" s="1" t="s">
        <v>229</v>
      </c>
      <c r="K27">
        <v>35</v>
      </c>
      <c r="L27" s="20">
        <v>24.88</v>
      </c>
      <c r="M27" s="177"/>
      <c r="N27" s="18"/>
      <c r="O27" s="18"/>
      <c r="P27" s="25">
        <f t="shared" si="2"/>
        <v>0.01</v>
      </c>
      <c r="Q27" s="67">
        <f t="shared" si="3"/>
        <v>0.01</v>
      </c>
      <c r="R27" s="14">
        <v>1</v>
      </c>
      <c r="S27" s="11"/>
      <c r="T27" s="11"/>
      <c r="U27" s="11">
        <v>0.125</v>
      </c>
      <c r="V27" s="11">
        <v>0.1</v>
      </c>
      <c r="W27" s="11">
        <v>1</v>
      </c>
      <c r="X27" s="11">
        <v>1</v>
      </c>
      <c r="Y27" s="11"/>
      <c r="Z27" s="11"/>
      <c r="AA27" s="11"/>
      <c r="AB27" s="25">
        <f t="shared" si="4"/>
        <v>-4.6051701859880909</v>
      </c>
      <c r="AC27" s="12" t="str">
        <f t="shared" si="6"/>
        <v>na</v>
      </c>
      <c r="AD27" s="12" t="str">
        <f t="shared" si="7"/>
        <v>na</v>
      </c>
      <c r="AE27" s="12">
        <f t="shared" si="8"/>
        <v>-1.4207439935495174</v>
      </c>
      <c r="AF27" s="12">
        <f t="shared" si="9"/>
        <v>-0.91472558488804556</v>
      </c>
      <c r="AG27" s="12">
        <f t="shared" si="10"/>
        <v>-6.9018054467004974</v>
      </c>
      <c r="AH27" s="12">
        <f t="shared" si="11"/>
        <v>-5.8946178380647565</v>
      </c>
      <c r="AI27" s="12" t="str">
        <f t="shared" si="12"/>
        <v>na</v>
      </c>
      <c r="AJ27" s="12" t="str">
        <f t="shared" si="13"/>
        <v>na</v>
      </c>
      <c r="AK27" s="12" t="str">
        <f t="shared" si="14"/>
        <v>na</v>
      </c>
      <c r="AL27" s="25">
        <f t="shared" si="5"/>
        <v>1</v>
      </c>
      <c r="AM27" s="12" t="str">
        <f t="shared" si="15"/>
        <v>na</v>
      </c>
      <c r="AN27" s="12" t="str">
        <f t="shared" si="16"/>
        <v>na</v>
      </c>
      <c r="AO27" s="12">
        <f t="shared" si="17"/>
        <v>9.5178813942960613E-2</v>
      </c>
      <c r="AP27" s="12">
        <f t="shared" si="18"/>
        <v>3.9453931319196854E-2</v>
      </c>
      <c r="AQ27" s="12">
        <f t="shared" si="19"/>
        <v>2.2461257002450434</v>
      </c>
      <c r="AR27" s="12">
        <f t="shared" si="20"/>
        <v>1.6383999999999999</v>
      </c>
      <c r="AS27" s="12" t="str">
        <f t="shared" si="21"/>
        <v>na</v>
      </c>
      <c r="AT27" s="12" t="str">
        <f t="shared" si="22"/>
        <v>na</v>
      </c>
      <c r="AU27" s="67" t="str">
        <f t="shared" si="23"/>
        <v>na</v>
      </c>
    </row>
    <row r="28" spans="1:47" x14ac:dyDescent="0.25">
      <c r="A28" s="13" t="s">
        <v>36</v>
      </c>
      <c r="B28" s="1"/>
      <c r="E28" s="11"/>
      <c r="H28" s="1" t="s">
        <v>229</v>
      </c>
      <c r="K28">
        <v>35</v>
      </c>
      <c r="L28" s="20">
        <v>10.795</v>
      </c>
      <c r="M28" s="177"/>
      <c r="N28" s="18"/>
      <c r="O28" s="18"/>
      <c r="P28" s="25">
        <f t="shared" si="2"/>
        <v>0.01</v>
      </c>
      <c r="Q28" s="67">
        <f t="shared" si="3"/>
        <v>0.01</v>
      </c>
      <c r="R28" s="14">
        <v>1</v>
      </c>
      <c r="S28" s="11">
        <v>1</v>
      </c>
      <c r="T28" s="11">
        <v>1</v>
      </c>
      <c r="U28" s="11">
        <v>0.25</v>
      </c>
      <c r="V28" s="11">
        <v>0.15</v>
      </c>
      <c r="W28" s="11">
        <v>1</v>
      </c>
      <c r="X28" s="11"/>
      <c r="Y28" s="11"/>
      <c r="Z28" s="11"/>
      <c r="AA28" s="11"/>
      <c r="AB28" s="25">
        <f t="shared" si="4"/>
        <v>-4.6051701859880909</v>
      </c>
      <c r="AC28" s="12">
        <f t="shared" si="6"/>
        <v>-5.725346717714924</v>
      </c>
      <c r="AD28" s="12">
        <f t="shared" si="7"/>
        <v>-5.4178472776330482</v>
      </c>
      <c r="AE28" s="12">
        <f t="shared" si="8"/>
        <v>-2.8414879870990348</v>
      </c>
      <c r="AF28" s="12">
        <f t="shared" si="9"/>
        <v>-1.372088377332068</v>
      </c>
      <c r="AG28" s="12">
        <f t="shared" si="10"/>
        <v>-6.9018054467004974</v>
      </c>
      <c r="AH28" s="12" t="str">
        <f t="shared" si="11"/>
        <v>na</v>
      </c>
      <c r="AI28" s="12" t="str">
        <f t="shared" si="12"/>
        <v>na</v>
      </c>
      <c r="AJ28" s="12" t="str">
        <f t="shared" si="13"/>
        <v>na</v>
      </c>
      <c r="AK28" s="12" t="str">
        <f t="shared" si="14"/>
        <v>na</v>
      </c>
      <c r="AL28" s="25">
        <f t="shared" si="5"/>
        <v>1</v>
      </c>
      <c r="AM28" s="12">
        <f t="shared" si="15"/>
        <v>1.5456537618699779</v>
      </c>
      <c r="AN28" s="12">
        <f t="shared" si="16"/>
        <v>1.3840830449826991</v>
      </c>
      <c r="AO28" s="12">
        <f t="shared" si="17"/>
        <v>0.38071525577184245</v>
      </c>
      <c r="AP28" s="12">
        <f t="shared" si="18"/>
        <v>8.8771345468192889E-2</v>
      </c>
      <c r="AQ28" s="12">
        <f t="shared" si="19"/>
        <v>2.2461257002450434</v>
      </c>
      <c r="AR28" s="12" t="str">
        <f t="shared" si="20"/>
        <v>na</v>
      </c>
      <c r="AS28" s="12" t="str">
        <f t="shared" si="21"/>
        <v>na</v>
      </c>
      <c r="AT28" s="12" t="str">
        <f t="shared" si="22"/>
        <v>na</v>
      </c>
      <c r="AU28" s="67" t="str">
        <f t="shared" si="23"/>
        <v>na</v>
      </c>
    </row>
    <row r="29" spans="1:47" x14ac:dyDescent="0.25">
      <c r="A29" s="13" t="s">
        <v>231</v>
      </c>
      <c r="B29" s="1"/>
      <c r="H29" s="1" t="s">
        <v>229</v>
      </c>
      <c r="K29">
        <v>35</v>
      </c>
      <c r="L29" s="20">
        <v>9.4420000000000002</v>
      </c>
      <c r="M29" s="177"/>
      <c r="N29" s="18"/>
      <c r="O29" s="18"/>
      <c r="P29" s="25">
        <f t="shared" si="2"/>
        <v>0.01</v>
      </c>
      <c r="Q29" s="67">
        <f t="shared" si="3"/>
        <v>0.01</v>
      </c>
      <c r="R29" s="14">
        <v>1</v>
      </c>
      <c r="S29" s="11">
        <v>1</v>
      </c>
      <c r="T29" s="11"/>
      <c r="U29" s="11">
        <v>0.25</v>
      </c>
      <c r="V29" s="11">
        <v>0.15</v>
      </c>
      <c r="W29" s="11">
        <v>0.25</v>
      </c>
      <c r="X29" s="11">
        <v>1</v>
      </c>
      <c r="Y29" s="11"/>
      <c r="Z29" s="11">
        <v>1</v>
      </c>
      <c r="AA29" s="11"/>
      <c r="AB29" s="25">
        <f t="shared" si="4"/>
        <v>-4.6051701859880909</v>
      </c>
      <c r="AC29" s="12">
        <f t="shared" si="6"/>
        <v>-5.725346717714924</v>
      </c>
      <c r="AD29" s="12" t="str">
        <f t="shared" si="7"/>
        <v>na</v>
      </c>
      <c r="AE29" s="12">
        <f t="shared" si="8"/>
        <v>-2.8414879870990348</v>
      </c>
      <c r="AF29" s="12">
        <f t="shared" si="9"/>
        <v>-1.372088377332068</v>
      </c>
      <c r="AG29" s="12">
        <f t="shared" si="10"/>
        <v>-1.7254513616751244</v>
      </c>
      <c r="AH29" s="12">
        <f t="shared" si="11"/>
        <v>-5.8946178380647565</v>
      </c>
      <c r="AI29" s="12" t="str">
        <f t="shared" si="12"/>
        <v>na</v>
      </c>
      <c r="AJ29" s="12">
        <f t="shared" si="13"/>
        <v>-4.6051701859880909</v>
      </c>
      <c r="AK29" s="12" t="str">
        <f t="shared" si="14"/>
        <v>na</v>
      </c>
      <c r="AL29" s="25">
        <f t="shared" si="5"/>
        <v>1</v>
      </c>
      <c r="AM29" s="12">
        <f t="shared" si="15"/>
        <v>1.5456537618699779</v>
      </c>
      <c r="AN29" s="12" t="str">
        <f t="shared" si="16"/>
        <v>na</v>
      </c>
      <c r="AO29" s="12">
        <f t="shared" si="17"/>
        <v>0.38071525577184245</v>
      </c>
      <c r="AP29" s="12">
        <f t="shared" si="18"/>
        <v>8.8771345468192889E-2</v>
      </c>
      <c r="AQ29" s="12">
        <f t="shared" si="19"/>
        <v>0.14038285626531521</v>
      </c>
      <c r="AR29" s="12">
        <f t="shared" si="20"/>
        <v>1.6383999999999999</v>
      </c>
      <c r="AS29" s="12" t="str">
        <f t="shared" si="21"/>
        <v>na</v>
      </c>
      <c r="AT29" s="12">
        <f t="shared" si="22"/>
        <v>1</v>
      </c>
      <c r="AU29" s="67" t="str">
        <f t="shared" si="23"/>
        <v>na</v>
      </c>
    </row>
    <row r="30" spans="1:47" x14ac:dyDescent="0.25">
      <c r="A30" s="13" t="s">
        <v>72</v>
      </c>
      <c r="B30" s="13"/>
      <c r="C30" s="13"/>
      <c r="D30" s="13"/>
      <c r="E30" s="13"/>
      <c r="F30" s="13"/>
      <c r="G30" s="13"/>
      <c r="H30" s="1" t="s">
        <v>338</v>
      </c>
      <c r="I30" s="13"/>
      <c r="J30" s="13"/>
      <c r="K30">
        <v>25</v>
      </c>
      <c r="L30" s="20">
        <v>0.29100000000000004</v>
      </c>
      <c r="M30" s="177"/>
      <c r="N30" s="112"/>
      <c r="O30" s="112"/>
      <c r="P30" s="25">
        <f t="shared" si="2"/>
        <v>0.01</v>
      </c>
      <c r="Q30" s="67">
        <f t="shared" si="3"/>
        <v>0.01</v>
      </c>
      <c r="R30" s="14">
        <v>1</v>
      </c>
      <c r="S30">
        <v>1</v>
      </c>
      <c r="T30" s="11">
        <v>1</v>
      </c>
      <c r="U30" s="11">
        <v>0.375</v>
      </c>
      <c r="V30" s="11">
        <v>1</v>
      </c>
      <c r="W30" s="11">
        <v>0.05</v>
      </c>
      <c r="X30" s="11">
        <v>1</v>
      </c>
      <c r="Y30" s="11"/>
      <c r="Z30" s="11"/>
      <c r="AA30" s="11"/>
      <c r="AB30" s="25">
        <f t="shared" si="4"/>
        <v>-4.6051701859880909</v>
      </c>
      <c r="AC30" s="12">
        <f t="shared" si="6"/>
        <v>-5.725346717714924</v>
      </c>
      <c r="AD30" s="12">
        <f t="shared" si="7"/>
        <v>-5.4178472776330482</v>
      </c>
      <c r="AE30" s="12">
        <f t="shared" si="8"/>
        <v>-4.2622319806485525</v>
      </c>
      <c r="AF30" s="12">
        <f t="shared" si="9"/>
        <v>-9.1472558488804552</v>
      </c>
      <c r="AG30" s="12">
        <f t="shared" si="10"/>
        <v>-0.34509027233502493</v>
      </c>
      <c r="AH30" s="12">
        <f t="shared" si="11"/>
        <v>-5.8946178380647565</v>
      </c>
      <c r="AI30" s="12" t="str">
        <f t="shared" si="12"/>
        <v>na</v>
      </c>
      <c r="AJ30" s="12" t="str">
        <f t="shared" si="13"/>
        <v>na</v>
      </c>
      <c r="AK30" s="12" t="str">
        <f t="shared" si="14"/>
        <v>na</v>
      </c>
      <c r="AL30" s="25">
        <f t="shared" si="5"/>
        <v>1</v>
      </c>
      <c r="AM30" s="12">
        <f t="shared" si="15"/>
        <v>1.5456537618699779</v>
      </c>
      <c r="AN30" s="12">
        <f t="shared" si="16"/>
        <v>1.3840830449826991</v>
      </c>
      <c r="AO30" s="12">
        <f t="shared" si="17"/>
        <v>0.85660932548664559</v>
      </c>
      <c r="AP30" s="12">
        <f t="shared" si="18"/>
        <v>3.9453931319196847</v>
      </c>
      <c r="AQ30" s="12">
        <f t="shared" si="19"/>
        <v>5.6153142506126102E-3</v>
      </c>
      <c r="AR30" s="12">
        <f t="shared" si="20"/>
        <v>1.6383999999999999</v>
      </c>
      <c r="AS30" s="12" t="str">
        <f t="shared" si="21"/>
        <v>na</v>
      </c>
      <c r="AT30" s="12" t="str">
        <f t="shared" si="22"/>
        <v>na</v>
      </c>
      <c r="AU30" s="67" t="str">
        <f t="shared" si="23"/>
        <v>na</v>
      </c>
    </row>
    <row r="31" spans="1:47" x14ac:dyDescent="0.25">
      <c r="A31" s="69" t="s">
        <v>519</v>
      </c>
      <c r="B31" s="13"/>
      <c r="C31" s="13"/>
      <c r="D31" s="13"/>
      <c r="E31" s="13"/>
      <c r="F31" s="13"/>
      <c r="G31" s="13"/>
      <c r="H31" s="1" t="s">
        <v>338</v>
      </c>
      <c r="I31" s="13"/>
      <c r="J31" s="13"/>
      <c r="K31">
        <v>25</v>
      </c>
      <c r="L31" s="20">
        <v>19.107499999999998</v>
      </c>
      <c r="M31" s="177"/>
      <c r="N31" s="112"/>
      <c r="O31" s="112"/>
      <c r="P31" s="25">
        <f t="shared" si="2"/>
        <v>0.01</v>
      </c>
      <c r="Q31" s="67">
        <f t="shared" si="3"/>
        <v>0.01</v>
      </c>
      <c r="R31" s="14">
        <v>1</v>
      </c>
      <c r="S31" s="11">
        <v>1</v>
      </c>
      <c r="T31" s="11"/>
      <c r="U31" s="11">
        <v>0.25</v>
      </c>
      <c r="V31" s="11">
        <v>1</v>
      </c>
      <c r="W31" s="11">
        <v>1</v>
      </c>
      <c r="X31" s="11">
        <v>1</v>
      </c>
      <c r="Y31" s="11"/>
      <c r="Z31" s="11"/>
      <c r="AA31" s="11"/>
      <c r="AB31" s="25">
        <f t="shared" si="4"/>
        <v>-4.6051701859880909</v>
      </c>
      <c r="AC31" s="12">
        <f t="shared" si="6"/>
        <v>-5.725346717714924</v>
      </c>
      <c r="AD31" s="12" t="str">
        <f t="shared" si="7"/>
        <v>na</v>
      </c>
      <c r="AE31" s="12">
        <f t="shared" si="8"/>
        <v>-2.8414879870990348</v>
      </c>
      <c r="AF31" s="12">
        <f t="shared" si="9"/>
        <v>-9.1472558488804552</v>
      </c>
      <c r="AG31" s="12">
        <f t="shared" si="10"/>
        <v>-6.9018054467004974</v>
      </c>
      <c r="AH31" s="12">
        <f t="shared" si="11"/>
        <v>-5.8946178380647565</v>
      </c>
      <c r="AI31" s="12" t="str">
        <f t="shared" si="12"/>
        <v>na</v>
      </c>
      <c r="AJ31" s="12" t="str">
        <f t="shared" si="13"/>
        <v>na</v>
      </c>
      <c r="AK31" s="12" t="str">
        <f t="shared" si="14"/>
        <v>na</v>
      </c>
      <c r="AL31" s="25">
        <f t="shared" si="5"/>
        <v>1</v>
      </c>
      <c r="AM31" s="12">
        <f t="shared" si="15"/>
        <v>1.5456537618699779</v>
      </c>
      <c r="AN31" s="12" t="str">
        <f t="shared" si="16"/>
        <v>na</v>
      </c>
      <c r="AO31" s="12">
        <f t="shared" si="17"/>
        <v>0.38071525577184245</v>
      </c>
      <c r="AP31" s="12">
        <f t="shared" si="18"/>
        <v>3.9453931319196847</v>
      </c>
      <c r="AQ31" s="12">
        <f t="shared" si="19"/>
        <v>2.2461257002450434</v>
      </c>
      <c r="AR31" s="12">
        <f t="shared" si="20"/>
        <v>1.6383999999999999</v>
      </c>
      <c r="AS31" s="12" t="str">
        <f t="shared" si="21"/>
        <v>na</v>
      </c>
      <c r="AT31" s="12" t="str">
        <f t="shared" si="22"/>
        <v>na</v>
      </c>
      <c r="AU31" s="67" t="str">
        <f t="shared" si="23"/>
        <v>na</v>
      </c>
    </row>
    <row r="32" spans="1:47" x14ac:dyDescent="0.25">
      <c r="A32" s="13" t="s">
        <v>38</v>
      </c>
      <c r="B32" s="13"/>
      <c r="C32" s="13"/>
      <c r="D32" s="13"/>
      <c r="E32" s="13"/>
      <c r="F32" s="13"/>
      <c r="G32" s="13"/>
      <c r="H32" s="1" t="s">
        <v>229</v>
      </c>
      <c r="I32" s="13"/>
      <c r="J32" s="13"/>
      <c r="K32">
        <v>35</v>
      </c>
      <c r="L32" s="20">
        <v>43.9</v>
      </c>
      <c r="M32" s="177"/>
      <c r="N32" s="18"/>
      <c r="O32" s="18"/>
      <c r="P32" s="25">
        <f t="shared" si="2"/>
        <v>0.01</v>
      </c>
      <c r="Q32" s="67">
        <f t="shared" si="3"/>
        <v>0.01</v>
      </c>
      <c r="R32" s="14">
        <v>1</v>
      </c>
      <c r="S32" s="11">
        <v>1</v>
      </c>
      <c r="T32" s="11"/>
      <c r="U32" s="11">
        <v>1</v>
      </c>
      <c r="V32" s="11">
        <v>0.15</v>
      </c>
      <c r="W32" s="11">
        <v>1</v>
      </c>
      <c r="X32" s="11">
        <v>1</v>
      </c>
      <c r="Y32" s="11">
        <v>1</v>
      </c>
      <c r="Z32" s="11">
        <v>1</v>
      </c>
      <c r="AA32" s="11">
        <v>1</v>
      </c>
      <c r="AB32" s="25">
        <f t="shared" si="4"/>
        <v>-4.6051701859880909</v>
      </c>
      <c r="AC32" s="12">
        <f t="shared" si="6"/>
        <v>-5.725346717714924</v>
      </c>
      <c r="AD32" s="12" t="str">
        <f t="shared" si="7"/>
        <v>na</v>
      </c>
      <c r="AE32" s="12">
        <f t="shared" si="8"/>
        <v>-11.365951948396139</v>
      </c>
      <c r="AF32" s="12">
        <f t="shared" si="9"/>
        <v>-1.372088377332068</v>
      </c>
      <c r="AG32" s="12">
        <f t="shared" si="10"/>
        <v>-6.9018054467004974</v>
      </c>
      <c r="AH32" s="12">
        <f t="shared" si="11"/>
        <v>-5.8946178380647565</v>
      </c>
      <c r="AI32" s="12">
        <f t="shared" si="12"/>
        <v>-4.9785623632303677</v>
      </c>
      <c r="AJ32" s="12">
        <f t="shared" si="13"/>
        <v>-4.6051701859880909</v>
      </c>
      <c r="AK32" s="12">
        <f t="shared" si="14"/>
        <v>-4.9421338581335617</v>
      </c>
      <c r="AL32" s="25">
        <f t="shared" si="5"/>
        <v>1</v>
      </c>
      <c r="AM32" s="12">
        <f t="shared" si="15"/>
        <v>1.5456537618699779</v>
      </c>
      <c r="AN32" s="12" t="str">
        <f t="shared" si="16"/>
        <v>na</v>
      </c>
      <c r="AO32" s="12">
        <f t="shared" si="17"/>
        <v>6.0914440923494793</v>
      </c>
      <c r="AP32" s="12">
        <f t="shared" si="18"/>
        <v>8.8771345468192889E-2</v>
      </c>
      <c r="AQ32" s="12">
        <f t="shared" si="19"/>
        <v>2.2461257002450434</v>
      </c>
      <c r="AR32" s="12">
        <f t="shared" si="20"/>
        <v>1.6383999999999999</v>
      </c>
      <c r="AS32" s="12">
        <f t="shared" si="21"/>
        <v>1.1687363038714387</v>
      </c>
      <c r="AT32" s="12">
        <f t="shared" si="22"/>
        <v>1</v>
      </c>
      <c r="AU32" s="67">
        <f t="shared" si="23"/>
        <v>1.1516954193932185</v>
      </c>
    </row>
    <row r="33" spans="1:47" x14ac:dyDescent="0.25">
      <c r="A33" s="13" t="s">
        <v>39</v>
      </c>
      <c r="B33" s="13"/>
      <c r="C33" s="13"/>
      <c r="D33" s="13"/>
      <c r="E33" s="13"/>
      <c r="F33" s="13"/>
      <c r="G33" s="13"/>
      <c r="H33" s="1" t="s">
        <v>338</v>
      </c>
      <c r="I33" s="13"/>
      <c r="J33" s="13"/>
      <c r="K33">
        <v>25</v>
      </c>
      <c r="L33" s="20">
        <v>0.58799999999999997</v>
      </c>
      <c r="M33" s="177"/>
      <c r="N33" s="112"/>
      <c r="O33" s="112"/>
      <c r="P33" s="25">
        <f t="shared" si="2"/>
        <v>0.01</v>
      </c>
      <c r="Q33" s="67">
        <f t="shared" si="3"/>
        <v>0.01</v>
      </c>
      <c r="R33" s="14">
        <v>1</v>
      </c>
      <c r="S33" s="11">
        <v>1</v>
      </c>
      <c r="T33" s="11"/>
      <c r="U33" s="11">
        <v>0.375</v>
      </c>
      <c r="V33" s="11">
        <v>0.15</v>
      </c>
      <c r="W33" s="11">
        <v>1</v>
      </c>
      <c r="X33" s="11">
        <v>1</v>
      </c>
      <c r="Y33" s="11">
        <v>1</v>
      </c>
      <c r="Z33" s="11">
        <v>1</v>
      </c>
      <c r="AA33" s="11">
        <v>1</v>
      </c>
      <c r="AB33" s="25">
        <f t="shared" si="4"/>
        <v>-4.6051701859880909</v>
      </c>
      <c r="AC33" s="12">
        <f t="shared" si="6"/>
        <v>-5.725346717714924</v>
      </c>
      <c r="AD33" s="12" t="str">
        <f t="shared" si="7"/>
        <v>na</v>
      </c>
      <c r="AE33" s="12">
        <f t="shared" si="8"/>
        <v>-4.2622319806485525</v>
      </c>
      <c r="AF33" s="12">
        <f t="shared" si="9"/>
        <v>-1.372088377332068</v>
      </c>
      <c r="AG33" s="12">
        <f t="shared" si="10"/>
        <v>-6.9018054467004974</v>
      </c>
      <c r="AH33" s="12">
        <f t="shared" si="11"/>
        <v>-5.8946178380647565</v>
      </c>
      <c r="AI33" s="12">
        <f t="shared" si="12"/>
        <v>-4.9785623632303677</v>
      </c>
      <c r="AJ33" s="12">
        <f t="shared" si="13"/>
        <v>-4.6051701859880909</v>
      </c>
      <c r="AK33" s="12">
        <f t="shared" si="14"/>
        <v>-4.9421338581335617</v>
      </c>
      <c r="AL33" s="25">
        <f t="shared" si="5"/>
        <v>1</v>
      </c>
      <c r="AM33" s="12">
        <f t="shared" si="15"/>
        <v>1.5456537618699779</v>
      </c>
      <c r="AN33" s="12" t="str">
        <f t="shared" si="16"/>
        <v>na</v>
      </c>
      <c r="AO33" s="12">
        <f t="shared" si="17"/>
        <v>0.85660932548664559</v>
      </c>
      <c r="AP33" s="12">
        <f t="shared" si="18"/>
        <v>8.8771345468192889E-2</v>
      </c>
      <c r="AQ33" s="12">
        <f t="shared" si="19"/>
        <v>2.2461257002450434</v>
      </c>
      <c r="AR33" s="12">
        <f t="shared" si="20"/>
        <v>1.6383999999999999</v>
      </c>
      <c r="AS33" s="12">
        <f t="shared" si="21"/>
        <v>1.1687363038714387</v>
      </c>
      <c r="AT33" s="12">
        <f t="shared" si="22"/>
        <v>1</v>
      </c>
      <c r="AU33" s="67">
        <f t="shared" si="23"/>
        <v>1.1516954193932185</v>
      </c>
    </row>
    <row r="34" spans="1:47" x14ac:dyDescent="0.25">
      <c r="L34" s="25"/>
      <c r="M34" s="12"/>
      <c r="N34" s="12"/>
      <c r="O34" s="12"/>
      <c r="P34" s="12"/>
      <c r="Q34" s="12"/>
      <c r="R34" s="25"/>
      <c r="S34" s="11"/>
      <c r="T34" s="11"/>
      <c r="U34" s="11"/>
      <c r="V34" s="11"/>
      <c r="W34" s="11"/>
      <c r="X34" s="11"/>
      <c r="Y34" s="11"/>
      <c r="Z34" s="11"/>
      <c r="AA34" s="26"/>
      <c r="AB34" s="1"/>
      <c r="AK34" s="2"/>
      <c r="AL34" s="1"/>
      <c r="AU34" s="2"/>
    </row>
    <row r="35" spans="1:47" x14ac:dyDescent="0.25">
      <c r="A35" t="s">
        <v>40</v>
      </c>
      <c r="L35" s="20"/>
      <c r="M35" s="12" t="e">
        <f>AVERAGE(M5:M33)</f>
        <v>#DIV/0!</v>
      </c>
      <c r="N35" s="15"/>
      <c r="O35" s="15"/>
      <c r="P35" s="16"/>
      <c r="Q35" s="16"/>
      <c r="R35" s="1">
        <f>AVERAGE(R5:R33)</f>
        <v>1</v>
      </c>
      <c r="S35">
        <f t="shared" ref="S35:AA35" si="24">AVERAGE(S5:S33)</f>
        <v>0.80434782608695654</v>
      </c>
      <c r="T35">
        <f t="shared" si="24"/>
        <v>0.85</v>
      </c>
      <c r="U35">
        <f t="shared" si="24"/>
        <v>0.40517241379310343</v>
      </c>
      <c r="V35">
        <f t="shared" si="24"/>
        <v>0.50344827586206897</v>
      </c>
      <c r="W35">
        <f t="shared" si="24"/>
        <v>0.66724137931034488</v>
      </c>
      <c r="X35">
        <f t="shared" si="24"/>
        <v>0.78125</v>
      </c>
      <c r="Y35">
        <f t="shared" si="24"/>
        <v>0.92500000000000004</v>
      </c>
      <c r="Z35">
        <f t="shared" si="24"/>
        <v>1</v>
      </c>
      <c r="AA35">
        <f t="shared" si="24"/>
        <v>0.93181818181818177</v>
      </c>
      <c r="AB35" s="25">
        <f>(1/R36)*(SUM(AB5:AB33))</f>
        <v>-4.60517018598809</v>
      </c>
      <c r="AC35" s="12">
        <f t="shared" ref="AC35" si="25">(1/S36)*(SUM(AC5:AC33))</f>
        <v>-4.6051701859880918</v>
      </c>
      <c r="AD35" s="12">
        <f t="shared" ref="AD35" si="26">(1/T36)*(SUM(AD5:AD33))</f>
        <v>-4.6051701859880918</v>
      </c>
      <c r="AE35" s="12">
        <f t="shared" ref="AE35" si="27">(1/U36)*(SUM(AE5:AE33))</f>
        <v>-4.6051701859880891</v>
      </c>
      <c r="AF35" s="12">
        <f t="shared" ref="AF35" si="28">(1/V36)*(SUM(AF5:AF33))</f>
        <v>-4.6051701859880909</v>
      </c>
      <c r="AG35" s="12">
        <f t="shared" ref="AG35" si="29">(1/W36)*(SUM(AG5:AG33))</f>
        <v>-4.60517018598809</v>
      </c>
      <c r="AH35" s="12">
        <f t="shared" ref="AH35" si="30">(1/X36)*(SUM(AH5:AH33))</f>
        <v>-4.6051701859880918</v>
      </c>
      <c r="AI35" s="12">
        <f t="shared" ref="AI35" si="31">(1/Y36)*(SUM(AI5:AI33))</f>
        <v>-4.60517018598809</v>
      </c>
      <c r="AJ35" s="12">
        <f t="shared" ref="AJ35" si="32">(1/Z36)*(SUM(AJ5:AJ33))</f>
        <v>-4.60517018598809</v>
      </c>
      <c r="AK35" s="67">
        <f t="shared" ref="AK35" si="33">(1/AA36)*(SUM(AK5:AK33))</f>
        <v>-4.6051701859880909</v>
      </c>
      <c r="AL35" s="12">
        <f>SUM(AL5:AL33)</f>
        <v>29</v>
      </c>
      <c r="AM35" s="12">
        <f t="shared" ref="AM35:AU35" si="34">SUM(AM5:AM33)</f>
        <v>26.855734112490872</v>
      </c>
      <c r="AN35" s="12">
        <f t="shared" si="34"/>
        <v>11.245674740484429</v>
      </c>
      <c r="AO35" s="12">
        <f t="shared" si="34"/>
        <v>43.211181530104085</v>
      </c>
      <c r="AP35" s="12">
        <f t="shared" si="34"/>
        <v>49.0806905610809</v>
      </c>
      <c r="AQ35" s="12">
        <f t="shared" si="34"/>
        <v>41.031101229226344</v>
      </c>
      <c r="AR35" s="12">
        <f t="shared" si="34"/>
        <v>28.569600000000005</v>
      </c>
      <c r="AS35" s="12">
        <f t="shared" si="34"/>
        <v>10.591672753834915</v>
      </c>
      <c r="AT35" s="12">
        <f t="shared" si="34"/>
        <v>7</v>
      </c>
      <c r="AU35" s="67">
        <f t="shared" si="34"/>
        <v>11.588935157644263</v>
      </c>
    </row>
    <row r="36" spans="1:47" x14ac:dyDescent="0.25">
      <c r="A36" t="s">
        <v>41</v>
      </c>
      <c r="L36" s="20"/>
      <c r="M36" s="16"/>
      <c r="N36" s="15"/>
      <c r="O36" s="15"/>
      <c r="P36" s="16"/>
      <c r="Q36" s="16"/>
      <c r="R36" s="1">
        <f>COUNTIF(R5:R33,"&gt;0")</f>
        <v>29</v>
      </c>
      <c r="S36">
        <f t="shared" ref="S36:AA36" si="35">COUNTIF(S5:S33,"&gt;0")</f>
        <v>23</v>
      </c>
      <c r="T36">
        <f t="shared" si="35"/>
        <v>10</v>
      </c>
      <c r="U36">
        <f t="shared" si="35"/>
        <v>29</v>
      </c>
      <c r="V36">
        <f t="shared" si="35"/>
        <v>29</v>
      </c>
      <c r="W36">
        <f t="shared" si="35"/>
        <v>29</v>
      </c>
      <c r="X36">
        <f t="shared" si="35"/>
        <v>24</v>
      </c>
      <c r="Y36">
        <f t="shared" si="35"/>
        <v>10</v>
      </c>
      <c r="Z36">
        <f t="shared" si="35"/>
        <v>7</v>
      </c>
      <c r="AA36">
        <f t="shared" si="35"/>
        <v>11</v>
      </c>
      <c r="AB36" s="25"/>
      <c r="AC36" s="12"/>
      <c r="AD36" s="12"/>
      <c r="AE36" s="12"/>
      <c r="AF36" s="12"/>
      <c r="AG36" s="12"/>
      <c r="AH36" s="12"/>
      <c r="AI36" s="12"/>
      <c r="AJ36" s="12"/>
      <c r="AK36" s="67"/>
      <c r="AL36" s="12">
        <f t="shared" ref="AL36" si="36">AL35*AB37^2</f>
        <v>2.900000000000008E-3</v>
      </c>
      <c r="AM36" s="12">
        <f t="shared" ref="AM36" si="37">AM35*AC37^2</f>
        <v>2.6855734112490844E-3</v>
      </c>
      <c r="AN36" s="12">
        <f t="shared" ref="AN36" si="38">AN35*AD37^2</f>
        <v>1.1245674740484417E-3</v>
      </c>
      <c r="AO36" s="12">
        <f t="shared" ref="AO36" si="39">AO35*AE37^2</f>
        <v>4.3211181530104278E-3</v>
      </c>
      <c r="AP36" s="12">
        <f t="shared" ref="AP36" si="40">AP35*AF37^2</f>
        <v>4.9080690561080931E-3</v>
      </c>
      <c r="AQ36" s="12">
        <f t="shared" ref="AQ36" si="41">AQ35*AG37^2</f>
        <v>4.1031101229226461E-3</v>
      </c>
      <c r="AR36" s="12">
        <f t="shared" ref="AR36" si="42">AR35*AH37^2</f>
        <v>2.8569599999999974E-3</v>
      </c>
      <c r="AS36" s="12">
        <f t="shared" ref="AS36" si="43">AS35*AI37^2</f>
        <v>1.0591672753834944E-3</v>
      </c>
      <c r="AT36" s="12">
        <f t="shared" ref="AT36" si="44">AT35*AJ37^2</f>
        <v>7.0000000000000194E-4</v>
      </c>
      <c r="AU36" s="67">
        <f t="shared" ref="AU36" si="45">AU35*AK37^2</f>
        <v>1.1588935157644271E-3</v>
      </c>
    </row>
    <row r="37" spans="1:47" ht="24" x14ac:dyDescent="0.45">
      <c r="A37" s="28" t="s">
        <v>188</v>
      </c>
      <c r="B37" s="28"/>
      <c r="C37" s="28"/>
      <c r="D37" s="28"/>
      <c r="E37" s="28"/>
      <c r="F37" s="28"/>
      <c r="G37" s="28"/>
      <c r="H37" s="28"/>
      <c r="I37" s="28"/>
      <c r="J37" s="28"/>
      <c r="K37" s="28"/>
      <c r="L37" s="14"/>
      <c r="M37" s="15"/>
      <c r="N37" s="15"/>
      <c r="O37" s="15"/>
      <c r="P37" s="15"/>
      <c r="Q37" s="15"/>
      <c r="R37" s="1">
        <f>IF(R5&gt;0,$M5,0)+IF(R6&gt;0,$M6,0)+IF(R7&gt;0,$M7,0)+IF(R8&gt;0,$M8,0)+IF(R9&gt;0,$M9,0)+IF(R10&gt;0,$M10,0)+IF(R11&gt;0,$M11,0)+IF(R12&gt;0,$M12,0)+IF(R13&gt;0,$M13,0)+IF(R14&gt;0,$M14,0)+IF(R15&gt;0,$M15,0)+IF(R16&gt;0,$M16,0)+IF(R17&gt;0,$M17,0)+IF(R18&gt;0,$M18,0)+IF(R19&gt;0,$M19,0)+IF(R20&gt;0,$M20,0)+IF(R21&gt;0,$M21,0)+IF(R22&gt;0,$M22,0)+IF(R23&gt;0,$M23,0)+IF(R24&gt;0,$M24,0)+IF(R25&gt;0,$M25,0)+IF(R26&gt;0,$M26,0)+IF(R27&gt;0,$M27,0)+IF(R28&gt;0,$M28,0)+IF(R29&gt;0,$M29,0)+IF(R30&gt;0,$M30,0)+IF(R31&gt;0,$M31,0)+IF(R32&gt;0,$M32,0)+IF(R33&gt;0,$M33,0)</f>
        <v>0</v>
      </c>
      <c r="S37">
        <f t="shared" ref="S37:AA37" si="46">IF(S5&gt;0,$M5,0)+IF(S6&gt;0,$M6,0)+IF(S7&gt;0,$M7,0)+IF(S8&gt;0,$M8,0)+IF(S9&gt;0,$M9,0)+IF(S10&gt;0,$M10,0)+IF(S11&gt;0,$M11,0)+IF(S12&gt;0,$M12,0)+IF(S13&gt;0,$M13,0)+IF(S14&gt;0,$M14,0)+IF(S15&gt;0,$M15,0)+IF(S16&gt;0,$M16,0)+IF(S17&gt;0,$M17,0)+IF(S18&gt;0,$M18,0)+IF(S19&gt;0,$M19,0)+IF(S20&gt;0,$M20,0)+IF(S21&gt;0,$M21,0)+IF(S22&gt;0,$M22,0)+IF(S23&gt;0,$M23,0)+IF(S24&gt;0,$M24,0)+IF(S25&gt;0,$M25,0)+IF(S26&gt;0,$M26,0)+IF(S27&gt;0,$M27,0)+IF(S28&gt;0,$M28,0)+IF(S29&gt;0,$M29,0)+IF(S30&gt;0,$M30,0)+IF(S31&gt;0,$M31,0)+IF(S32&gt;0,$M32,0)+IF(S33&gt;0,$M33,0)</f>
        <v>0</v>
      </c>
      <c r="T37">
        <f t="shared" si="46"/>
        <v>0</v>
      </c>
      <c r="U37">
        <f t="shared" si="46"/>
        <v>0</v>
      </c>
      <c r="V37">
        <f t="shared" si="46"/>
        <v>0</v>
      </c>
      <c r="W37">
        <f t="shared" si="46"/>
        <v>0</v>
      </c>
      <c r="X37">
        <f t="shared" si="46"/>
        <v>0</v>
      </c>
      <c r="Y37">
        <f t="shared" si="46"/>
        <v>0</v>
      </c>
      <c r="Z37">
        <f t="shared" si="46"/>
        <v>0</v>
      </c>
      <c r="AA37" s="2">
        <f t="shared" si="46"/>
        <v>0</v>
      </c>
      <c r="AB37" s="30">
        <f>EXP(AB35)</f>
        <v>1.0000000000000014E-2</v>
      </c>
      <c r="AC37" s="30">
        <f t="shared" ref="AC37:AK37" si="47">EXP(AC35)</f>
        <v>9.999999999999995E-3</v>
      </c>
      <c r="AD37" s="30">
        <f t="shared" si="47"/>
        <v>9.999999999999995E-3</v>
      </c>
      <c r="AE37" s="30">
        <f t="shared" si="47"/>
        <v>1.0000000000000023E-2</v>
      </c>
      <c r="AF37" s="30">
        <f t="shared" si="47"/>
        <v>1.0000000000000004E-2</v>
      </c>
      <c r="AG37" s="30">
        <f t="shared" si="47"/>
        <v>1.0000000000000014E-2</v>
      </c>
      <c r="AH37" s="30">
        <f t="shared" si="47"/>
        <v>9.999999999999995E-3</v>
      </c>
      <c r="AI37" s="30">
        <f t="shared" si="47"/>
        <v>1.0000000000000014E-2</v>
      </c>
      <c r="AJ37" s="30">
        <f t="shared" si="47"/>
        <v>1.0000000000000014E-2</v>
      </c>
      <c r="AK37" s="70">
        <f t="shared" si="47"/>
        <v>1.0000000000000004E-2</v>
      </c>
      <c r="AL37" s="12">
        <f t="shared" ref="AL37:AU37" si="48">SQRT(AL36)</f>
        <v>5.3851648071345112E-2</v>
      </c>
      <c r="AM37" s="12">
        <f t="shared" si="48"/>
        <v>5.1822518380035182E-2</v>
      </c>
      <c r="AN37" s="12">
        <f t="shared" si="48"/>
        <v>3.3534571326445217E-2</v>
      </c>
      <c r="AO37" s="12">
        <f t="shared" si="48"/>
        <v>6.5735212428427031E-2</v>
      </c>
      <c r="AP37" s="12">
        <f t="shared" si="48"/>
        <v>7.0057612406562164E-2</v>
      </c>
      <c r="AQ37" s="12">
        <f t="shared" si="48"/>
        <v>6.4055523750279689E-2</v>
      </c>
      <c r="AR37" s="12">
        <f t="shared" si="48"/>
        <v>5.3450537883168184E-2</v>
      </c>
      <c r="AS37" s="12">
        <f t="shared" si="48"/>
        <v>3.2544850212952191E-2</v>
      </c>
      <c r="AT37" s="12">
        <f t="shared" si="48"/>
        <v>2.6457513110645942E-2</v>
      </c>
      <c r="AU37" s="67">
        <f t="shared" si="48"/>
        <v>3.4042525108523118E-2</v>
      </c>
    </row>
    <row r="38" spans="1:47" ht="15" customHeight="1" x14ac:dyDescent="0.35">
      <c r="A38" s="31" t="s">
        <v>189</v>
      </c>
      <c r="B38" s="28"/>
      <c r="C38" s="28"/>
      <c r="D38" s="28"/>
      <c r="E38" s="28"/>
      <c r="F38" s="28"/>
      <c r="G38" s="28"/>
      <c r="H38" s="28"/>
      <c r="I38" s="28"/>
      <c r="J38" s="28"/>
      <c r="K38" s="28"/>
      <c r="L38" s="14"/>
      <c r="M38" s="15"/>
      <c r="N38" s="15"/>
      <c r="O38" s="15"/>
      <c r="P38" s="15"/>
      <c r="Q38" s="15"/>
      <c r="R38" s="15"/>
      <c r="S38" s="15"/>
      <c r="T38" s="15"/>
      <c r="U38" s="16"/>
      <c r="V38" s="16"/>
      <c r="W38" s="16"/>
      <c r="X38" s="16"/>
      <c r="Y38" s="16"/>
      <c r="Z38" s="11"/>
      <c r="AA38" s="11"/>
      <c r="AB38" s="1"/>
      <c r="AK38" s="2"/>
    </row>
    <row r="39" spans="1:47" ht="15" customHeight="1" x14ac:dyDescent="0.25">
      <c r="A39" s="31" t="s">
        <v>199</v>
      </c>
      <c r="B39" s="31"/>
      <c r="C39" s="31"/>
      <c r="D39" s="31"/>
      <c r="E39" s="31"/>
      <c r="F39" s="31"/>
      <c r="G39" s="31"/>
      <c r="H39" s="31"/>
      <c r="I39" s="31"/>
      <c r="J39" s="31"/>
      <c r="K39" s="31"/>
      <c r="L39" s="14"/>
      <c r="M39" s="15"/>
      <c r="N39" s="15"/>
      <c r="O39" s="15"/>
      <c r="P39" s="15"/>
      <c r="Q39" s="15"/>
      <c r="R39" s="15"/>
      <c r="S39" s="15"/>
      <c r="T39" s="15"/>
      <c r="U39" s="16"/>
      <c r="V39" s="16"/>
      <c r="W39" s="16"/>
      <c r="X39" s="16"/>
      <c r="Y39" s="16"/>
      <c r="Z39" s="11"/>
      <c r="AA39" s="11"/>
      <c r="AB39" s="25">
        <f>SQRT(((R37-1)*(AL37^2))/(R37-1))</f>
        <v>5.3851648071345112E-2</v>
      </c>
      <c r="AC39" s="12">
        <f t="shared" ref="AC39" si="49">SQRT(((S37-1)*(AM37^2))/(S37-1))</f>
        <v>5.1822518380035182E-2</v>
      </c>
      <c r="AD39" s="12">
        <f t="shared" ref="AD39" si="50">SQRT(((T37-1)*(AN37^2))/(T37-1))</f>
        <v>3.3534571326445217E-2</v>
      </c>
      <c r="AE39" s="12">
        <f t="shared" ref="AE39" si="51">SQRT(((U37-1)*(AO37^2))/(U37-1))</f>
        <v>6.5735212428427031E-2</v>
      </c>
      <c r="AF39" s="12">
        <f t="shared" ref="AF39" si="52">SQRT(((V37-1)*(AP37^2))/(V37-1))</f>
        <v>7.0057612406562164E-2</v>
      </c>
      <c r="AG39" s="12">
        <f t="shared" ref="AG39" si="53">SQRT(((W37-1)*(AQ37^2))/(W37-1))</f>
        <v>6.4055523750279689E-2</v>
      </c>
      <c r="AH39" s="12">
        <f t="shared" ref="AH39" si="54">SQRT(((X37-1)*(AR37^2))/(X37-1))</f>
        <v>5.3450537883168184E-2</v>
      </c>
      <c r="AI39" s="12">
        <f t="shared" ref="AI39" si="55">SQRT(((Y37-1)*(AS37^2))/(Y37-1))</f>
        <v>3.2544850212952191E-2</v>
      </c>
      <c r="AJ39" s="12">
        <f t="shared" ref="AJ39" si="56">SQRT(((Z37-1)*(AT37^2))/(Z37-1))</f>
        <v>2.6457513110645942E-2</v>
      </c>
      <c r="AK39" s="67">
        <f t="shared" ref="AK39" si="57">SQRT(((AA37-1)*(AU37^2))/(AA37-1))</f>
        <v>3.4042525108523118E-2</v>
      </c>
    </row>
    <row r="40" spans="1:47" ht="15" customHeight="1" x14ac:dyDescent="0.35">
      <c r="A40" s="28"/>
      <c r="B40" s="28"/>
      <c r="C40" s="28"/>
      <c r="D40" s="28"/>
      <c r="E40" s="28"/>
      <c r="F40" s="28"/>
      <c r="G40" s="28"/>
      <c r="H40" s="28"/>
      <c r="I40" s="28"/>
      <c r="J40" s="28"/>
      <c r="K40" s="28"/>
      <c r="L40" s="14"/>
      <c r="M40" s="15"/>
      <c r="N40" s="15"/>
      <c r="O40" s="15"/>
      <c r="P40" s="15"/>
      <c r="Q40" s="15"/>
      <c r="R40" s="15"/>
      <c r="S40" s="15"/>
      <c r="T40" s="15"/>
      <c r="U40" s="16"/>
      <c r="V40" s="16"/>
      <c r="W40" s="16"/>
      <c r="X40" s="16"/>
      <c r="Y40" s="16"/>
      <c r="Z40" s="11"/>
      <c r="AA40" s="11"/>
      <c r="AB40" s="25" t="e">
        <f>(1-AB37)/(SQRT((2*(AB39^2)/R37)))</f>
        <v>#DIV/0!</v>
      </c>
      <c r="AC40" s="12" t="e">
        <f t="shared" ref="AC40" si="58">(1-AC37)/(SQRT((2*(AC39^2)/S37)))</f>
        <v>#DIV/0!</v>
      </c>
      <c r="AD40" s="12" t="e">
        <f t="shared" ref="AD40" si="59">(1-AD37)/(SQRT((2*(AD39^2)/T37)))</f>
        <v>#DIV/0!</v>
      </c>
      <c r="AE40" s="12" t="e">
        <f t="shared" ref="AE40" si="60">(1-AE37)/(SQRT((2*(AE39^2)/U37)))</f>
        <v>#DIV/0!</v>
      </c>
      <c r="AF40" s="12" t="e">
        <f t="shared" ref="AF40" si="61">(1-AF37)/(SQRT((2*(AF39^2)/V37)))</f>
        <v>#DIV/0!</v>
      </c>
      <c r="AG40" s="12" t="e">
        <f t="shared" ref="AG40" si="62">(1-AG37)/(SQRT((2*(AG39^2)/W37)))</f>
        <v>#DIV/0!</v>
      </c>
      <c r="AH40" s="12" t="e">
        <f t="shared" ref="AH40" si="63">(1-AH37)/(SQRT((2*(AH39^2)/X37)))</f>
        <v>#DIV/0!</v>
      </c>
      <c r="AI40" s="12" t="e">
        <f t="shared" ref="AI40" si="64">(1-AI37)/(SQRT((2*(AI39^2)/Y37)))</f>
        <v>#DIV/0!</v>
      </c>
      <c r="AJ40" s="12" t="e">
        <f t="shared" ref="AJ40" si="65">(1-AJ37)/(SQRT((2*(AJ39^2)/Z37)))</f>
        <v>#DIV/0!</v>
      </c>
      <c r="AK40" s="67" t="e">
        <f t="shared" ref="AK40" si="66">(1-AK37)/(SQRT((2*(AK39^2)/AA37)))</f>
        <v>#DIV/0!</v>
      </c>
    </row>
    <row r="41" spans="1:47" ht="15" customHeight="1" x14ac:dyDescent="0.35">
      <c r="A41" s="28"/>
      <c r="B41" s="28"/>
      <c r="C41" s="28"/>
      <c r="D41" s="28"/>
      <c r="E41" s="28"/>
      <c r="F41" s="28"/>
      <c r="G41" s="28"/>
      <c r="H41" s="28"/>
      <c r="I41" s="28"/>
      <c r="J41" s="28"/>
      <c r="K41" s="28"/>
      <c r="L41" s="14"/>
      <c r="M41" s="15"/>
      <c r="N41" s="15"/>
      <c r="O41" s="15"/>
      <c r="P41" s="15"/>
      <c r="Q41" s="15"/>
      <c r="R41" s="15"/>
      <c r="S41" s="15"/>
      <c r="T41" s="15"/>
      <c r="U41" s="16"/>
      <c r="V41" s="16"/>
      <c r="W41" s="16"/>
      <c r="X41" s="16"/>
      <c r="Y41" s="16"/>
      <c r="Z41" s="11"/>
      <c r="AA41" s="11"/>
      <c r="AB41" s="25" t="e">
        <f>TINV(0.05,2*R37-2)</f>
        <v>#NUM!</v>
      </c>
      <c r="AC41" s="12" t="e">
        <f t="shared" ref="AC41" si="67">TINV(0.05,2*S37-2)</f>
        <v>#NUM!</v>
      </c>
      <c r="AD41" s="12" t="e">
        <f t="shared" ref="AD41" si="68">TINV(0.05,2*T37-2)</f>
        <v>#NUM!</v>
      </c>
      <c r="AE41" s="12" t="e">
        <f t="shared" ref="AE41" si="69">TINV(0.05,2*U37-2)</f>
        <v>#NUM!</v>
      </c>
      <c r="AF41" s="12" t="e">
        <f t="shared" ref="AF41" si="70">TINV(0.05,2*V37-2)</f>
        <v>#NUM!</v>
      </c>
      <c r="AG41" s="12" t="e">
        <f t="shared" ref="AG41" si="71">TINV(0.05,2*W37-2)</f>
        <v>#NUM!</v>
      </c>
      <c r="AH41" s="12" t="e">
        <f t="shared" ref="AH41" si="72">TINV(0.05,2*X37-2)</f>
        <v>#NUM!</v>
      </c>
      <c r="AI41" s="12" t="e">
        <f t="shared" ref="AI41" si="73">TINV(0.05,2*Y37-2)</f>
        <v>#NUM!</v>
      </c>
      <c r="AJ41" s="12" t="e">
        <f t="shared" ref="AJ41" si="74">TINV(0.05,2*Z37-2)</f>
        <v>#NUM!</v>
      </c>
      <c r="AK41" s="67" t="e">
        <f t="shared" ref="AK41" si="75">TINV(0.05,2*AA37-2)</f>
        <v>#NUM!</v>
      </c>
    </row>
    <row r="42" spans="1:47" ht="15" customHeight="1" x14ac:dyDescent="0.35">
      <c r="A42" s="28"/>
      <c r="B42" s="28"/>
      <c r="C42" s="28"/>
      <c r="D42" s="28"/>
      <c r="E42" s="28"/>
      <c r="F42" s="28"/>
      <c r="G42" s="28"/>
      <c r="H42" s="28"/>
      <c r="I42" s="28"/>
      <c r="J42" s="28"/>
      <c r="K42" s="28"/>
      <c r="L42" s="14"/>
      <c r="M42" s="15"/>
      <c r="N42" s="15"/>
      <c r="O42" s="15"/>
      <c r="P42" s="15"/>
      <c r="Q42" s="15"/>
      <c r="R42" s="15"/>
      <c r="S42" s="15"/>
      <c r="T42" s="15"/>
      <c r="U42" s="16"/>
      <c r="V42" s="16"/>
      <c r="W42" s="16"/>
      <c r="X42" s="16"/>
      <c r="Y42" s="16"/>
      <c r="Z42" s="11"/>
      <c r="AA42" s="11"/>
      <c r="AB42" s="25" t="e">
        <f>TDIST(ABS(AB40),2*R37-2,1)</f>
        <v>#DIV/0!</v>
      </c>
      <c r="AC42" s="12" t="e">
        <f t="shared" ref="AC42" si="76">TDIST(ABS(AC40),2*S37-2,1)</f>
        <v>#DIV/0!</v>
      </c>
      <c r="AD42" s="12" t="e">
        <f t="shared" ref="AD42" si="77">TDIST(ABS(AD40),2*T37-2,1)</f>
        <v>#DIV/0!</v>
      </c>
      <c r="AE42" s="12" t="e">
        <f t="shared" ref="AE42" si="78">TDIST(ABS(AE40),2*U37-2,1)</f>
        <v>#DIV/0!</v>
      </c>
      <c r="AF42" s="12" t="e">
        <f t="shared" ref="AF42" si="79">TDIST(ABS(AF40),2*V37-2,1)</f>
        <v>#DIV/0!</v>
      </c>
      <c r="AG42" s="12" t="e">
        <f t="shared" ref="AG42" si="80">TDIST(ABS(AG40),2*W37-2,1)</f>
        <v>#DIV/0!</v>
      </c>
      <c r="AH42" s="12" t="e">
        <f t="shared" ref="AH42" si="81">TDIST(ABS(AH40),2*X37-2,1)</f>
        <v>#DIV/0!</v>
      </c>
      <c r="AI42" s="12" t="e">
        <f t="shared" ref="AI42" si="82">TDIST(ABS(AI40),2*Y37-2,1)</f>
        <v>#DIV/0!</v>
      </c>
      <c r="AJ42" s="12" t="e">
        <f t="shared" ref="AJ42" si="83">TDIST(ABS(AJ40),2*Z37-2,1)</f>
        <v>#DIV/0!</v>
      </c>
      <c r="AK42" s="67" t="e">
        <f t="shared" ref="AK42" si="84">TDIST(ABS(AK40),2*AA37-2,1)</f>
        <v>#DIV/0!</v>
      </c>
    </row>
    <row r="44" spans="1:47" x14ac:dyDescent="0.25">
      <c r="T44" t="s">
        <v>13</v>
      </c>
    </row>
    <row r="45" spans="1:47" x14ac:dyDescent="0.25">
      <c r="G45" t="s">
        <v>49</v>
      </c>
      <c r="H45" t="s">
        <v>50</v>
      </c>
      <c r="S45" t="s">
        <v>49</v>
      </c>
      <c r="T45" t="s">
        <v>50</v>
      </c>
    </row>
    <row r="46" spans="1:47" x14ac:dyDescent="0.25">
      <c r="G46" t="s">
        <v>15</v>
      </c>
      <c r="H46" t="s">
        <v>52</v>
      </c>
      <c r="S46" t="s">
        <v>15</v>
      </c>
      <c r="T46" t="s">
        <v>63</v>
      </c>
    </row>
    <row r="47" spans="1:47" x14ac:dyDescent="0.25">
      <c r="G47" t="s">
        <v>16</v>
      </c>
      <c r="H47" t="s">
        <v>53</v>
      </c>
      <c r="S47" t="s">
        <v>16</v>
      </c>
      <c r="T47" t="s">
        <v>67</v>
      </c>
    </row>
    <row r="48" spans="1:47" x14ac:dyDescent="0.25">
      <c r="G48" t="s">
        <v>17</v>
      </c>
      <c r="H48" t="s">
        <v>54</v>
      </c>
      <c r="S48" t="s">
        <v>17</v>
      </c>
      <c r="T48" t="s">
        <v>68</v>
      </c>
    </row>
    <row r="49" spans="1:20" x14ac:dyDescent="0.25">
      <c r="G49" t="s">
        <v>18</v>
      </c>
      <c r="H49" t="s">
        <v>55</v>
      </c>
      <c r="S49" t="s">
        <v>18</v>
      </c>
      <c r="T49" t="s">
        <v>64</v>
      </c>
    </row>
    <row r="50" spans="1:20" x14ac:dyDescent="0.25">
      <c r="G50" t="s">
        <v>19</v>
      </c>
      <c r="H50" t="s">
        <v>56</v>
      </c>
      <c r="S50" t="s">
        <v>19</v>
      </c>
      <c r="T50" t="s">
        <v>56</v>
      </c>
    </row>
    <row r="51" spans="1:20" x14ac:dyDescent="0.25">
      <c r="G51" t="s">
        <v>20</v>
      </c>
      <c r="H51" t="s">
        <v>57</v>
      </c>
      <c r="S51" t="s">
        <v>20</v>
      </c>
      <c r="T51" t="s">
        <v>65</v>
      </c>
    </row>
    <row r="52" spans="1:20" x14ac:dyDescent="0.25">
      <c r="G52" t="s">
        <v>21</v>
      </c>
      <c r="H52" t="s">
        <v>58</v>
      </c>
      <c r="S52" t="s">
        <v>21</v>
      </c>
      <c r="T52" t="s">
        <v>66</v>
      </c>
    </row>
    <row r="53" spans="1:20" x14ac:dyDescent="0.25">
      <c r="G53" t="s">
        <v>22</v>
      </c>
      <c r="H53" t="s">
        <v>59</v>
      </c>
      <c r="S53" t="s">
        <v>22</v>
      </c>
      <c r="T53" t="s">
        <v>69</v>
      </c>
    </row>
    <row r="55" spans="1:20" x14ac:dyDescent="0.25">
      <c r="A55" t="s">
        <v>269</v>
      </c>
    </row>
    <row r="56" spans="1:20" x14ac:dyDescent="0.25">
      <c r="A56" s="13" t="s">
        <v>274</v>
      </c>
    </row>
    <row r="57" spans="1:20" x14ac:dyDescent="0.25">
      <c r="A57" s="13" t="s">
        <v>278</v>
      </c>
    </row>
    <row r="58" spans="1:20" x14ac:dyDescent="0.25">
      <c r="A58" t="s">
        <v>283</v>
      </c>
    </row>
    <row r="59" spans="1:20" x14ac:dyDescent="0.25">
      <c r="A59" s="13" t="s">
        <v>115</v>
      </c>
    </row>
    <row r="60" spans="1:20" x14ac:dyDescent="0.25">
      <c r="A60" s="13" t="s">
        <v>119</v>
      </c>
    </row>
    <row r="61" spans="1:20" x14ac:dyDescent="0.25">
      <c r="A61" s="228" t="s">
        <v>523</v>
      </c>
    </row>
    <row r="62" spans="1:20" x14ac:dyDescent="0.25">
      <c r="A62" s="227" t="s">
        <v>518</v>
      </c>
    </row>
    <row r="64" spans="1:20" x14ac:dyDescent="0.25">
      <c r="A64" t="s">
        <v>299</v>
      </c>
    </row>
    <row r="65" spans="1:1" x14ac:dyDescent="0.25">
      <c r="A65" t="s">
        <v>300</v>
      </c>
    </row>
    <row r="66" spans="1:1" x14ac:dyDescent="0.25">
      <c r="A66" t="s">
        <v>301</v>
      </c>
    </row>
  </sheetData>
  <mergeCells count="17">
    <mergeCell ref="Y3:AA3"/>
    <mergeCell ref="R2:AA2"/>
    <mergeCell ref="AC2:AF2"/>
    <mergeCell ref="K1:K2"/>
    <mergeCell ref="N4:Q4"/>
    <mergeCell ref="N2:N3"/>
    <mergeCell ref="O2:O3"/>
    <mergeCell ref="P2:P3"/>
    <mergeCell ref="Q2:Q3"/>
    <mergeCell ref="S3:V3"/>
    <mergeCell ref="AL1:AU1"/>
    <mergeCell ref="AB3:AB4"/>
    <mergeCell ref="AL3:AL4"/>
    <mergeCell ref="AM2:AP2"/>
    <mergeCell ref="AS2:AU2"/>
    <mergeCell ref="AB1:AK1"/>
    <mergeCell ref="AI2:AK2"/>
  </mergeCells>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3CB5-F2D7-4D98-AC20-BBA635CF3292}">
  <dimension ref="A1:AX66"/>
  <sheetViews>
    <sheetView workbookViewId="0">
      <selection activeCell="M5" sqref="M5"/>
    </sheetView>
  </sheetViews>
  <sheetFormatPr defaultRowHeight="15" x14ac:dyDescent="0.25"/>
  <cols>
    <col min="1" max="1" width="21.42578125" customWidth="1"/>
    <col min="2" max="7" width="3.42578125" customWidth="1"/>
    <col min="8" max="8" width="10.28515625" customWidth="1"/>
    <col min="11" max="11" width="13" customWidth="1"/>
    <col min="52" max="52" width="21.42578125" customWidth="1"/>
    <col min="53" max="58" width="3.42578125" customWidth="1"/>
    <col min="59" max="59" width="10.28515625" customWidth="1"/>
    <col min="103" max="103" width="21.42578125" customWidth="1"/>
    <col min="104" max="109" width="3.42578125" customWidth="1"/>
    <col min="110" max="110" width="10.28515625" customWidth="1"/>
  </cols>
  <sheetData>
    <row r="1" spans="1:50" ht="15.6" customHeight="1" x14ac:dyDescent="0.35">
      <c r="A1" t="s">
        <v>255</v>
      </c>
      <c r="B1" s="1" t="s">
        <v>169</v>
      </c>
      <c r="G1" s="2"/>
      <c r="J1" s="78"/>
      <c r="K1" s="232"/>
      <c r="L1" s="85"/>
      <c r="M1" s="62"/>
      <c r="N1" s="62"/>
      <c r="O1" s="62"/>
      <c r="P1" s="62"/>
      <c r="Q1" s="62"/>
      <c r="R1" s="229" t="s">
        <v>155</v>
      </c>
      <c r="S1" s="230"/>
      <c r="T1" s="230"/>
      <c r="U1" s="230"/>
      <c r="V1" s="230"/>
      <c r="W1" s="230"/>
      <c r="X1" s="230"/>
      <c r="Y1" s="230"/>
      <c r="Z1" s="230"/>
      <c r="AA1" s="230"/>
      <c r="AB1" s="63"/>
      <c r="AC1" s="230" t="s">
        <v>156</v>
      </c>
      <c r="AD1" s="230"/>
      <c r="AE1" s="230"/>
      <c r="AF1" s="230"/>
      <c r="AG1" s="230"/>
      <c r="AH1" s="230"/>
      <c r="AI1" s="230"/>
      <c r="AJ1" s="230"/>
      <c r="AK1" s="230"/>
      <c r="AL1" s="230"/>
      <c r="AM1" s="63"/>
      <c r="AN1" s="230" t="s">
        <v>157</v>
      </c>
      <c r="AO1" s="230"/>
      <c r="AP1" s="230"/>
      <c r="AQ1" s="230"/>
      <c r="AR1" s="230"/>
      <c r="AS1" s="230"/>
      <c r="AT1" s="230"/>
      <c r="AU1" s="230"/>
      <c r="AV1" s="230"/>
      <c r="AW1" s="230"/>
      <c r="AX1" s="63"/>
    </row>
    <row r="2" spans="1:50" ht="49.5" customHeight="1" x14ac:dyDescent="0.35">
      <c r="A2" s="48"/>
      <c r="B2" s="9" t="s">
        <v>170</v>
      </c>
      <c r="C2" s="11" t="s">
        <v>171</v>
      </c>
      <c r="D2" s="11" t="s">
        <v>172</v>
      </c>
      <c r="E2" s="11" t="s">
        <v>173</v>
      </c>
      <c r="F2" s="11" t="s">
        <v>174</v>
      </c>
      <c r="G2" s="26" t="s">
        <v>175</v>
      </c>
      <c r="H2" s="62"/>
      <c r="I2" s="62"/>
      <c r="J2" s="85"/>
      <c r="K2" s="232"/>
      <c r="L2" s="86" t="s">
        <v>1</v>
      </c>
      <c r="M2" s="87"/>
      <c r="N2" s="233" t="s">
        <v>257</v>
      </c>
      <c r="O2" s="234" t="s">
        <v>2</v>
      </c>
      <c r="P2" s="233" t="s">
        <v>256</v>
      </c>
      <c r="Q2" s="235" t="s">
        <v>2</v>
      </c>
      <c r="R2" s="5"/>
      <c r="S2" s="230" t="s">
        <v>3</v>
      </c>
      <c r="T2" s="230"/>
      <c r="U2" s="230"/>
      <c r="V2" s="230"/>
      <c r="W2" s="11" t="s">
        <v>4</v>
      </c>
      <c r="X2" s="11"/>
      <c r="Y2" s="230" t="s">
        <v>6</v>
      </c>
      <c r="Z2" s="230"/>
      <c r="AA2" s="230"/>
      <c r="AB2" s="63"/>
      <c r="AC2" s="7"/>
      <c r="AD2" s="230" t="s">
        <v>3</v>
      </c>
      <c r="AE2" s="230"/>
      <c r="AF2" s="230"/>
      <c r="AG2" s="230"/>
      <c r="AH2" s="11" t="s">
        <v>4</v>
      </c>
      <c r="AI2" s="11"/>
      <c r="AJ2" s="230" t="s">
        <v>6</v>
      </c>
      <c r="AK2" s="230"/>
      <c r="AL2" s="230"/>
      <c r="AM2" s="63"/>
      <c r="AN2" s="7"/>
      <c r="AO2" s="230" t="s">
        <v>3</v>
      </c>
      <c r="AP2" s="230"/>
      <c r="AQ2" s="230"/>
      <c r="AR2" s="230"/>
      <c r="AS2" s="11" t="s">
        <v>4</v>
      </c>
      <c r="AT2" s="11"/>
      <c r="AU2" s="230" t="s">
        <v>6</v>
      </c>
      <c r="AV2" s="230"/>
      <c r="AW2" s="230"/>
      <c r="AX2" s="63"/>
    </row>
    <row r="3" spans="1:50" ht="102.6" customHeight="1" x14ac:dyDescent="0.3">
      <c r="A3" s="66" t="s">
        <v>327</v>
      </c>
      <c r="B3" s="9" t="s">
        <v>176</v>
      </c>
      <c r="C3" s="11" t="s">
        <v>177</v>
      </c>
      <c r="D3" s="11" t="s">
        <v>178</v>
      </c>
      <c r="E3" s="11"/>
      <c r="F3" s="11" t="s">
        <v>179</v>
      </c>
      <c r="G3" s="26"/>
      <c r="H3" s="62" t="s">
        <v>158</v>
      </c>
      <c r="I3" s="62" t="s">
        <v>159</v>
      </c>
      <c r="J3" s="85" t="s">
        <v>160</v>
      </c>
      <c r="K3" s="198" t="s">
        <v>516</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2" t="s">
        <v>167</v>
      </c>
      <c r="AB3" s="8" t="s">
        <v>81</v>
      </c>
      <c r="AC3" s="230" t="s">
        <v>13</v>
      </c>
      <c r="AD3" s="62" t="s">
        <v>50</v>
      </c>
      <c r="AE3" s="62" t="s">
        <v>63</v>
      </c>
      <c r="AF3" s="62" t="s">
        <v>164</v>
      </c>
      <c r="AG3" s="62" t="s">
        <v>165</v>
      </c>
      <c r="AH3" s="11" t="s">
        <v>64</v>
      </c>
      <c r="AI3" s="11" t="s">
        <v>166</v>
      </c>
      <c r="AJ3" s="62" t="s">
        <v>65</v>
      </c>
      <c r="AK3" s="62" t="s">
        <v>66</v>
      </c>
      <c r="AL3" s="62" t="s">
        <v>167</v>
      </c>
      <c r="AM3" s="8" t="s">
        <v>81</v>
      </c>
      <c r="AN3" s="230" t="s">
        <v>13</v>
      </c>
      <c r="AO3" s="62" t="s">
        <v>50</v>
      </c>
      <c r="AP3" s="62" t="s">
        <v>63</v>
      </c>
      <c r="AQ3" s="62" t="s">
        <v>164</v>
      </c>
      <c r="AR3" s="62" t="s">
        <v>165</v>
      </c>
      <c r="AS3" s="11" t="s">
        <v>64</v>
      </c>
      <c r="AT3" s="11" t="s">
        <v>166</v>
      </c>
      <c r="AU3" s="62" t="s">
        <v>65</v>
      </c>
      <c r="AV3" s="62" t="s">
        <v>66</v>
      </c>
      <c r="AW3" s="62" t="s">
        <v>167</v>
      </c>
      <c r="AX3" s="8" t="s">
        <v>81</v>
      </c>
    </row>
    <row r="4" spans="1:50" ht="44.45" customHeight="1" x14ac:dyDescent="0.3">
      <c r="A4" s="50" t="s">
        <v>7</v>
      </c>
      <c r="B4" s="1" t="s">
        <v>180</v>
      </c>
      <c r="C4" t="s">
        <v>181</v>
      </c>
      <c r="D4" t="s">
        <v>182</v>
      </c>
      <c r="E4" t="s">
        <v>183</v>
      </c>
      <c r="F4" t="s">
        <v>184</v>
      </c>
      <c r="G4" t="s">
        <v>185</v>
      </c>
      <c r="H4" s="61"/>
      <c r="I4" s="62"/>
      <c r="J4" s="123"/>
      <c r="K4" s="63"/>
      <c r="L4" s="85"/>
      <c r="M4" s="61" t="s">
        <v>168</v>
      </c>
      <c r="N4" s="230" t="s">
        <v>228</v>
      </c>
      <c r="O4" s="230"/>
      <c r="P4" s="230"/>
      <c r="Q4" s="231"/>
      <c r="R4" s="229"/>
      <c r="S4" s="62" t="s">
        <v>14</v>
      </c>
      <c r="T4" s="62" t="s">
        <v>15</v>
      </c>
      <c r="U4" s="62" t="s">
        <v>16</v>
      </c>
      <c r="V4" s="62" t="s">
        <v>17</v>
      </c>
      <c r="W4" s="62" t="s">
        <v>18</v>
      </c>
      <c r="X4" s="62" t="s">
        <v>19</v>
      </c>
      <c r="Y4" s="62" t="s">
        <v>20</v>
      </c>
      <c r="Z4" s="62" t="s">
        <v>21</v>
      </c>
      <c r="AA4" s="62" t="s">
        <v>22</v>
      </c>
      <c r="AB4" s="63" t="s">
        <v>82</v>
      </c>
      <c r="AC4" s="230"/>
      <c r="AD4" s="62" t="s">
        <v>14</v>
      </c>
      <c r="AE4" s="62" t="s">
        <v>15</v>
      </c>
      <c r="AF4" s="62" t="s">
        <v>16</v>
      </c>
      <c r="AG4" s="62" t="s">
        <v>17</v>
      </c>
      <c r="AH4" s="62" t="s">
        <v>18</v>
      </c>
      <c r="AI4" s="62" t="s">
        <v>19</v>
      </c>
      <c r="AJ4" s="62" t="s">
        <v>20</v>
      </c>
      <c r="AK4" s="62" t="s">
        <v>21</v>
      </c>
      <c r="AL4" s="62" t="s">
        <v>22</v>
      </c>
      <c r="AM4" s="63" t="s">
        <v>82</v>
      </c>
      <c r="AN4" s="230"/>
      <c r="AO4" s="62" t="s">
        <v>14</v>
      </c>
      <c r="AP4" s="62" t="s">
        <v>15</v>
      </c>
      <c r="AQ4" s="62" t="s">
        <v>16</v>
      </c>
      <c r="AR4" s="62" t="s">
        <v>17</v>
      </c>
      <c r="AS4" s="62" t="s">
        <v>18</v>
      </c>
      <c r="AT4" s="62" t="s">
        <v>19</v>
      </c>
      <c r="AU4" s="62" t="s">
        <v>20</v>
      </c>
      <c r="AV4" s="62" t="s">
        <v>21</v>
      </c>
      <c r="AW4" s="62" t="s">
        <v>22</v>
      </c>
      <c r="AX4" s="63" t="s">
        <v>82</v>
      </c>
    </row>
    <row r="5" spans="1:50" x14ac:dyDescent="0.25">
      <c r="A5" s="13" t="s">
        <v>131</v>
      </c>
      <c r="B5" s="97"/>
      <c r="C5" s="79"/>
      <c r="D5" s="79"/>
      <c r="E5" s="79"/>
      <c r="F5" s="79"/>
      <c r="G5" s="79"/>
      <c r="H5" t="s">
        <v>129</v>
      </c>
      <c r="I5" s="15" t="s">
        <v>186</v>
      </c>
      <c r="K5" s="197">
        <v>9</v>
      </c>
      <c r="L5" s="147">
        <v>0.52600000000000002</v>
      </c>
      <c r="M5" s="101"/>
      <c r="N5" s="155"/>
      <c r="O5" s="173"/>
      <c r="P5" s="91">
        <f>IF(N5&lt;0.01*L5,0.01,IF(N5&gt;100*L5,100,N5/L5))</f>
        <v>0.01</v>
      </c>
      <c r="Q5" s="90">
        <f>IF(O5&gt;0,O5/L5,0.01)</f>
        <v>0.01</v>
      </c>
      <c r="R5" s="109">
        <v>1</v>
      </c>
      <c r="S5" s="79">
        <v>1</v>
      </c>
      <c r="T5" s="138"/>
      <c r="U5" s="79">
        <v>0.25</v>
      </c>
      <c r="V5" s="79">
        <v>1</v>
      </c>
      <c r="W5" s="96">
        <v>0.25</v>
      </c>
      <c r="X5" s="96">
        <v>1</v>
      </c>
      <c r="Y5" s="79"/>
      <c r="Z5" s="79"/>
      <c r="AA5" s="138"/>
      <c r="AB5" s="79"/>
      <c r="AC5" s="91">
        <f>IF(R5&gt;0,(R5/R$34)*LN($P5),"na")</f>
        <v>-4.6051701859880909</v>
      </c>
      <c r="AD5" s="89">
        <f t="shared" ref="AD5:AM20" si="0">IF(S5&gt;0,(S5/S$34)*LN($P5),"na")</f>
        <v>-4.767705604317082</v>
      </c>
      <c r="AE5" s="89" t="str">
        <f t="shared" si="0"/>
        <v>na</v>
      </c>
      <c r="AF5" s="89">
        <f t="shared" si="0"/>
        <v>-2.2104816892742836</v>
      </c>
      <c r="AG5" s="89">
        <f t="shared" si="0"/>
        <v>-10.153131118713898</v>
      </c>
      <c r="AH5" s="89">
        <f t="shared" si="0"/>
        <v>-1.6363548884221644</v>
      </c>
      <c r="AI5" s="89">
        <f t="shared" si="0"/>
        <v>-4.6051701859880909</v>
      </c>
      <c r="AJ5" s="89" t="str">
        <f t="shared" si="0"/>
        <v>na</v>
      </c>
      <c r="AK5" s="89" t="str">
        <f t="shared" si="0"/>
        <v>na</v>
      </c>
      <c r="AL5" s="89" t="str">
        <f t="shared" si="0"/>
        <v>na</v>
      </c>
      <c r="AM5" s="89" t="str">
        <f t="shared" si="0"/>
        <v>na</v>
      </c>
      <c r="AN5" s="91">
        <f>IF(R5&gt;0,(((R5/R$34)^2)*($Q5^2))/($P5^2),"na")</f>
        <v>1</v>
      </c>
      <c r="AO5" s="89">
        <f t="shared" ref="AO5:AX20" si="1">IF(S5&gt;0,(((S5/S$34)^2)*($Q5^2))/($P5^2),"na")</f>
        <v>1.0718339100346017</v>
      </c>
      <c r="AP5" s="89" t="str">
        <f t="shared" si="1"/>
        <v>na</v>
      </c>
      <c r="AQ5" s="89">
        <f t="shared" si="1"/>
        <v>0.23039999999999999</v>
      </c>
      <c r="AR5" s="89">
        <f t="shared" si="1"/>
        <v>4.8608097216194395</v>
      </c>
      <c r="AS5" s="89">
        <f t="shared" si="1"/>
        <v>0.12625937282589092</v>
      </c>
      <c r="AT5" s="89">
        <f t="shared" si="1"/>
        <v>1</v>
      </c>
      <c r="AU5" s="89" t="str">
        <f t="shared" si="1"/>
        <v>na</v>
      </c>
      <c r="AV5" s="89" t="str">
        <f t="shared" si="1"/>
        <v>na</v>
      </c>
      <c r="AW5" s="89" t="str">
        <f t="shared" si="1"/>
        <v>na</v>
      </c>
      <c r="AX5" s="90" t="str">
        <f t="shared" si="1"/>
        <v>na</v>
      </c>
    </row>
    <row r="6" spans="1:50" x14ac:dyDescent="0.25">
      <c r="A6" s="13" t="s">
        <v>132</v>
      </c>
      <c r="B6" s="1"/>
      <c r="H6" s="14" t="s">
        <v>339</v>
      </c>
      <c r="I6" s="15" t="s">
        <v>186</v>
      </c>
      <c r="K6" s="44">
        <v>8</v>
      </c>
      <c r="L6" s="100">
        <v>1.6E-2</v>
      </c>
      <c r="M6" s="78"/>
      <c r="N6" s="83"/>
      <c r="O6" s="83"/>
      <c r="P6" s="25">
        <f t="shared" ref="P6:P32" si="2">IF(N6&lt;0.01*L6,0.01,IF(N6&gt;100*L6,100,N6/L6))</f>
        <v>0.01</v>
      </c>
      <c r="Q6" s="67">
        <f t="shared" ref="Q6:Q32" si="3">IF(O6&gt;0,O6/L6,0.01)</f>
        <v>0.01</v>
      </c>
      <c r="R6" s="15">
        <v>1</v>
      </c>
      <c r="S6">
        <v>1</v>
      </c>
      <c r="T6" s="45"/>
      <c r="U6">
        <v>1</v>
      </c>
      <c r="V6">
        <v>0.3</v>
      </c>
      <c r="W6" s="11">
        <v>1</v>
      </c>
      <c r="X6" s="11">
        <v>1</v>
      </c>
      <c r="AA6" s="45"/>
      <c r="AB6">
        <v>1</v>
      </c>
      <c r="AC6" s="25">
        <f t="shared" ref="AC6:AC32" si="4">IF(R6&gt;0,(R6/R$34)*LN($P6),"na")</f>
        <v>-4.6051701859880909</v>
      </c>
      <c r="AD6" s="12">
        <f t="shared" si="0"/>
        <v>-4.767705604317082</v>
      </c>
      <c r="AE6" s="12" t="str">
        <f t="shared" si="0"/>
        <v>na</v>
      </c>
      <c r="AF6" s="12">
        <f t="shared" si="0"/>
        <v>-8.8419267570971343</v>
      </c>
      <c r="AG6" s="12">
        <f t="shared" si="0"/>
        <v>-3.0459393356141691</v>
      </c>
      <c r="AH6" s="12">
        <f t="shared" si="0"/>
        <v>-6.5454195536886575</v>
      </c>
      <c r="AI6" s="12">
        <f t="shared" si="0"/>
        <v>-4.6051701859880909</v>
      </c>
      <c r="AJ6" s="12" t="str">
        <f t="shared" si="0"/>
        <v>na</v>
      </c>
      <c r="AK6" s="12" t="str">
        <f t="shared" si="0"/>
        <v>na</v>
      </c>
      <c r="AL6" s="12" t="str">
        <f t="shared" si="0"/>
        <v>na</v>
      </c>
      <c r="AM6" s="12">
        <f t="shared" si="0"/>
        <v>-4.6051701859880909</v>
      </c>
      <c r="AN6" s="25">
        <f t="shared" ref="AN6:AN32" si="5">IF(R6&gt;0,(((R6/R$34)^2)*($Q6^2))/($P6^2),"na")</f>
        <v>1</v>
      </c>
      <c r="AO6" s="12">
        <f t="shared" si="1"/>
        <v>1.0718339100346017</v>
      </c>
      <c r="AP6" s="12" t="str">
        <f t="shared" si="1"/>
        <v>na</v>
      </c>
      <c r="AQ6" s="12">
        <f t="shared" si="1"/>
        <v>3.6863999999999999</v>
      </c>
      <c r="AR6" s="12">
        <f t="shared" si="1"/>
        <v>0.43747287494574949</v>
      </c>
      <c r="AS6" s="12">
        <f t="shared" si="1"/>
        <v>2.0201499652142547</v>
      </c>
      <c r="AT6" s="12">
        <f t="shared" si="1"/>
        <v>1</v>
      </c>
      <c r="AU6" s="12" t="str">
        <f t="shared" si="1"/>
        <v>na</v>
      </c>
      <c r="AV6" s="12" t="str">
        <f t="shared" si="1"/>
        <v>na</v>
      </c>
      <c r="AW6" s="12" t="str">
        <f t="shared" si="1"/>
        <v>na</v>
      </c>
      <c r="AX6" s="67">
        <f t="shared" si="1"/>
        <v>1</v>
      </c>
    </row>
    <row r="7" spans="1:50" x14ac:dyDescent="0.25">
      <c r="A7" s="13" t="s">
        <v>84</v>
      </c>
      <c r="B7" s="1"/>
      <c r="H7" s="14" t="s">
        <v>339</v>
      </c>
      <c r="I7" s="15" t="s">
        <v>186</v>
      </c>
      <c r="K7" s="44">
        <v>8</v>
      </c>
      <c r="L7" s="100">
        <v>18.042449999999999</v>
      </c>
      <c r="M7" s="78"/>
      <c r="N7" s="83"/>
      <c r="O7" s="83"/>
      <c r="P7" s="25">
        <f t="shared" si="2"/>
        <v>0.01</v>
      </c>
      <c r="Q7" s="67">
        <f t="shared" si="3"/>
        <v>0.01</v>
      </c>
      <c r="R7" s="15">
        <v>1</v>
      </c>
      <c r="S7">
        <v>1</v>
      </c>
      <c r="T7" s="45"/>
      <c r="U7">
        <v>1</v>
      </c>
      <c r="V7">
        <v>1</v>
      </c>
      <c r="W7" s="11">
        <v>0.25</v>
      </c>
      <c r="X7" s="11">
        <v>1</v>
      </c>
      <c r="AA7" s="45"/>
      <c r="AB7">
        <v>1</v>
      </c>
      <c r="AC7" s="25">
        <f t="shared" si="4"/>
        <v>-4.6051701859880909</v>
      </c>
      <c r="AD7" s="12">
        <f t="shared" si="0"/>
        <v>-4.767705604317082</v>
      </c>
      <c r="AE7" s="12" t="str">
        <f t="shared" si="0"/>
        <v>na</v>
      </c>
      <c r="AF7" s="12">
        <f t="shared" si="0"/>
        <v>-8.8419267570971343</v>
      </c>
      <c r="AG7" s="12">
        <f t="shared" si="0"/>
        <v>-10.153131118713898</v>
      </c>
      <c r="AH7" s="12">
        <f t="shared" si="0"/>
        <v>-1.6363548884221644</v>
      </c>
      <c r="AI7" s="12">
        <f t="shared" si="0"/>
        <v>-4.6051701859880909</v>
      </c>
      <c r="AJ7" s="12" t="str">
        <f t="shared" si="0"/>
        <v>na</v>
      </c>
      <c r="AK7" s="12" t="str">
        <f t="shared" si="0"/>
        <v>na</v>
      </c>
      <c r="AL7" s="12" t="str">
        <f t="shared" si="0"/>
        <v>na</v>
      </c>
      <c r="AM7" s="12">
        <f t="shared" si="0"/>
        <v>-4.6051701859880909</v>
      </c>
      <c r="AN7" s="25">
        <f t="shared" si="5"/>
        <v>1</v>
      </c>
      <c r="AO7" s="12">
        <f t="shared" si="1"/>
        <v>1.0718339100346017</v>
      </c>
      <c r="AP7" s="12" t="str">
        <f t="shared" si="1"/>
        <v>na</v>
      </c>
      <c r="AQ7" s="12">
        <f t="shared" si="1"/>
        <v>3.6863999999999999</v>
      </c>
      <c r="AR7" s="12">
        <f t="shared" si="1"/>
        <v>4.8608097216194395</v>
      </c>
      <c r="AS7" s="12">
        <f t="shared" si="1"/>
        <v>0.12625937282589092</v>
      </c>
      <c r="AT7" s="12">
        <f t="shared" si="1"/>
        <v>1</v>
      </c>
      <c r="AU7" s="12" t="str">
        <f t="shared" si="1"/>
        <v>na</v>
      </c>
      <c r="AV7" s="12" t="str">
        <f t="shared" si="1"/>
        <v>na</v>
      </c>
      <c r="AW7" s="12" t="str">
        <f t="shared" si="1"/>
        <v>na</v>
      </c>
      <c r="AX7" s="67">
        <f t="shared" si="1"/>
        <v>1</v>
      </c>
    </row>
    <row r="8" spans="1:50" x14ac:dyDescent="0.25">
      <c r="A8" s="13" t="s">
        <v>133</v>
      </c>
      <c r="B8" s="1"/>
      <c r="H8" t="s">
        <v>129</v>
      </c>
      <c r="I8" s="15" t="s">
        <v>186</v>
      </c>
      <c r="K8" s="44">
        <v>9</v>
      </c>
      <c r="L8" s="100">
        <v>1224.3599999999999</v>
      </c>
      <c r="M8" s="179"/>
      <c r="N8" s="71"/>
      <c r="O8" s="71"/>
      <c r="P8" s="25">
        <f t="shared" si="2"/>
        <v>0.01</v>
      </c>
      <c r="Q8" s="67">
        <f t="shared" si="3"/>
        <v>0.01</v>
      </c>
      <c r="R8" s="15">
        <v>1</v>
      </c>
      <c r="T8" s="45"/>
      <c r="V8">
        <v>0.05</v>
      </c>
      <c r="W8" s="11">
        <v>1</v>
      </c>
      <c r="X8" s="11"/>
      <c r="Y8">
        <v>1</v>
      </c>
      <c r="AA8" s="45"/>
      <c r="AC8" s="25">
        <f t="shared" si="4"/>
        <v>-4.6051701859880909</v>
      </c>
      <c r="AD8" s="12" t="str">
        <f t="shared" si="0"/>
        <v>na</v>
      </c>
      <c r="AE8" s="12" t="str">
        <f t="shared" si="0"/>
        <v>na</v>
      </c>
      <c r="AF8" s="12" t="str">
        <f t="shared" si="0"/>
        <v>na</v>
      </c>
      <c r="AG8" s="12">
        <f t="shared" si="0"/>
        <v>-0.50765655593569492</v>
      </c>
      <c r="AH8" s="12">
        <f t="shared" si="0"/>
        <v>-6.5454195536886575</v>
      </c>
      <c r="AI8" s="12" t="str">
        <f t="shared" si="0"/>
        <v>na</v>
      </c>
      <c r="AJ8" s="12">
        <f t="shared" si="0"/>
        <v>-5.4178472776330482</v>
      </c>
      <c r="AK8" s="12" t="str">
        <f t="shared" si="0"/>
        <v>na</v>
      </c>
      <c r="AL8" s="12" t="str">
        <f t="shared" si="0"/>
        <v>na</v>
      </c>
      <c r="AM8" s="12" t="str">
        <f t="shared" si="0"/>
        <v>na</v>
      </c>
      <c r="AN8" s="25">
        <f t="shared" si="5"/>
        <v>1</v>
      </c>
      <c r="AO8" s="12" t="str">
        <f t="shared" si="1"/>
        <v>na</v>
      </c>
      <c r="AP8" s="12" t="str">
        <f t="shared" si="1"/>
        <v>na</v>
      </c>
      <c r="AQ8" s="12" t="str">
        <f t="shared" si="1"/>
        <v>na</v>
      </c>
      <c r="AR8" s="12">
        <f t="shared" si="1"/>
        <v>1.21520243040486E-2</v>
      </c>
      <c r="AS8" s="12">
        <f t="shared" si="1"/>
        <v>2.0201499652142547</v>
      </c>
      <c r="AT8" s="12" t="str">
        <f t="shared" si="1"/>
        <v>na</v>
      </c>
      <c r="AU8" s="12">
        <f t="shared" si="1"/>
        <v>1.3840830449826991</v>
      </c>
      <c r="AV8" s="12" t="str">
        <f t="shared" si="1"/>
        <v>na</v>
      </c>
      <c r="AW8" s="12" t="str">
        <f t="shared" si="1"/>
        <v>na</v>
      </c>
      <c r="AX8" s="67" t="str">
        <f t="shared" si="1"/>
        <v>na</v>
      </c>
    </row>
    <row r="9" spans="1:50" x14ac:dyDescent="0.25">
      <c r="A9" s="13" t="s">
        <v>134</v>
      </c>
      <c r="B9" s="1"/>
      <c r="H9" s="14" t="s">
        <v>339</v>
      </c>
      <c r="I9" s="15" t="s">
        <v>186</v>
      </c>
      <c r="K9" s="44">
        <v>8</v>
      </c>
      <c r="L9" s="100">
        <v>0.125</v>
      </c>
      <c r="M9" s="78"/>
      <c r="N9" s="83"/>
      <c r="O9" s="83"/>
      <c r="P9" s="25">
        <f t="shared" si="2"/>
        <v>0.01</v>
      </c>
      <c r="Q9" s="67">
        <f t="shared" si="3"/>
        <v>0.01</v>
      </c>
      <c r="R9" s="15">
        <v>1</v>
      </c>
      <c r="S9">
        <v>1</v>
      </c>
      <c r="T9" s="45"/>
      <c r="U9">
        <v>0.375</v>
      </c>
      <c r="V9">
        <v>0.15</v>
      </c>
      <c r="W9" s="11">
        <v>1</v>
      </c>
      <c r="X9" s="11">
        <v>1</v>
      </c>
      <c r="AA9" s="45"/>
      <c r="AB9">
        <v>1</v>
      </c>
      <c r="AC9" s="25">
        <f t="shared" si="4"/>
        <v>-4.6051701859880909</v>
      </c>
      <c r="AD9" s="12">
        <f t="shared" si="0"/>
        <v>-4.767705604317082</v>
      </c>
      <c r="AE9" s="12" t="str">
        <f t="shared" si="0"/>
        <v>na</v>
      </c>
      <c r="AF9" s="12">
        <f t="shared" si="0"/>
        <v>-3.3157225339114254</v>
      </c>
      <c r="AG9" s="12">
        <f t="shared" si="0"/>
        <v>-1.5229696678070845</v>
      </c>
      <c r="AH9" s="12">
        <f t="shared" si="0"/>
        <v>-6.5454195536886575</v>
      </c>
      <c r="AI9" s="12">
        <f t="shared" si="0"/>
        <v>-4.6051701859880909</v>
      </c>
      <c r="AJ9" s="12" t="str">
        <f t="shared" si="0"/>
        <v>na</v>
      </c>
      <c r="AK9" s="12" t="str">
        <f t="shared" si="0"/>
        <v>na</v>
      </c>
      <c r="AL9" s="12" t="str">
        <f t="shared" si="0"/>
        <v>na</v>
      </c>
      <c r="AM9" s="12">
        <f t="shared" si="0"/>
        <v>-4.6051701859880909</v>
      </c>
      <c r="AN9" s="25">
        <f t="shared" si="5"/>
        <v>1</v>
      </c>
      <c r="AO9" s="12">
        <f t="shared" si="1"/>
        <v>1.0718339100346017</v>
      </c>
      <c r="AP9" s="12" t="str">
        <f t="shared" si="1"/>
        <v>na</v>
      </c>
      <c r="AQ9" s="12">
        <f t="shared" si="1"/>
        <v>0.51839999999999997</v>
      </c>
      <c r="AR9" s="12">
        <f t="shared" si="1"/>
        <v>0.10936821873643737</v>
      </c>
      <c r="AS9" s="12">
        <f t="shared" si="1"/>
        <v>2.0201499652142547</v>
      </c>
      <c r="AT9" s="12">
        <f t="shared" si="1"/>
        <v>1</v>
      </c>
      <c r="AU9" s="12" t="str">
        <f t="shared" si="1"/>
        <v>na</v>
      </c>
      <c r="AV9" s="12" t="str">
        <f t="shared" si="1"/>
        <v>na</v>
      </c>
      <c r="AW9" s="12" t="str">
        <f t="shared" si="1"/>
        <v>na</v>
      </c>
      <c r="AX9" s="67">
        <f t="shared" si="1"/>
        <v>1</v>
      </c>
    </row>
    <row r="10" spans="1:50" x14ac:dyDescent="0.25">
      <c r="A10" s="13" t="s">
        <v>25</v>
      </c>
      <c r="B10" s="1"/>
      <c r="H10" t="s">
        <v>129</v>
      </c>
      <c r="I10" s="15" t="s">
        <v>186</v>
      </c>
      <c r="K10" s="44">
        <v>9</v>
      </c>
      <c r="L10" s="100">
        <v>0.25</v>
      </c>
      <c r="M10" s="179"/>
      <c r="N10" s="71"/>
      <c r="O10" s="71"/>
      <c r="P10" s="25">
        <f t="shared" si="2"/>
        <v>0.01</v>
      </c>
      <c r="Q10" s="67">
        <f t="shared" si="3"/>
        <v>0.01</v>
      </c>
      <c r="R10" s="15">
        <v>1</v>
      </c>
      <c r="S10">
        <v>1</v>
      </c>
      <c r="T10" s="45"/>
      <c r="U10">
        <v>1</v>
      </c>
      <c r="V10">
        <v>1</v>
      </c>
      <c r="W10" s="11">
        <v>0.05</v>
      </c>
      <c r="X10" s="11"/>
      <c r="AA10" s="45"/>
      <c r="AC10" s="25">
        <f t="shared" si="4"/>
        <v>-4.6051701859880909</v>
      </c>
      <c r="AD10" s="12">
        <f t="shared" si="0"/>
        <v>-4.767705604317082</v>
      </c>
      <c r="AE10" s="12" t="str">
        <f t="shared" si="0"/>
        <v>na</v>
      </c>
      <c r="AF10" s="12">
        <f t="shared" si="0"/>
        <v>-8.8419267570971343</v>
      </c>
      <c r="AG10" s="12">
        <f t="shared" si="0"/>
        <v>-10.153131118713898</v>
      </c>
      <c r="AH10" s="12">
        <f t="shared" si="0"/>
        <v>-0.32727097768443286</v>
      </c>
      <c r="AI10" s="12" t="str">
        <f t="shared" si="0"/>
        <v>na</v>
      </c>
      <c r="AJ10" s="12" t="str">
        <f t="shared" si="0"/>
        <v>na</v>
      </c>
      <c r="AK10" s="12" t="str">
        <f t="shared" si="0"/>
        <v>na</v>
      </c>
      <c r="AL10" s="12" t="str">
        <f t="shared" si="0"/>
        <v>na</v>
      </c>
      <c r="AM10" s="12" t="str">
        <f t="shared" si="0"/>
        <v>na</v>
      </c>
      <c r="AN10" s="25">
        <f t="shared" si="5"/>
        <v>1</v>
      </c>
      <c r="AO10" s="12">
        <f t="shared" si="1"/>
        <v>1.0718339100346017</v>
      </c>
      <c r="AP10" s="12" t="str">
        <f t="shared" si="1"/>
        <v>na</v>
      </c>
      <c r="AQ10" s="12">
        <f t="shared" si="1"/>
        <v>3.6863999999999999</v>
      </c>
      <c r="AR10" s="12">
        <f t="shared" si="1"/>
        <v>4.8608097216194395</v>
      </c>
      <c r="AS10" s="12">
        <f t="shared" si="1"/>
        <v>5.0503749130356365E-3</v>
      </c>
      <c r="AT10" s="12" t="str">
        <f t="shared" si="1"/>
        <v>na</v>
      </c>
      <c r="AU10" s="12" t="str">
        <f t="shared" si="1"/>
        <v>na</v>
      </c>
      <c r="AV10" s="12" t="str">
        <f t="shared" si="1"/>
        <v>na</v>
      </c>
      <c r="AW10" s="12" t="str">
        <f t="shared" si="1"/>
        <v>na</v>
      </c>
      <c r="AX10" s="67" t="str">
        <f t="shared" si="1"/>
        <v>na</v>
      </c>
    </row>
    <row r="11" spans="1:50" x14ac:dyDescent="0.25">
      <c r="A11" s="13" t="s">
        <v>90</v>
      </c>
      <c r="B11" s="1"/>
      <c r="H11" s="14" t="s">
        <v>339</v>
      </c>
      <c r="I11" s="15" t="s">
        <v>186</v>
      </c>
      <c r="K11" s="44">
        <v>8</v>
      </c>
      <c r="L11" s="100">
        <v>0.38180000000000003</v>
      </c>
      <c r="M11" s="78"/>
      <c r="N11" s="83"/>
      <c r="O11" s="83"/>
      <c r="P11" s="25">
        <f t="shared" si="2"/>
        <v>0.01</v>
      </c>
      <c r="Q11" s="67">
        <f t="shared" si="3"/>
        <v>0.01</v>
      </c>
      <c r="R11" s="15">
        <v>1</v>
      </c>
      <c r="S11">
        <v>1</v>
      </c>
      <c r="T11" s="45">
        <v>1</v>
      </c>
      <c r="U11">
        <v>1</v>
      </c>
      <c r="V11">
        <v>1</v>
      </c>
      <c r="W11" s="11">
        <v>0.05</v>
      </c>
      <c r="X11" s="11"/>
      <c r="AA11" s="45"/>
      <c r="AB11">
        <v>1</v>
      </c>
      <c r="AC11" s="25">
        <f t="shared" si="4"/>
        <v>-4.6051701859880909</v>
      </c>
      <c r="AD11" s="12">
        <f t="shared" si="0"/>
        <v>-4.767705604317082</v>
      </c>
      <c r="AE11" s="12">
        <f t="shared" si="0"/>
        <v>-5.6679017673699583</v>
      </c>
      <c r="AF11" s="12">
        <f t="shared" si="0"/>
        <v>-8.8419267570971343</v>
      </c>
      <c r="AG11" s="12">
        <f t="shared" si="0"/>
        <v>-10.153131118713898</v>
      </c>
      <c r="AH11" s="12">
        <f t="shared" si="0"/>
        <v>-0.32727097768443286</v>
      </c>
      <c r="AI11" s="12" t="str">
        <f t="shared" si="0"/>
        <v>na</v>
      </c>
      <c r="AJ11" s="12" t="str">
        <f t="shared" si="0"/>
        <v>na</v>
      </c>
      <c r="AK11" s="12" t="str">
        <f t="shared" si="0"/>
        <v>na</v>
      </c>
      <c r="AL11" s="12" t="str">
        <f t="shared" si="0"/>
        <v>na</v>
      </c>
      <c r="AM11" s="12">
        <f t="shared" si="0"/>
        <v>-4.6051701859880909</v>
      </c>
      <c r="AN11" s="25">
        <f t="shared" si="5"/>
        <v>1</v>
      </c>
      <c r="AO11" s="12">
        <f t="shared" si="1"/>
        <v>1.0718339100346017</v>
      </c>
      <c r="AP11" s="12">
        <f t="shared" si="1"/>
        <v>1.514792899408284</v>
      </c>
      <c r="AQ11" s="12">
        <f t="shared" si="1"/>
        <v>3.6863999999999999</v>
      </c>
      <c r="AR11" s="12">
        <f t="shared" si="1"/>
        <v>4.8608097216194395</v>
      </c>
      <c r="AS11" s="12">
        <f t="shared" si="1"/>
        <v>5.0503749130356365E-3</v>
      </c>
      <c r="AT11" s="12" t="str">
        <f t="shared" si="1"/>
        <v>na</v>
      </c>
      <c r="AU11" s="12" t="str">
        <f t="shared" si="1"/>
        <v>na</v>
      </c>
      <c r="AV11" s="12" t="str">
        <f t="shared" si="1"/>
        <v>na</v>
      </c>
      <c r="AW11" s="12" t="str">
        <f t="shared" si="1"/>
        <v>na</v>
      </c>
      <c r="AX11" s="67">
        <f t="shared" si="1"/>
        <v>1</v>
      </c>
    </row>
    <row r="12" spans="1:50" x14ac:dyDescent="0.25">
      <c r="A12" s="13" t="s">
        <v>135</v>
      </c>
      <c r="B12" s="1"/>
      <c r="H12" t="s">
        <v>129</v>
      </c>
      <c r="I12" s="15" t="s">
        <v>186</v>
      </c>
      <c r="K12" s="44">
        <v>9</v>
      </c>
      <c r="L12" s="100">
        <v>92.364000000000004</v>
      </c>
      <c r="M12" s="179"/>
      <c r="N12" s="71"/>
      <c r="O12" s="71"/>
      <c r="P12" s="25">
        <f t="shared" si="2"/>
        <v>0.01</v>
      </c>
      <c r="Q12" s="67">
        <f t="shared" si="3"/>
        <v>0.01</v>
      </c>
      <c r="R12" s="15">
        <v>1</v>
      </c>
      <c r="S12">
        <v>1</v>
      </c>
      <c r="T12" s="45"/>
      <c r="U12">
        <v>1</v>
      </c>
      <c r="V12">
        <v>1</v>
      </c>
      <c r="W12" s="11">
        <v>0.05</v>
      </c>
      <c r="X12" s="11"/>
      <c r="Z12">
        <v>1</v>
      </c>
      <c r="AA12" s="45"/>
      <c r="AC12" s="25">
        <f t="shared" si="4"/>
        <v>-4.6051701859880909</v>
      </c>
      <c r="AD12" s="12">
        <f t="shared" si="0"/>
        <v>-4.767705604317082</v>
      </c>
      <c r="AE12" s="12" t="str">
        <f t="shared" si="0"/>
        <v>na</v>
      </c>
      <c r="AF12" s="12">
        <f t="shared" si="0"/>
        <v>-8.8419267570971343</v>
      </c>
      <c r="AG12" s="12">
        <f t="shared" si="0"/>
        <v>-10.153131118713898</v>
      </c>
      <c r="AH12" s="12">
        <f t="shared" si="0"/>
        <v>-0.32727097768443286</v>
      </c>
      <c r="AI12" s="12" t="str">
        <f t="shared" si="0"/>
        <v>na</v>
      </c>
      <c r="AJ12" s="12" t="str">
        <f t="shared" si="0"/>
        <v>na</v>
      </c>
      <c r="AK12" s="12">
        <f t="shared" si="0"/>
        <v>-5.1577906083066614</v>
      </c>
      <c r="AL12" s="12" t="str">
        <f t="shared" si="0"/>
        <v>na</v>
      </c>
      <c r="AM12" s="12" t="str">
        <f t="shared" si="0"/>
        <v>na</v>
      </c>
      <c r="AN12" s="25">
        <f t="shared" si="5"/>
        <v>1</v>
      </c>
      <c r="AO12" s="12">
        <f t="shared" si="1"/>
        <v>1.0718339100346017</v>
      </c>
      <c r="AP12" s="12" t="str">
        <f t="shared" si="1"/>
        <v>na</v>
      </c>
      <c r="AQ12" s="12">
        <f t="shared" si="1"/>
        <v>3.6863999999999999</v>
      </c>
      <c r="AR12" s="12">
        <f t="shared" si="1"/>
        <v>4.8608097216194395</v>
      </c>
      <c r="AS12" s="12">
        <f t="shared" si="1"/>
        <v>5.0503749130356365E-3</v>
      </c>
      <c r="AT12" s="12" t="str">
        <f t="shared" si="1"/>
        <v>na</v>
      </c>
      <c r="AU12" s="12" t="str">
        <f t="shared" si="1"/>
        <v>na</v>
      </c>
      <c r="AV12" s="12">
        <f t="shared" si="1"/>
        <v>1.2544</v>
      </c>
      <c r="AW12" s="12" t="str">
        <f t="shared" si="1"/>
        <v>na</v>
      </c>
      <c r="AX12" s="67" t="str">
        <f t="shared" si="1"/>
        <v>na</v>
      </c>
    </row>
    <row r="13" spans="1:50" x14ac:dyDescent="0.25">
      <c r="A13" s="13" t="s">
        <v>136</v>
      </c>
      <c r="B13" s="1"/>
      <c r="F13" s="11"/>
      <c r="H13" t="s">
        <v>129</v>
      </c>
      <c r="I13" s="15" t="s">
        <v>186</v>
      </c>
      <c r="K13" s="44">
        <v>9</v>
      </c>
      <c r="L13" s="148">
        <v>217.35</v>
      </c>
      <c r="M13" s="179"/>
      <c r="N13" s="71"/>
      <c r="O13" s="71"/>
      <c r="P13" s="25">
        <f t="shared" si="2"/>
        <v>0.01</v>
      </c>
      <c r="Q13" s="67">
        <f t="shared" si="3"/>
        <v>0.01</v>
      </c>
      <c r="R13" s="15">
        <v>1</v>
      </c>
      <c r="S13" s="11">
        <v>1</v>
      </c>
      <c r="T13" s="42">
        <v>0.25</v>
      </c>
      <c r="U13" s="11">
        <v>0.125</v>
      </c>
      <c r="V13" s="11">
        <v>0.05</v>
      </c>
      <c r="W13" s="11">
        <v>1</v>
      </c>
      <c r="X13" s="11">
        <v>1</v>
      </c>
      <c r="Y13" s="11"/>
      <c r="Z13" s="11"/>
      <c r="AA13" s="42">
        <v>0.25</v>
      </c>
      <c r="AB13" s="11">
        <v>1</v>
      </c>
      <c r="AC13" s="25">
        <f t="shared" si="4"/>
        <v>-4.6051701859880909</v>
      </c>
      <c r="AD13" s="12">
        <f t="shared" si="0"/>
        <v>-4.767705604317082</v>
      </c>
      <c r="AE13" s="12">
        <f t="shared" si="0"/>
        <v>-1.4169754418424896</v>
      </c>
      <c r="AF13" s="12">
        <f t="shared" si="0"/>
        <v>-1.1052408446371418</v>
      </c>
      <c r="AG13" s="12">
        <f t="shared" si="0"/>
        <v>-0.50765655593569492</v>
      </c>
      <c r="AH13" s="12">
        <f t="shared" si="0"/>
        <v>-6.5454195536886575</v>
      </c>
      <c r="AI13" s="12">
        <f t="shared" si="0"/>
        <v>-4.6051701859880909</v>
      </c>
      <c r="AJ13" s="12" t="str">
        <f t="shared" si="0"/>
        <v>na</v>
      </c>
      <c r="AK13" s="12" t="str">
        <f t="shared" si="0"/>
        <v>na</v>
      </c>
      <c r="AL13" s="12">
        <f t="shared" si="0"/>
        <v>-1.8420680743952365</v>
      </c>
      <c r="AM13" s="12">
        <f t="shared" si="0"/>
        <v>-4.6051701859880909</v>
      </c>
      <c r="AN13" s="25">
        <f t="shared" si="5"/>
        <v>1</v>
      </c>
      <c r="AO13" s="12">
        <f t="shared" si="1"/>
        <v>1.0718339100346017</v>
      </c>
      <c r="AP13" s="12">
        <f t="shared" si="1"/>
        <v>9.4674556213017749E-2</v>
      </c>
      <c r="AQ13" s="12">
        <f t="shared" si="1"/>
        <v>5.7599999999999998E-2</v>
      </c>
      <c r="AR13" s="12">
        <f t="shared" si="1"/>
        <v>1.21520243040486E-2</v>
      </c>
      <c r="AS13" s="12">
        <f t="shared" si="1"/>
        <v>2.0201499652142547</v>
      </c>
      <c r="AT13" s="12">
        <f t="shared" si="1"/>
        <v>1</v>
      </c>
      <c r="AU13" s="12" t="str">
        <f t="shared" si="1"/>
        <v>na</v>
      </c>
      <c r="AV13" s="12" t="str">
        <f t="shared" si="1"/>
        <v>na</v>
      </c>
      <c r="AW13" s="12">
        <f t="shared" si="1"/>
        <v>0.16000000000000003</v>
      </c>
      <c r="AX13" s="67">
        <f t="shared" si="1"/>
        <v>1</v>
      </c>
    </row>
    <row r="14" spans="1:50" x14ac:dyDescent="0.25">
      <c r="A14" s="13" t="s">
        <v>137</v>
      </c>
      <c r="B14" s="1"/>
      <c r="H14" t="s">
        <v>129</v>
      </c>
      <c r="I14" s="15" t="s">
        <v>186</v>
      </c>
      <c r="K14" s="44">
        <v>9</v>
      </c>
      <c r="L14" s="100">
        <v>129.45400000000001</v>
      </c>
      <c r="M14" s="179"/>
      <c r="N14" s="71"/>
      <c r="O14" s="71"/>
      <c r="P14" s="25">
        <f t="shared" si="2"/>
        <v>0.01</v>
      </c>
      <c r="Q14" s="67">
        <f t="shared" si="3"/>
        <v>0.01</v>
      </c>
      <c r="R14" s="15">
        <v>1</v>
      </c>
      <c r="S14">
        <v>1</v>
      </c>
      <c r="T14" s="45"/>
      <c r="U14">
        <v>0.375</v>
      </c>
      <c r="V14">
        <v>1</v>
      </c>
      <c r="W14" s="11">
        <v>0.05</v>
      </c>
      <c r="X14" s="11">
        <v>1</v>
      </c>
      <c r="AA14" s="45"/>
      <c r="AB14">
        <v>1</v>
      </c>
      <c r="AC14" s="25">
        <f t="shared" si="4"/>
        <v>-4.6051701859880909</v>
      </c>
      <c r="AD14" s="12">
        <f t="shared" si="0"/>
        <v>-4.767705604317082</v>
      </c>
      <c r="AE14" s="12" t="str">
        <f t="shared" si="0"/>
        <v>na</v>
      </c>
      <c r="AF14" s="12">
        <f t="shared" si="0"/>
        <v>-3.3157225339114254</v>
      </c>
      <c r="AG14" s="12">
        <f t="shared" si="0"/>
        <v>-10.153131118713898</v>
      </c>
      <c r="AH14" s="12">
        <f t="shared" si="0"/>
        <v>-0.32727097768443286</v>
      </c>
      <c r="AI14" s="12">
        <f t="shared" si="0"/>
        <v>-4.6051701859880909</v>
      </c>
      <c r="AJ14" s="12" t="str">
        <f t="shared" si="0"/>
        <v>na</v>
      </c>
      <c r="AK14" s="12" t="str">
        <f t="shared" si="0"/>
        <v>na</v>
      </c>
      <c r="AL14" s="12" t="str">
        <f t="shared" si="0"/>
        <v>na</v>
      </c>
      <c r="AM14" s="12">
        <f t="shared" si="0"/>
        <v>-4.6051701859880909</v>
      </c>
      <c r="AN14" s="25">
        <f t="shared" si="5"/>
        <v>1</v>
      </c>
      <c r="AO14" s="12">
        <f t="shared" si="1"/>
        <v>1.0718339100346017</v>
      </c>
      <c r="AP14" s="12" t="str">
        <f t="shared" si="1"/>
        <v>na</v>
      </c>
      <c r="AQ14" s="12">
        <f t="shared" si="1"/>
        <v>0.51839999999999997</v>
      </c>
      <c r="AR14" s="12">
        <f t="shared" si="1"/>
        <v>4.8608097216194395</v>
      </c>
      <c r="AS14" s="12">
        <f t="shared" si="1"/>
        <v>5.0503749130356365E-3</v>
      </c>
      <c r="AT14" s="12">
        <f t="shared" si="1"/>
        <v>1</v>
      </c>
      <c r="AU14" s="12" t="str">
        <f t="shared" si="1"/>
        <v>na</v>
      </c>
      <c r="AV14" s="12" t="str">
        <f t="shared" si="1"/>
        <v>na</v>
      </c>
      <c r="AW14" s="12" t="str">
        <f t="shared" si="1"/>
        <v>na</v>
      </c>
      <c r="AX14" s="67">
        <f t="shared" si="1"/>
        <v>1</v>
      </c>
    </row>
    <row r="15" spans="1:50" x14ac:dyDescent="0.25">
      <c r="A15" s="13" t="s">
        <v>92</v>
      </c>
      <c r="B15" s="1"/>
      <c r="H15" t="s">
        <v>129</v>
      </c>
      <c r="I15" s="15" t="s">
        <v>186</v>
      </c>
      <c r="K15" s="44">
        <v>9</v>
      </c>
      <c r="L15" s="100">
        <v>1438.54</v>
      </c>
      <c r="M15" s="179"/>
      <c r="N15" s="71"/>
      <c r="O15" s="71"/>
      <c r="P15" s="25">
        <f t="shared" si="2"/>
        <v>0.01</v>
      </c>
      <c r="Q15" s="67">
        <f t="shared" si="3"/>
        <v>0.01</v>
      </c>
      <c r="R15" s="15">
        <v>1</v>
      </c>
      <c r="S15">
        <v>1</v>
      </c>
      <c r="T15" s="45"/>
      <c r="U15">
        <v>0.125</v>
      </c>
      <c r="V15">
        <v>0.15</v>
      </c>
      <c r="W15" s="11">
        <v>1</v>
      </c>
      <c r="X15" s="11"/>
      <c r="AA15" s="45"/>
      <c r="AC15" s="25">
        <f t="shared" si="4"/>
        <v>-4.6051701859880909</v>
      </c>
      <c r="AD15" s="12">
        <f t="shared" si="0"/>
        <v>-4.767705604317082</v>
      </c>
      <c r="AE15" s="12" t="str">
        <f t="shared" si="0"/>
        <v>na</v>
      </c>
      <c r="AF15" s="12">
        <f t="shared" si="0"/>
        <v>-1.1052408446371418</v>
      </c>
      <c r="AG15" s="12">
        <f t="shared" si="0"/>
        <v>-1.5229696678070845</v>
      </c>
      <c r="AH15" s="12">
        <f t="shared" si="0"/>
        <v>-6.5454195536886575</v>
      </c>
      <c r="AI15" s="12" t="str">
        <f t="shared" si="0"/>
        <v>na</v>
      </c>
      <c r="AJ15" s="12" t="str">
        <f t="shared" si="0"/>
        <v>na</v>
      </c>
      <c r="AK15" s="12" t="str">
        <f t="shared" si="0"/>
        <v>na</v>
      </c>
      <c r="AL15" s="12" t="str">
        <f t="shared" si="0"/>
        <v>na</v>
      </c>
      <c r="AM15" s="12" t="str">
        <f t="shared" si="0"/>
        <v>na</v>
      </c>
      <c r="AN15" s="25">
        <f t="shared" si="5"/>
        <v>1</v>
      </c>
      <c r="AO15" s="12">
        <f t="shared" si="1"/>
        <v>1.0718339100346017</v>
      </c>
      <c r="AP15" s="12" t="str">
        <f t="shared" si="1"/>
        <v>na</v>
      </c>
      <c r="AQ15" s="12">
        <f t="shared" si="1"/>
        <v>5.7599999999999998E-2</v>
      </c>
      <c r="AR15" s="12">
        <f t="shared" si="1"/>
        <v>0.10936821873643737</v>
      </c>
      <c r="AS15" s="12">
        <f t="shared" si="1"/>
        <v>2.0201499652142547</v>
      </c>
      <c r="AT15" s="12" t="str">
        <f t="shared" si="1"/>
        <v>na</v>
      </c>
      <c r="AU15" s="12" t="str">
        <f t="shared" si="1"/>
        <v>na</v>
      </c>
      <c r="AV15" s="12" t="str">
        <f t="shared" si="1"/>
        <v>na</v>
      </c>
      <c r="AW15" s="12" t="str">
        <f t="shared" si="1"/>
        <v>na</v>
      </c>
      <c r="AX15" s="67" t="str">
        <f t="shared" si="1"/>
        <v>na</v>
      </c>
    </row>
    <row r="16" spans="1:50" x14ac:dyDescent="0.25">
      <c r="A16" s="13" t="s">
        <v>230</v>
      </c>
      <c r="B16" s="1"/>
      <c r="F16" s="11"/>
      <c r="H16" s="14" t="s">
        <v>339</v>
      </c>
      <c r="I16" s="15" t="s">
        <v>186</v>
      </c>
      <c r="K16" s="44">
        <v>8</v>
      </c>
      <c r="L16" s="148">
        <v>3</v>
      </c>
      <c r="M16" s="78"/>
      <c r="N16" s="83"/>
      <c r="O16" s="83"/>
      <c r="P16" s="25">
        <f t="shared" si="2"/>
        <v>0.01</v>
      </c>
      <c r="Q16" s="67">
        <f t="shared" si="3"/>
        <v>0.01</v>
      </c>
      <c r="R16" s="15">
        <v>1</v>
      </c>
      <c r="S16" s="11">
        <v>1</v>
      </c>
      <c r="T16" s="42"/>
      <c r="U16" s="11">
        <v>0.375</v>
      </c>
      <c r="V16" s="11">
        <v>0.25</v>
      </c>
      <c r="W16" s="11">
        <v>1</v>
      </c>
      <c r="X16" s="11">
        <v>1</v>
      </c>
      <c r="Y16" s="11"/>
      <c r="Z16" s="11"/>
      <c r="AA16" s="42"/>
      <c r="AB16">
        <v>1</v>
      </c>
      <c r="AC16" s="25">
        <f t="shared" si="4"/>
        <v>-4.6051701859880909</v>
      </c>
      <c r="AD16" s="12">
        <f t="shared" si="0"/>
        <v>-4.767705604317082</v>
      </c>
      <c r="AE16" s="12" t="str">
        <f t="shared" si="0"/>
        <v>na</v>
      </c>
      <c r="AF16" s="12">
        <f t="shared" si="0"/>
        <v>-3.3157225339114254</v>
      </c>
      <c r="AG16" s="12">
        <f t="shared" si="0"/>
        <v>-2.5382827796784744</v>
      </c>
      <c r="AH16" s="12">
        <f t="shared" si="0"/>
        <v>-6.5454195536886575</v>
      </c>
      <c r="AI16" s="12">
        <f t="shared" si="0"/>
        <v>-4.6051701859880909</v>
      </c>
      <c r="AJ16" s="12" t="str">
        <f t="shared" si="0"/>
        <v>na</v>
      </c>
      <c r="AK16" s="12" t="str">
        <f t="shared" si="0"/>
        <v>na</v>
      </c>
      <c r="AL16" s="12" t="str">
        <f t="shared" si="0"/>
        <v>na</v>
      </c>
      <c r="AM16" s="12">
        <f t="shared" si="0"/>
        <v>-4.6051701859880909</v>
      </c>
      <c r="AN16" s="25">
        <f t="shared" si="5"/>
        <v>1</v>
      </c>
      <c r="AO16" s="12">
        <f t="shared" si="1"/>
        <v>1.0718339100346017</v>
      </c>
      <c r="AP16" s="12" t="str">
        <f t="shared" si="1"/>
        <v>na</v>
      </c>
      <c r="AQ16" s="12">
        <f t="shared" si="1"/>
        <v>0.51839999999999997</v>
      </c>
      <c r="AR16" s="12">
        <f t="shared" si="1"/>
        <v>0.30380060760121497</v>
      </c>
      <c r="AS16" s="12">
        <f t="shared" si="1"/>
        <v>2.0201499652142547</v>
      </c>
      <c r="AT16" s="12">
        <f t="shared" si="1"/>
        <v>1</v>
      </c>
      <c r="AU16" s="12" t="str">
        <f t="shared" si="1"/>
        <v>na</v>
      </c>
      <c r="AV16" s="12" t="str">
        <f t="shared" si="1"/>
        <v>na</v>
      </c>
      <c r="AW16" s="12" t="str">
        <f t="shared" si="1"/>
        <v>na</v>
      </c>
      <c r="AX16" s="67">
        <f t="shared" si="1"/>
        <v>1</v>
      </c>
    </row>
    <row r="17" spans="1:50" x14ac:dyDescent="0.25">
      <c r="A17" s="13" t="s">
        <v>138</v>
      </c>
      <c r="B17" s="1"/>
      <c r="H17" t="s">
        <v>129</v>
      </c>
      <c r="I17" s="15" t="s">
        <v>186</v>
      </c>
      <c r="K17" s="44">
        <v>9</v>
      </c>
      <c r="L17" s="100">
        <v>129.09</v>
      </c>
      <c r="M17" s="179"/>
      <c r="N17" s="71"/>
      <c r="O17" s="71"/>
      <c r="P17" s="25">
        <f t="shared" si="2"/>
        <v>0.01</v>
      </c>
      <c r="Q17" s="67">
        <f t="shared" si="3"/>
        <v>0.01</v>
      </c>
      <c r="R17" s="15">
        <v>1</v>
      </c>
      <c r="T17" s="45"/>
      <c r="V17">
        <v>0.05</v>
      </c>
      <c r="W17" s="11">
        <v>1</v>
      </c>
      <c r="X17" s="11"/>
      <c r="Y17">
        <v>1</v>
      </c>
      <c r="AA17" s="45"/>
      <c r="AC17" s="25">
        <f t="shared" si="4"/>
        <v>-4.6051701859880909</v>
      </c>
      <c r="AD17" s="12" t="str">
        <f t="shared" si="0"/>
        <v>na</v>
      </c>
      <c r="AE17" s="12" t="str">
        <f t="shared" si="0"/>
        <v>na</v>
      </c>
      <c r="AF17" s="12" t="str">
        <f t="shared" si="0"/>
        <v>na</v>
      </c>
      <c r="AG17" s="12">
        <f t="shared" si="0"/>
        <v>-0.50765655593569492</v>
      </c>
      <c r="AH17" s="12">
        <f t="shared" si="0"/>
        <v>-6.5454195536886575</v>
      </c>
      <c r="AI17" s="12" t="str">
        <f t="shared" si="0"/>
        <v>na</v>
      </c>
      <c r="AJ17" s="12">
        <f t="shared" si="0"/>
        <v>-5.4178472776330482</v>
      </c>
      <c r="AK17" s="12" t="str">
        <f t="shared" si="0"/>
        <v>na</v>
      </c>
      <c r="AL17" s="12" t="str">
        <f t="shared" si="0"/>
        <v>na</v>
      </c>
      <c r="AM17" s="12" t="str">
        <f t="shared" si="0"/>
        <v>na</v>
      </c>
      <c r="AN17" s="25">
        <f t="shared" si="5"/>
        <v>1</v>
      </c>
      <c r="AO17" s="12" t="str">
        <f t="shared" si="1"/>
        <v>na</v>
      </c>
      <c r="AP17" s="12" t="str">
        <f t="shared" si="1"/>
        <v>na</v>
      </c>
      <c r="AQ17" s="12" t="str">
        <f t="shared" si="1"/>
        <v>na</v>
      </c>
      <c r="AR17" s="12">
        <f t="shared" si="1"/>
        <v>1.21520243040486E-2</v>
      </c>
      <c r="AS17" s="12">
        <f t="shared" si="1"/>
        <v>2.0201499652142547</v>
      </c>
      <c r="AT17" s="12" t="str">
        <f t="shared" si="1"/>
        <v>na</v>
      </c>
      <c r="AU17" s="12">
        <f t="shared" si="1"/>
        <v>1.3840830449826991</v>
      </c>
      <c r="AV17" s="12" t="str">
        <f t="shared" si="1"/>
        <v>na</v>
      </c>
      <c r="AW17" s="12" t="str">
        <f t="shared" si="1"/>
        <v>na</v>
      </c>
      <c r="AX17" s="67" t="str">
        <f t="shared" si="1"/>
        <v>na</v>
      </c>
    </row>
    <row r="18" spans="1:50" x14ac:dyDescent="0.25">
      <c r="A18" t="s">
        <v>223</v>
      </c>
      <c r="B18" s="1"/>
      <c r="H18" s="14" t="s">
        <v>339</v>
      </c>
      <c r="I18" s="15" t="s">
        <v>186</v>
      </c>
      <c r="K18" s="44">
        <v>8</v>
      </c>
      <c r="L18" s="100">
        <v>0.22210000000000002</v>
      </c>
      <c r="M18" s="78"/>
      <c r="N18" s="83"/>
      <c r="O18" s="83"/>
      <c r="P18" s="25">
        <f t="shared" si="2"/>
        <v>0.01</v>
      </c>
      <c r="Q18" s="67">
        <f t="shared" si="3"/>
        <v>0.01</v>
      </c>
      <c r="R18" s="15">
        <v>1</v>
      </c>
      <c r="S18">
        <v>1</v>
      </c>
      <c r="T18" s="45">
        <v>1</v>
      </c>
      <c r="U18">
        <v>0.25</v>
      </c>
      <c r="V18">
        <v>1</v>
      </c>
      <c r="W18" s="11">
        <v>1</v>
      </c>
      <c r="X18" s="11">
        <v>1</v>
      </c>
      <c r="AA18" s="45"/>
      <c r="AB18">
        <v>1</v>
      </c>
      <c r="AC18" s="25">
        <f t="shared" si="4"/>
        <v>-4.6051701859880909</v>
      </c>
      <c r="AD18" s="12">
        <f t="shared" si="0"/>
        <v>-4.767705604317082</v>
      </c>
      <c r="AE18" s="12">
        <f t="shared" si="0"/>
        <v>-5.6679017673699583</v>
      </c>
      <c r="AF18" s="12">
        <f t="shared" si="0"/>
        <v>-2.2104816892742836</v>
      </c>
      <c r="AG18" s="12">
        <f t="shared" si="0"/>
        <v>-10.153131118713898</v>
      </c>
      <c r="AH18" s="12">
        <f t="shared" si="0"/>
        <v>-6.5454195536886575</v>
      </c>
      <c r="AI18" s="12">
        <f t="shared" si="0"/>
        <v>-4.6051701859880909</v>
      </c>
      <c r="AJ18" s="12" t="str">
        <f t="shared" si="0"/>
        <v>na</v>
      </c>
      <c r="AK18" s="12" t="str">
        <f t="shared" si="0"/>
        <v>na</v>
      </c>
      <c r="AL18" s="12" t="str">
        <f t="shared" si="0"/>
        <v>na</v>
      </c>
      <c r="AM18" s="12">
        <f t="shared" si="0"/>
        <v>-4.6051701859880909</v>
      </c>
      <c r="AN18" s="25">
        <f t="shared" si="5"/>
        <v>1</v>
      </c>
      <c r="AO18" s="12">
        <f t="shared" si="1"/>
        <v>1.0718339100346017</v>
      </c>
      <c r="AP18" s="12">
        <f t="shared" si="1"/>
        <v>1.514792899408284</v>
      </c>
      <c r="AQ18" s="12">
        <f t="shared" si="1"/>
        <v>0.23039999999999999</v>
      </c>
      <c r="AR18" s="12">
        <f t="shared" si="1"/>
        <v>4.8608097216194395</v>
      </c>
      <c r="AS18" s="12">
        <f t="shared" si="1"/>
        <v>2.0201499652142547</v>
      </c>
      <c r="AT18" s="12">
        <f t="shared" si="1"/>
        <v>1</v>
      </c>
      <c r="AU18" s="12" t="str">
        <f t="shared" si="1"/>
        <v>na</v>
      </c>
      <c r="AV18" s="12" t="str">
        <f t="shared" si="1"/>
        <v>na</v>
      </c>
      <c r="AW18" s="12" t="str">
        <f t="shared" si="1"/>
        <v>na</v>
      </c>
      <c r="AX18" s="67">
        <f t="shared" si="1"/>
        <v>1</v>
      </c>
    </row>
    <row r="19" spans="1:50" x14ac:dyDescent="0.25">
      <c r="A19" s="13" t="s">
        <v>139</v>
      </c>
      <c r="B19" s="1"/>
      <c r="H19" s="14" t="s">
        <v>339</v>
      </c>
      <c r="I19" s="15" t="s">
        <v>186</v>
      </c>
      <c r="K19" s="44">
        <v>8</v>
      </c>
      <c r="L19" s="100">
        <v>0.25</v>
      </c>
      <c r="M19" s="78"/>
      <c r="N19" s="83"/>
      <c r="O19" s="83"/>
      <c r="P19" s="25">
        <f t="shared" si="2"/>
        <v>0.01</v>
      </c>
      <c r="Q19" s="67">
        <f t="shared" si="3"/>
        <v>0.01</v>
      </c>
      <c r="R19" s="15">
        <v>1</v>
      </c>
      <c r="S19">
        <v>0.25</v>
      </c>
      <c r="T19" s="45"/>
      <c r="U19">
        <v>1</v>
      </c>
      <c r="V19">
        <v>1</v>
      </c>
      <c r="W19" s="11">
        <v>1</v>
      </c>
      <c r="X19" s="11">
        <v>1</v>
      </c>
      <c r="AA19" s="45"/>
      <c r="AC19" s="25">
        <f t="shared" si="4"/>
        <v>-4.6051701859880909</v>
      </c>
      <c r="AD19" s="12">
        <f t="shared" si="0"/>
        <v>-1.1919264010792705</v>
      </c>
      <c r="AE19" s="12" t="str">
        <f t="shared" si="0"/>
        <v>na</v>
      </c>
      <c r="AF19" s="12">
        <f t="shared" si="0"/>
        <v>-8.8419267570971343</v>
      </c>
      <c r="AG19" s="12">
        <f t="shared" si="0"/>
        <v>-10.153131118713898</v>
      </c>
      <c r="AH19" s="12">
        <f t="shared" si="0"/>
        <v>-6.5454195536886575</v>
      </c>
      <c r="AI19" s="12">
        <f t="shared" si="0"/>
        <v>-4.6051701859880909</v>
      </c>
      <c r="AJ19" s="12" t="str">
        <f t="shared" si="0"/>
        <v>na</v>
      </c>
      <c r="AK19" s="12" t="str">
        <f t="shared" si="0"/>
        <v>na</v>
      </c>
      <c r="AL19" s="12" t="str">
        <f t="shared" si="0"/>
        <v>na</v>
      </c>
      <c r="AM19" s="12" t="str">
        <f t="shared" si="0"/>
        <v>na</v>
      </c>
      <c r="AN19" s="25">
        <f t="shared" si="5"/>
        <v>1</v>
      </c>
      <c r="AO19" s="12">
        <f t="shared" si="1"/>
        <v>6.6989619377162607E-2</v>
      </c>
      <c r="AP19" s="12" t="str">
        <f t="shared" si="1"/>
        <v>na</v>
      </c>
      <c r="AQ19" s="12">
        <f t="shared" si="1"/>
        <v>3.6863999999999999</v>
      </c>
      <c r="AR19" s="12">
        <f t="shared" si="1"/>
        <v>4.8608097216194395</v>
      </c>
      <c r="AS19" s="12">
        <f t="shared" si="1"/>
        <v>2.0201499652142547</v>
      </c>
      <c r="AT19" s="12">
        <f t="shared" si="1"/>
        <v>1</v>
      </c>
      <c r="AU19" s="12" t="str">
        <f t="shared" si="1"/>
        <v>na</v>
      </c>
      <c r="AV19" s="12" t="str">
        <f t="shared" si="1"/>
        <v>na</v>
      </c>
      <c r="AW19" s="12" t="str">
        <f t="shared" si="1"/>
        <v>na</v>
      </c>
      <c r="AX19" s="67" t="str">
        <f t="shared" si="1"/>
        <v>na</v>
      </c>
    </row>
    <row r="20" spans="1:50" x14ac:dyDescent="0.25">
      <c r="A20" s="13" t="s">
        <v>233</v>
      </c>
      <c r="B20" s="1"/>
      <c r="H20" s="14" t="s">
        <v>339</v>
      </c>
      <c r="I20" s="15" t="s">
        <v>186</v>
      </c>
      <c r="K20" s="44">
        <v>8</v>
      </c>
      <c r="L20" s="100">
        <v>4.8000000000000004E-3</v>
      </c>
      <c r="M20" s="78"/>
      <c r="N20" s="83"/>
      <c r="O20" s="83"/>
      <c r="P20" s="25">
        <f t="shared" si="2"/>
        <v>0.01</v>
      </c>
      <c r="Q20" s="67">
        <f t="shared" si="3"/>
        <v>0.01</v>
      </c>
      <c r="R20" s="15">
        <v>1</v>
      </c>
      <c r="S20">
        <v>1</v>
      </c>
      <c r="T20" s="45"/>
      <c r="U20">
        <v>0.25</v>
      </c>
      <c r="V20">
        <v>0.15</v>
      </c>
      <c r="W20" s="11">
        <v>1</v>
      </c>
      <c r="X20" s="11">
        <v>1</v>
      </c>
      <c r="AA20" s="45"/>
      <c r="AB20">
        <v>1</v>
      </c>
      <c r="AC20" s="25">
        <f t="shared" si="4"/>
        <v>-4.6051701859880909</v>
      </c>
      <c r="AD20" s="12">
        <f t="shared" si="0"/>
        <v>-4.767705604317082</v>
      </c>
      <c r="AE20" s="12" t="str">
        <f t="shared" si="0"/>
        <v>na</v>
      </c>
      <c r="AF20" s="12">
        <f t="shared" si="0"/>
        <v>-2.2104816892742836</v>
      </c>
      <c r="AG20" s="12">
        <f t="shared" si="0"/>
        <v>-1.5229696678070845</v>
      </c>
      <c r="AH20" s="12">
        <f t="shared" si="0"/>
        <v>-6.5454195536886575</v>
      </c>
      <c r="AI20" s="12">
        <f t="shared" si="0"/>
        <v>-4.6051701859880909</v>
      </c>
      <c r="AJ20" s="12" t="str">
        <f t="shared" si="0"/>
        <v>na</v>
      </c>
      <c r="AK20" s="12" t="str">
        <f t="shared" si="0"/>
        <v>na</v>
      </c>
      <c r="AL20" s="12" t="str">
        <f t="shared" si="0"/>
        <v>na</v>
      </c>
      <c r="AM20" s="12">
        <f t="shared" si="0"/>
        <v>-4.6051701859880909</v>
      </c>
      <c r="AN20" s="25">
        <f t="shared" si="5"/>
        <v>1</v>
      </c>
      <c r="AO20" s="12">
        <f t="shared" si="1"/>
        <v>1.0718339100346017</v>
      </c>
      <c r="AP20" s="12" t="str">
        <f t="shared" si="1"/>
        <v>na</v>
      </c>
      <c r="AQ20" s="12">
        <f t="shared" si="1"/>
        <v>0.23039999999999999</v>
      </c>
      <c r="AR20" s="12">
        <f t="shared" si="1"/>
        <v>0.10936821873643737</v>
      </c>
      <c r="AS20" s="12">
        <f t="shared" si="1"/>
        <v>2.0201499652142547</v>
      </c>
      <c r="AT20" s="12">
        <f t="shared" si="1"/>
        <v>1</v>
      </c>
      <c r="AU20" s="12" t="str">
        <f t="shared" si="1"/>
        <v>na</v>
      </c>
      <c r="AV20" s="12" t="str">
        <f t="shared" si="1"/>
        <v>na</v>
      </c>
      <c r="AW20" s="12" t="str">
        <f t="shared" si="1"/>
        <v>na</v>
      </c>
      <c r="AX20" s="67">
        <f t="shared" si="1"/>
        <v>1</v>
      </c>
    </row>
    <row r="21" spans="1:50" x14ac:dyDescent="0.25">
      <c r="A21" s="13" t="s">
        <v>140</v>
      </c>
      <c r="B21" s="1"/>
      <c r="H21" t="s">
        <v>129</v>
      </c>
      <c r="I21" s="15" t="s">
        <v>186</v>
      </c>
      <c r="K21" s="44">
        <v>9</v>
      </c>
      <c r="L21" s="100">
        <v>0.25</v>
      </c>
      <c r="M21" s="179"/>
      <c r="N21" s="71"/>
      <c r="O21" s="71"/>
      <c r="P21" s="25">
        <f t="shared" si="2"/>
        <v>0.01</v>
      </c>
      <c r="Q21" s="67">
        <f t="shared" si="3"/>
        <v>0.01</v>
      </c>
      <c r="R21" s="15">
        <v>1</v>
      </c>
      <c r="S21">
        <v>1</v>
      </c>
      <c r="T21" s="45"/>
      <c r="U21">
        <v>0.25</v>
      </c>
      <c r="V21">
        <v>0.4</v>
      </c>
      <c r="W21" s="11">
        <v>0.25</v>
      </c>
      <c r="X21" s="11">
        <v>1</v>
      </c>
      <c r="AA21" s="45"/>
      <c r="AC21" s="25">
        <f t="shared" si="4"/>
        <v>-4.6051701859880909</v>
      </c>
      <c r="AD21" s="12">
        <f t="shared" ref="AD21:AD32" si="6">IF(S21&gt;0,(S21/S$34)*LN($P21),"na")</f>
        <v>-4.767705604317082</v>
      </c>
      <c r="AE21" s="12" t="str">
        <f t="shared" ref="AE21:AE32" si="7">IF(T21&gt;0,(T21/T$34)*LN($P21),"na")</f>
        <v>na</v>
      </c>
      <c r="AF21" s="12">
        <f t="shared" ref="AF21:AF32" si="8">IF(U21&gt;0,(U21/U$34)*LN($P21),"na")</f>
        <v>-2.2104816892742836</v>
      </c>
      <c r="AG21" s="12">
        <f t="shared" ref="AG21:AG32" si="9">IF(V21&gt;0,(V21/V$34)*LN($P21),"na")</f>
        <v>-4.0612524474855594</v>
      </c>
      <c r="AH21" s="12">
        <f t="shared" ref="AH21:AH32" si="10">IF(W21&gt;0,(W21/W$34)*LN($P21),"na")</f>
        <v>-1.6363548884221644</v>
      </c>
      <c r="AI21" s="12">
        <f t="shared" ref="AI21:AI32" si="11">IF(X21&gt;0,(X21/X$34)*LN($P21),"na")</f>
        <v>-4.6051701859880909</v>
      </c>
      <c r="AJ21" s="12" t="str">
        <f t="shared" ref="AJ21:AJ32" si="12">IF(Y21&gt;0,(Y21/Y$34)*LN($P21),"na")</f>
        <v>na</v>
      </c>
      <c r="AK21" s="12" t="str">
        <f t="shared" ref="AK21:AK32" si="13">IF(Z21&gt;0,(Z21/Z$34)*LN($P21),"na")</f>
        <v>na</v>
      </c>
      <c r="AL21" s="12" t="str">
        <f t="shared" ref="AL21:AL32" si="14">IF(AA21&gt;0,(AA21/AA$34)*LN($P21),"na")</f>
        <v>na</v>
      </c>
      <c r="AM21" s="12" t="str">
        <f t="shared" ref="AM21:AM32" si="15">IF(AB21&gt;0,(AB21/AB$34)*LN($P21),"na")</f>
        <v>na</v>
      </c>
      <c r="AN21" s="25">
        <f t="shared" si="5"/>
        <v>1</v>
      </c>
      <c r="AO21" s="12">
        <f t="shared" ref="AO21:AO32" si="16">IF(S21&gt;0,(((S21/S$34)^2)*($Q21^2))/($P21^2),"na")</f>
        <v>1.0718339100346017</v>
      </c>
      <c r="AP21" s="12" t="str">
        <f t="shared" ref="AP21:AP32" si="17">IF(T21&gt;0,(((T21/T$34)^2)*($Q21^2))/($P21^2),"na")</f>
        <v>na</v>
      </c>
      <c r="AQ21" s="12">
        <f t="shared" ref="AQ21:AQ32" si="18">IF(U21&gt;0,(((U21/U$34)^2)*($Q21^2))/($P21^2),"na")</f>
        <v>0.23039999999999999</v>
      </c>
      <c r="AR21" s="12">
        <f t="shared" ref="AR21:AR32" si="19">IF(V21&gt;0,(((V21/V$34)^2)*($Q21^2))/($P21^2),"na")</f>
        <v>0.77772955545911038</v>
      </c>
      <c r="AS21" s="12">
        <f t="shared" ref="AS21:AS32" si="20">IF(W21&gt;0,(((W21/W$34)^2)*($Q21^2))/($P21^2),"na")</f>
        <v>0.12625937282589092</v>
      </c>
      <c r="AT21" s="12">
        <f t="shared" ref="AT21:AT32" si="21">IF(X21&gt;0,(((X21/X$34)^2)*($Q21^2))/($P21^2),"na")</f>
        <v>1</v>
      </c>
      <c r="AU21" s="12" t="str">
        <f t="shared" ref="AU21:AU32" si="22">IF(Y21&gt;0,(((Y21/Y$34)^2)*($Q21^2))/($P21^2),"na")</f>
        <v>na</v>
      </c>
      <c r="AV21" s="12" t="str">
        <f t="shared" ref="AV21:AV32" si="23">IF(Z21&gt;0,(((Z21/Z$34)^2)*($Q21^2))/($P21^2),"na")</f>
        <v>na</v>
      </c>
      <c r="AW21" s="12" t="str">
        <f t="shared" ref="AW21:AW32" si="24">IF(AA21&gt;0,(((AA21/AA$34)^2)*($Q21^2))/($P21^2),"na")</f>
        <v>na</v>
      </c>
      <c r="AX21" s="67" t="str">
        <f t="shared" ref="AX21:AX32" si="25">IF(AB21&gt;0,(((AB21/AB$34)^2)*($Q21^2))/($P21^2),"na")</f>
        <v>na</v>
      </c>
    </row>
    <row r="22" spans="1:50" x14ac:dyDescent="0.25">
      <c r="A22" s="13" t="s">
        <v>460</v>
      </c>
      <c r="B22" s="1"/>
      <c r="H22" s="14" t="s">
        <v>339</v>
      </c>
      <c r="I22" s="15" t="s">
        <v>186</v>
      </c>
      <c r="K22" s="44">
        <v>8</v>
      </c>
      <c r="L22" s="100">
        <v>4.2500000000000003E-3</v>
      </c>
      <c r="M22" s="78"/>
      <c r="N22" s="83"/>
      <c r="O22" s="83"/>
      <c r="P22" s="25">
        <f t="shared" si="2"/>
        <v>0.01</v>
      </c>
      <c r="Q22" s="67">
        <f t="shared" si="3"/>
        <v>0.01</v>
      </c>
      <c r="R22" s="15">
        <v>1</v>
      </c>
      <c r="S22">
        <v>1</v>
      </c>
      <c r="T22" s="45"/>
      <c r="U22">
        <v>1</v>
      </c>
      <c r="V22">
        <v>0.15</v>
      </c>
      <c r="W22" s="11">
        <v>1</v>
      </c>
      <c r="X22" s="11"/>
      <c r="Z22">
        <v>1</v>
      </c>
      <c r="AA22" s="45"/>
      <c r="AB22">
        <v>1</v>
      </c>
      <c r="AC22" s="25">
        <f t="shared" si="4"/>
        <v>-4.6051701859880909</v>
      </c>
      <c r="AD22" s="12">
        <f t="shared" si="6"/>
        <v>-4.767705604317082</v>
      </c>
      <c r="AE22" s="12" t="str">
        <f t="shared" si="7"/>
        <v>na</v>
      </c>
      <c r="AF22" s="12">
        <f t="shared" si="8"/>
        <v>-8.8419267570971343</v>
      </c>
      <c r="AG22" s="12">
        <f t="shared" si="9"/>
        <v>-1.5229696678070845</v>
      </c>
      <c r="AH22" s="12">
        <f t="shared" si="10"/>
        <v>-6.5454195536886575</v>
      </c>
      <c r="AI22" s="12" t="str">
        <f t="shared" si="11"/>
        <v>na</v>
      </c>
      <c r="AJ22" s="12" t="str">
        <f t="shared" si="12"/>
        <v>na</v>
      </c>
      <c r="AK22" s="12">
        <f t="shared" si="13"/>
        <v>-5.1577906083066614</v>
      </c>
      <c r="AL22" s="12" t="str">
        <f t="shared" si="14"/>
        <v>na</v>
      </c>
      <c r="AM22" s="12">
        <f t="shared" si="15"/>
        <v>-4.6051701859880909</v>
      </c>
      <c r="AN22" s="25">
        <f t="shared" si="5"/>
        <v>1</v>
      </c>
      <c r="AO22" s="12">
        <f t="shared" si="16"/>
        <v>1.0718339100346017</v>
      </c>
      <c r="AP22" s="12" t="str">
        <f t="shared" si="17"/>
        <v>na</v>
      </c>
      <c r="AQ22" s="12">
        <f t="shared" si="18"/>
        <v>3.6863999999999999</v>
      </c>
      <c r="AR22" s="12">
        <f t="shared" si="19"/>
        <v>0.10936821873643737</v>
      </c>
      <c r="AS22" s="12">
        <f t="shared" si="20"/>
        <v>2.0201499652142547</v>
      </c>
      <c r="AT22" s="12" t="str">
        <f t="shared" si="21"/>
        <v>na</v>
      </c>
      <c r="AU22" s="12" t="str">
        <f t="shared" si="22"/>
        <v>na</v>
      </c>
      <c r="AV22" s="12">
        <f t="shared" si="23"/>
        <v>1.2544</v>
      </c>
      <c r="AW22" s="12" t="str">
        <f t="shared" si="24"/>
        <v>na</v>
      </c>
      <c r="AX22" s="67">
        <f t="shared" si="25"/>
        <v>1</v>
      </c>
    </row>
    <row r="23" spans="1:50" x14ac:dyDescent="0.25">
      <c r="A23" s="13" t="s">
        <v>142</v>
      </c>
      <c r="B23" s="1"/>
      <c r="H23" t="s">
        <v>129</v>
      </c>
      <c r="I23" s="15" t="s">
        <v>186</v>
      </c>
      <c r="K23" s="44">
        <v>9</v>
      </c>
      <c r="L23" s="100">
        <v>322.92</v>
      </c>
      <c r="M23" s="179"/>
      <c r="N23" s="71"/>
      <c r="O23" s="71"/>
      <c r="P23" s="25">
        <f t="shared" si="2"/>
        <v>0.01</v>
      </c>
      <c r="Q23" s="67">
        <f t="shared" si="3"/>
        <v>0.01</v>
      </c>
      <c r="R23" s="15">
        <v>1</v>
      </c>
      <c r="T23" s="45"/>
      <c r="V23">
        <v>0.05</v>
      </c>
      <c r="W23" s="11">
        <v>1</v>
      </c>
      <c r="X23" s="11"/>
      <c r="Y23">
        <v>1</v>
      </c>
      <c r="AA23" s="45"/>
      <c r="AC23" s="25">
        <f t="shared" si="4"/>
        <v>-4.6051701859880909</v>
      </c>
      <c r="AD23" s="12" t="str">
        <f t="shared" si="6"/>
        <v>na</v>
      </c>
      <c r="AE23" s="12" t="str">
        <f t="shared" si="7"/>
        <v>na</v>
      </c>
      <c r="AF23" s="12" t="str">
        <f t="shared" si="8"/>
        <v>na</v>
      </c>
      <c r="AG23" s="12">
        <f t="shared" si="9"/>
        <v>-0.50765655593569492</v>
      </c>
      <c r="AH23" s="12">
        <f t="shared" si="10"/>
        <v>-6.5454195536886575</v>
      </c>
      <c r="AI23" s="12" t="str">
        <f t="shared" si="11"/>
        <v>na</v>
      </c>
      <c r="AJ23" s="12">
        <f t="shared" si="12"/>
        <v>-5.4178472776330482</v>
      </c>
      <c r="AK23" s="12" t="str">
        <f t="shared" si="13"/>
        <v>na</v>
      </c>
      <c r="AL23" s="12" t="str">
        <f t="shared" si="14"/>
        <v>na</v>
      </c>
      <c r="AM23" s="12" t="str">
        <f t="shared" si="15"/>
        <v>na</v>
      </c>
      <c r="AN23" s="25">
        <f t="shared" si="5"/>
        <v>1</v>
      </c>
      <c r="AO23" s="12" t="str">
        <f t="shared" si="16"/>
        <v>na</v>
      </c>
      <c r="AP23" s="12" t="str">
        <f t="shared" si="17"/>
        <v>na</v>
      </c>
      <c r="AQ23" s="12" t="str">
        <f t="shared" si="18"/>
        <v>na</v>
      </c>
      <c r="AR23" s="12">
        <f t="shared" si="19"/>
        <v>1.21520243040486E-2</v>
      </c>
      <c r="AS23" s="12">
        <f t="shared" si="20"/>
        <v>2.0201499652142547</v>
      </c>
      <c r="AT23" s="12" t="str">
        <f t="shared" si="21"/>
        <v>na</v>
      </c>
      <c r="AU23" s="12">
        <f t="shared" si="22"/>
        <v>1.3840830449826991</v>
      </c>
      <c r="AV23" s="12" t="str">
        <f t="shared" si="23"/>
        <v>na</v>
      </c>
      <c r="AW23" s="12" t="str">
        <f t="shared" si="24"/>
        <v>na</v>
      </c>
      <c r="AX23" s="67" t="str">
        <f t="shared" si="25"/>
        <v>na</v>
      </c>
    </row>
    <row r="24" spans="1:50" x14ac:dyDescent="0.25">
      <c r="A24" s="13" t="s">
        <v>143</v>
      </c>
      <c r="B24" s="1"/>
      <c r="H24" t="s">
        <v>129</v>
      </c>
      <c r="I24" s="15" t="s">
        <v>186</v>
      </c>
      <c r="K24" s="44">
        <v>9</v>
      </c>
      <c r="L24" s="100">
        <v>0.27800000000000002</v>
      </c>
      <c r="M24" s="179"/>
      <c r="N24" s="71"/>
      <c r="O24" s="71"/>
      <c r="P24" s="25">
        <f t="shared" si="2"/>
        <v>0.01</v>
      </c>
      <c r="Q24" s="67">
        <f t="shared" si="3"/>
        <v>0.01</v>
      </c>
      <c r="R24" s="15">
        <v>1</v>
      </c>
      <c r="S24">
        <v>1</v>
      </c>
      <c r="T24" s="45"/>
      <c r="U24">
        <v>0.25</v>
      </c>
      <c r="V24">
        <v>0.05</v>
      </c>
      <c r="W24">
        <v>1</v>
      </c>
      <c r="X24">
        <v>1</v>
      </c>
      <c r="Y24">
        <v>0.25</v>
      </c>
      <c r="Z24">
        <v>0.25</v>
      </c>
      <c r="AA24" s="45"/>
      <c r="AB24">
        <v>1</v>
      </c>
      <c r="AC24" s="25">
        <f t="shared" si="4"/>
        <v>-4.6051701859880909</v>
      </c>
      <c r="AD24" s="12">
        <f t="shared" si="6"/>
        <v>-4.767705604317082</v>
      </c>
      <c r="AE24" s="12" t="str">
        <f t="shared" si="7"/>
        <v>na</v>
      </c>
      <c r="AF24" s="12">
        <f t="shared" si="8"/>
        <v>-2.2104816892742836</v>
      </c>
      <c r="AG24" s="12">
        <f t="shared" si="9"/>
        <v>-0.50765655593569492</v>
      </c>
      <c r="AH24" s="12">
        <f t="shared" si="10"/>
        <v>-6.5454195536886575</v>
      </c>
      <c r="AI24" s="12">
        <f t="shared" si="11"/>
        <v>-4.6051701859880909</v>
      </c>
      <c r="AJ24" s="12">
        <f t="shared" si="12"/>
        <v>-1.354461819408262</v>
      </c>
      <c r="AK24" s="12">
        <f t="shared" si="13"/>
        <v>-1.2894476520766653</v>
      </c>
      <c r="AL24" s="12" t="str">
        <f t="shared" si="14"/>
        <v>na</v>
      </c>
      <c r="AM24" s="12">
        <f t="shared" si="15"/>
        <v>-4.6051701859880909</v>
      </c>
      <c r="AN24" s="25">
        <f t="shared" si="5"/>
        <v>1</v>
      </c>
      <c r="AO24" s="12">
        <f t="shared" si="16"/>
        <v>1.0718339100346017</v>
      </c>
      <c r="AP24" s="12" t="str">
        <f t="shared" si="17"/>
        <v>na</v>
      </c>
      <c r="AQ24" s="12">
        <f t="shared" si="18"/>
        <v>0.23039999999999999</v>
      </c>
      <c r="AR24" s="12">
        <f t="shared" si="19"/>
        <v>1.21520243040486E-2</v>
      </c>
      <c r="AS24" s="12">
        <f t="shared" si="20"/>
        <v>2.0201499652142547</v>
      </c>
      <c r="AT24" s="12">
        <f t="shared" si="21"/>
        <v>1</v>
      </c>
      <c r="AU24" s="12">
        <f t="shared" si="22"/>
        <v>8.6505190311418692E-2</v>
      </c>
      <c r="AV24" s="12">
        <f t="shared" si="23"/>
        <v>7.8399999999999997E-2</v>
      </c>
      <c r="AW24" s="12" t="str">
        <f t="shared" si="24"/>
        <v>na</v>
      </c>
      <c r="AX24" s="67">
        <f t="shared" si="25"/>
        <v>1</v>
      </c>
    </row>
    <row r="25" spans="1:50" x14ac:dyDescent="0.25">
      <c r="A25" s="13" t="s">
        <v>144</v>
      </c>
      <c r="B25" s="1"/>
      <c r="H25" s="14" t="s">
        <v>339</v>
      </c>
      <c r="I25" s="15" t="s">
        <v>186</v>
      </c>
      <c r="K25" s="44">
        <v>8</v>
      </c>
      <c r="L25" s="100">
        <v>5.8999999999999997E-2</v>
      </c>
      <c r="M25" s="78"/>
      <c r="N25" s="83"/>
      <c r="O25" s="83"/>
      <c r="P25" s="25">
        <f t="shared" si="2"/>
        <v>0.01</v>
      </c>
      <c r="Q25" s="67">
        <f t="shared" si="3"/>
        <v>0.01</v>
      </c>
      <c r="R25" s="15">
        <v>1</v>
      </c>
      <c r="S25">
        <v>1</v>
      </c>
      <c r="T25" s="45"/>
      <c r="V25">
        <v>0.05</v>
      </c>
      <c r="W25" s="11">
        <v>1</v>
      </c>
      <c r="X25" s="11">
        <v>1</v>
      </c>
      <c r="AA25" s="45"/>
      <c r="AB25">
        <v>1</v>
      </c>
      <c r="AC25" s="25">
        <f t="shared" si="4"/>
        <v>-4.6051701859880909</v>
      </c>
      <c r="AD25" s="12">
        <f t="shared" si="6"/>
        <v>-4.767705604317082</v>
      </c>
      <c r="AE25" s="12" t="str">
        <f t="shared" si="7"/>
        <v>na</v>
      </c>
      <c r="AF25" s="12" t="str">
        <f t="shared" si="8"/>
        <v>na</v>
      </c>
      <c r="AG25" s="12">
        <f t="shared" si="9"/>
        <v>-0.50765655593569492</v>
      </c>
      <c r="AH25" s="12">
        <f t="shared" si="10"/>
        <v>-6.5454195536886575</v>
      </c>
      <c r="AI25" s="12">
        <f t="shared" si="11"/>
        <v>-4.6051701859880909</v>
      </c>
      <c r="AJ25" s="12" t="str">
        <f t="shared" si="12"/>
        <v>na</v>
      </c>
      <c r="AK25" s="12" t="str">
        <f t="shared" si="13"/>
        <v>na</v>
      </c>
      <c r="AL25" s="12" t="str">
        <f t="shared" si="14"/>
        <v>na</v>
      </c>
      <c r="AM25" s="12">
        <f t="shared" si="15"/>
        <v>-4.6051701859880909</v>
      </c>
      <c r="AN25" s="25">
        <f t="shared" si="5"/>
        <v>1</v>
      </c>
      <c r="AO25" s="12">
        <f t="shared" si="16"/>
        <v>1.0718339100346017</v>
      </c>
      <c r="AP25" s="12" t="str">
        <f t="shared" si="17"/>
        <v>na</v>
      </c>
      <c r="AQ25" s="12" t="str">
        <f t="shared" si="18"/>
        <v>na</v>
      </c>
      <c r="AR25" s="12">
        <f t="shared" si="19"/>
        <v>1.21520243040486E-2</v>
      </c>
      <c r="AS25" s="12">
        <f t="shared" si="20"/>
        <v>2.0201499652142547</v>
      </c>
      <c r="AT25" s="12">
        <f t="shared" si="21"/>
        <v>1</v>
      </c>
      <c r="AU25" s="12" t="str">
        <f t="shared" si="22"/>
        <v>na</v>
      </c>
      <c r="AV25" s="12" t="str">
        <f t="shared" si="23"/>
        <v>na</v>
      </c>
      <c r="AW25" s="12" t="str">
        <f t="shared" si="24"/>
        <v>na</v>
      </c>
      <c r="AX25" s="67">
        <f t="shared" si="25"/>
        <v>1</v>
      </c>
    </row>
    <row r="26" spans="1:50" x14ac:dyDescent="0.25">
      <c r="A26" s="13" t="s">
        <v>145</v>
      </c>
      <c r="B26" s="1"/>
      <c r="H26" t="s">
        <v>129</v>
      </c>
      <c r="I26" s="15" t="s">
        <v>186</v>
      </c>
      <c r="K26" s="44">
        <v>9</v>
      </c>
      <c r="L26" s="100">
        <v>13.526</v>
      </c>
      <c r="M26" s="179"/>
      <c r="N26" s="71"/>
      <c r="O26" s="71"/>
      <c r="P26" s="25">
        <f t="shared" si="2"/>
        <v>0.01</v>
      </c>
      <c r="Q26" s="67">
        <f t="shared" si="3"/>
        <v>0.01</v>
      </c>
      <c r="R26" s="15">
        <v>1</v>
      </c>
      <c r="S26">
        <v>1</v>
      </c>
      <c r="T26" s="45"/>
      <c r="U26">
        <v>0.125</v>
      </c>
      <c r="V26">
        <v>0.05</v>
      </c>
      <c r="W26" s="11">
        <v>1</v>
      </c>
      <c r="X26" s="11"/>
      <c r="Z26">
        <v>1</v>
      </c>
      <c r="AA26" s="45"/>
      <c r="AC26" s="25">
        <f t="shared" si="4"/>
        <v>-4.6051701859880909</v>
      </c>
      <c r="AD26" s="12">
        <f t="shared" si="6"/>
        <v>-4.767705604317082</v>
      </c>
      <c r="AE26" s="12" t="str">
        <f t="shared" si="7"/>
        <v>na</v>
      </c>
      <c r="AF26" s="12">
        <f t="shared" si="8"/>
        <v>-1.1052408446371418</v>
      </c>
      <c r="AG26" s="12">
        <f t="shared" si="9"/>
        <v>-0.50765655593569492</v>
      </c>
      <c r="AH26" s="12">
        <f t="shared" si="10"/>
        <v>-6.5454195536886575</v>
      </c>
      <c r="AI26" s="12" t="str">
        <f t="shared" si="11"/>
        <v>na</v>
      </c>
      <c r="AJ26" s="12" t="str">
        <f t="shared" si="12"/>
        <v>na</v>
      </c>
      <c r="AK26" s="12">
        <f t="shared" si="13"/>
        <v>-5.1577906083066614</v>
      </c>
      <c r="AL26" s="12" t="str">
        <f t="shared" si="14"/>
        <v>na</v>
      </c>
      <c r="AM26" s="12" t="str">
        <f t="shared" si="15"/>
        <v>na</v>
      </c>
      <c r="AN26" s="25">
        <f t="shared" si="5"/>
        <v>1</v>
      </c>
      <c r="AO26" s="12">
        <f t="shared" si="16"/>
        <v>1.0718339100346017</v>
      </c>
      <c r="AP26" s="12" t="str">
        <f t="shared" si="17"/>
        <v>na</v>
      </c>
      <c r="AQ26" s="12">
        <f t="shared" si="18"/>
        <v>5.7599999999999998E-2</v>
      </c>
      <c r="AR26" s="12">
        <f t="shared" si="19"/>
        <v>1.21520243040486E-2</v>
      </c>
      <c r="AS26" s="12">
        <f t="shared" si="20"/>
        <v>2.0201499652142547</v>
      </c>
      <c r="AT26" s="12" t="str">
        <f t="shared" si="21"/>
        <v>na</v>
      </c>
      <c r="AU26" s="12" t="str">
        <f t="shared" si="22"/>
        <v>na</v>
      </c>
      <c r="AV26" s="12">
        <f t="shared" si="23"/>
        <v>1.2544</v>
      </c>
      <c r="AW26" s="12" t="str">
        <f t="shared" si="24"/>
        <v>na</v>
      </c>
      <c r="AX26" s="67" t="str">
        <f t="shared" si="25"/>
        <v>na</v>
      </c>
    </row>
    <row r="27" spans="1:50" x14ac:dyDescent="0.25">
      <c r="A27" s="13" t="s">
        <v>146</v>
      </c>
      <c r="B27" s="1"/>
      <c r="H27" t="s">
        <v>129</v>
      </c>
      <c r="I27" s="15" t="s">
        <v>186</v>
      </c>
      <c r="K27" s="44">
        <v>9</v>
      </c>
      <c r="L27" s="100">
        <v>32</v>
      </c>
      <c r="M27" s="179"/>
      <c r="N27" s="71"/>
      <c r="O27" s="71"/>
      <c r="P27" s="25">
        <f t="shared" si="2"/>
        <v>0.01</v>
      </c>
      <c r="Q27" s="67">
        <f t="shared" si="3"/>
        <v>0.01</v>
      </c>
      <c r="R27" s="15">
        <v>1</v>
      </c>
      <c r="T27" s="45"/>
      <c r="U27">
        <v>0.25</v>
      </c>
      <c r="V27">
        <v>1</v>
      </c>
      <c r="W27" s="11">
        <v>1</v>
      </c>
      <c r="X27" s="11">
        <v>1</v>
      </c>
      <c r="Z27">
        <v>1</v>
      </c>
      <c r="AA27" s="45"/>
      <c r="AC27" s="25">
        <f t="shared" si="4"/>
        <v>-4.6051701859880909</v>
      </c>
      <c r="AD27" s="12" t="str">
        <f t="shared" si="6"/>
        <v>na</v>
      </c>
      <c r="AE27" s="12" t="str">
        <f t="shared" si="7"/>
        <v>na</v>
      </c>
      <c r="AF27" s="12">
        <f t="shared" si="8"/>
        <v>-2.2104816892742836</v>
      </c>
      <c r="AG27" s="12">
        <f t="shared" si="9"/>
        <v>-10.153131118713898</v>
      </c>
      <c r="AH27" s="12">
        <f t="shared" si="10"/>
        <v>-6.5454195536886575</v>
      </c>
      <c r="AI27" s="12">
        <f t="shared" si="11"/>
        <v>-4.6051701859880909</v>
      </c>
      <c r="AJ27" s="12" t="str">
        <f t="shared" si="12"/>
        <v>na</v>
      </c>
      <c r="AK27" s="12">
        <f t="shared" si="13"/>
        <v>-5.1577906083066614</v>
      </c>
      <c r="AL27" s="12" t="str">
        <f t="shared" si="14"/>
        <v>na</v>
      </c>
      <c r="AM27" s="12" t="str">
        <f t="shared" si="15"/>
        <v>na</v>
      </c>
      <c r="AN27" s="25">
        <f t="shared" si="5"/>
        <v>1</v>
      </c>
      <c r="AO27" s="12" t="str">
        <f t="shared" si="16"/>
        <v>na</v>
      </c>
      <c r="AP27" s="12" t="str">
        <f t="shared" si="17"/>
        <v>na</v>
      </c>
      <c r="AQ27" s="12">
        <f t="shared" si="18"/>
        <v>0.23039999999999999</v>
      </c>
      <c r="AR27" s="12">
        <f t="shared" si="19"/>
        <v>4.8608097216194395</v>
      </c>
      <c r="AS27" s="12">
        <f t="shared" si="20"/>
        <v>2.0201499652142547</v>
      </c>
      <c r="AT27" s="12">
        <f t="shared" si="21"/>
        <v>1</v>
      </c>
      <c r="AU27" s="12" t="str">
        <f t="shared" si="22"/>
        <v>na</v>
      </c>
      <c r="AV27" s="12">
        <f t="shared" si="23"/>
        <v>1.2544</v>
      </c>
      <c r="AW27" s="12" t="str">
        <f t="shared" si="24"/>
        <v>na</v>
      </c>
      <c r="AX27" s="67" t="str">
        <f t="shared" si="25"/>
        <v>na</v>
      </c>
    </row>
    <row r="28" spans="1:50" x14ac:dyDescent="0.25">
      <c r="A28" s="13" t="s">
        <v>231</v>
      </c>
      <c r="B28" s="1"/>
      <c r="H28" t="s">
        <v>129</v>
      </c>
      <c r="I28" s="15" t="s">
        <v>186</v>
      </c>
      <c r="K28" s="44">
        <v>9</v>
      </c>
      <c r="L28" s="100">
        <v>13.076000000000001</v>
      </c>
      <c r="M28" s="179"/>
      <c r="N28" s="71"/>
      <c r="O28" s="71"/>
      <c r="P28" s="25">
        <f t="shared" si="2"/>
        <v>0.01</v>
      </c>
      <c r="Q28" s="67">
        <f t="shared" si="3"/>
        <v>0.01</v>
      </c>
      <c r="R28" s="15">
        <v>1</v>
      </c>
      <c r="S28">
        <v>1</v>
      </c>
      <c r="T28" s="45"/>
      <c r="U28">
        <v>0.25</v>
      </c>
      <c r="V28">
        <v>0.15</v>
      </c>
      <c r="W28" s="11">
        <v>0.25</v>
      </c>
      <c r="X28" s="11"/>
      <c r="Z28">
        <v>1</v>
      </c>
      <c r="AA28" s="45"/>
      <c r="AC28" s="25">
        <f t="shared" si="4"/>
        <v>-4.6051701859880909</v>
      </c>
      <c r="AD28" s="12">
        <f t="shared" si="6"/>
        <v>-4.767705604317082</v>
      </c>
      <c r="AE28" s="12" t="str">
        <f t="shared" si="7"/>
        <v>na</v>
      </c>
      <c r="AF28" s="12">
        <f t="shared" si="8"/>
        <v>-2.2104816892742836</v>
      </c>
      <c r="AG28" s="12">
        <f t="shared" si="9"/>
        <v>-1.5229696678070845</v>
      </c>
      <c r="AH28" s="12">
        <f t="shared" si="10"/>
        <v>-1.6363548884221644</v>
      </c>
      <c r="AI28" s="12" t="str">
        <f t="shared" si="11"/>
        <v>na</v>
      </c>
      <c r="AJ28" s="12" t="str">
        <f t="shared" si="12"/>
        <v>na</v>
      </c>
      <c r="AK28" s="12">
        <f t="shared" si="13"/>
        <v>-5.1577906083066614</v>
      </c>
      <c r="AL28" s="12" t="str">
        <f t="shared" si="14"/>
        <v>na</v>
      </c>
      <c r="AM28" s="12" t="str">
        <f t="shared" si="15"/>
        <v>na</v>
      </c>
      <c r="AN28" s="25">
        <f t="shared" si="5"/>
        <v>1</v>
      </c>
      <c r="AO28" s="12">
        <f t="shared" si="16"/>
        <v>1.0718339100346017</v>
      </c>
      <c r="AP28" s="12" t="str">
        <f t="shared" si="17"/>
        <v>na</v>
      </c>
      <c r="AQ28" s="12">
        <f t="shared" si="18"/>
        <v>0.23039999999999999</v>
      </c>
      <c r="AR28" s="12">
        <f t="shared" si="19"/>
        <v>0.10936821873643737</v>
      </c>
      <c r="AS28" s="12">
        <f t="shared" si="20"/>
        <v>0.12625937282589092</v>
      </c>
      <c r="AT28" s="12" t="str">
        <f t="shared" si="21"/>
        <v>na</v>
      </c>
      <c r="AU28" s="12" t="str">
        <f t="shared" si="22"/>
        <v>na</v>
      </c>
      <c r="AV28" s="12">
        <f t="shared" si="23"/>
        <v>1.2544</v>
      </c>
      <c r="AW28" s="12" t="str">
        <f t="shared" si="24"/>
        <v>na</v>
      </c>
      <c r="AX28" s="67" t="str">
        <f t="shared" si="25"/>
        <v>na</v>
      </c>
    </row>
    <row r="29" spans="1:50" x14ac:dyDescent="0.25">
      <c r="A29" s="13" t="s">
        <v>147</v>
      </c>
      <c r="B29" s="1"/>
      <c r="H29" t="s">
        <v>129</v>
      </c>
      <c r="I29" s="15" t="s">
        <v>186</v>
      </c>
      <c r="K29" s="44">
        <v>9</v>
      </c>
      <c r="L29" s="100">
        <v>3.25</v>
      </c>
      <c r="M29" s="179"/>
      <c r="N29" s="71"/>
      <c r="O29" s="71"/>
      <c r="P29" s="25">
        <f t="shared" si="2"/>
        <v>0.01</v>
      </c>
      <c r="Q29" s="67">
        <f t="shared" si="3"/>
        <v>0.01</v>
      </c>
      <c r="R29" s="15">
        <v>1</v>
      </c>
      <c r="S29">
        <v>1</v>
      </c>
      <c r="T29" s="45"/>
      <c r="U29">
        <v>0.125</v>
      </c>
      <c r="V29">
        <v>0.4</v>
      </c>
      <c r="W29" s="11">
        <v>0.25</v>
      </c>
      <c r="X29" s="11"/>
      <c r="AA29" s="45"/>
      <c r="AC29" s="25">
        <f t="shared" si="4"/>
        <v>-4.6051701859880909</v>
      </c>
      <c r="AD29" s="12">
        <f t="shared" si="6"/>
        <v>-4.767705604317082</v>
      </c>
      <c r="AE29" s="12" t="str">
        <f t="shared" si="7"/>
        <v>na</v>
      </c>
      <c r="AF29" s="12">
        <f t="shared" si="8"/>
        <v>-1.1052408446371418</v>
      </c>
      <c r="AG29" s="12">
        <f t="shared" si="9"/>
        <v>-4.0612524474855594</v>
      </c>
      <c r="AH29" s="12">
        <f t="shared" si="10"/>
        <v>-1.6363548884221644</v>
      </c>
      <c r="AI29" s="12" t="str">
        <f t="shared" si="11"/>
        <v>na</v>
      </c>
      <c r="AJ29" s="12" t="str">
        <f t="shared" si="12"/>
        <v>na</v>
      </c>
      <c r="AK29" s="12" t="str">
        <f t="shared" si="13"/>
        <v>na</v>
      </c>
      <c r="AL29" s="12" t="str">
        <f t="shared" si="14"/>
        <v>na</v>
      </c>
      <c r="AM29" s="12" t="str">
        <f t="shared" si="15"/>
        <v>na</v>
      </c>
      <c r="AN29" s="25">
        <f t="shared" si="5"/>
        <v>1</v>
      </c>
      <c r="AO29" s="12">
        <f t="shared" si="16"/>
        <v>1.0718339100346017</v>
      </c>
      <c r="AP29" s="12" t="str">
        <f t="shared" si="17"/>
        <v>na</v>
      </c>
      <c r="AQ29" s="12">
        <f t="shared" si="18"/>
        <v>5.7599999999999998E-2</v>
      </c>
      <c r="AR29" s="12">
        <f t="shared" si="19"/>
        <v>0.77772955545911038</v>
      </c>
      <c r="AS29" s="12">
        <f t="shared" si="20"/>
        <v>0.12625937282589092</v>
      </c>
      <c r="AT29" s="12" t="str">
        <f t="shared" si="21"/>
        <v>na</v>
      </c>
      <c r="AU29" s="12" t="str">
        <f t="shared" si="22"/>
        <v>na</v>
      </c>
      <c r="AV29" s="12" t="str">
        <f t="shared" si="23"/>
        <v>na</v>
      </c>
      <c r="AW29" s="12" t="str">
        <f t="shared" si="24"/>
        <v>na</v>
      </c>
      <c r="AX29" s="67" t="str">
        <f t="shared" si="25"/>
        <v>na</v>
      </c>
    </row>
    <row r="30" spans="1:50" x14ac:dyDescent="0.25">
      <c r="A30" s="13" t="s">
        <v>38</v>
      </c>
      <c r="B30" s="1"/>
      <c r="H30" t="s">
        <v>129</v>
      </c>
      <c r="I30" s="15" t="s">
        <v>186</v>
      </c>
      <c r="K30" s="44">
        <v>9</v>
      </c>
      <c r="L30" s="100">
        <v>593.82000000000005</v>
      </c>
      <c r="M30" s="179"/>
      <c r="N30" s="71"/>
      <c r="O30" s="71"/>
      <c r="P30" s="25">
        <f t="shared" si="2"/>
        <v>0.01</v>
      </c>
      <c r="Q30" s="67">
        <f t="shared" si="3"/>
        <v>0.01</v>
      </c>
      <c r="R30" s="15">
        <v>1</v>
      </c>
      <c r="T30" s="45">
        <v>1</v>
      </c>
      <c r="U30">
        <v>1</v>
      </c>
      <c r="V30">
        <v>0.15</v>
      </c>
      <c r="W30" s="11">
        <v>1</v>
      </c>
      <c r="X30" s="11"/>
      <c r="Z30">
        <v>1</v>
      </c>
      <c r="AA30" s="45">
        <v>1</v>
      </c>
      <c r="AC30" s="25">
        <f t="shared" si="4"/>
        <v>-4.6051701859880909</v>
      </c>
      <c r="AD30" s="12" t="str">
        <f t="shared" si="6"/>
        <v>na</v>
      </c>
      <c r="AE30" s="12">
        <f t="shared" si="7"/>
        <v>-5.6679017673699583</v>
      </c>
      <c r="AF30" s="12">
        <f t="shared" si="8"/>
        <v>-8.8419267570971343</v>
      </c>
      <c r="AG30" s="12">
        <f t="shared" si="9"/>
        <v>-1.5229696678070845</v>
      </c>
      <c r="AH30" s="12">
        <f t="shared" si="10"/>
        <v>-6.5454195536886575</v>
      </c>
      <c r="AI30" s="12" t="str">
        <f t="shared" si="11"/>
        <v>na</v>
      </c>
      <c r="AJ30" s="12" t="str">
        <f t="shared" si="12"/>
        <v>na</v>
      </c>
      <c r="AK30" s="12">
        <f t="shared" si="13"/>
        <v>-5.1577906083066614</v>
      </c>
      <c r="AL30" s="12">
        <f t="shared" si="14"/>
        <v>-7.3682722975809458</v>
      </c>
      <c r="AM30" s="12" t="str">
        <f t="shared" si="15"/>
        <v>na</v>
      </c>
      <c r="AN30" s="25">
        <f t="shared" si="5"/>
        <v>1</v>
      </c>
      <c r="AO30" s="12" t="str">
        <f t="shared" si="16"/>
        <v>na</v>
      </c>
      <c r="AP30" s="12">
        <f t="shared" si="17"/>
        <v>1.514792899408284</v>
      </c>
      <c r="AQ30" s="12">
        <f t="shared" si="18"/>
        <v>3.6863999999999999</v>
      </c>
      <c r="AR30" s="12">
        <f t="shared" si="19"/>
        <v>0.10936821873643737</v>
      </c>
      <c r="AS30" s="12">
        <f t="shared" si="20"/>
        <v>2.0201499652142547</v>
      </c>
      <c r="AT30" s="12" t="str">
        <f t="shared" si="21"/>
        <v>na</v>
      </c>
      <c r="AU30" s="12" t="str">
        <f t="shared" si="22"/>
        <v>na</v>
      </c>
      <c r="AV30" s="12">
        <f t="shared" si="23"/>
        <v>1.2544</v>
      </c>
      <c r="AW30" s="12">
        <f t="shared" si="24"/>
        <v>2.5600000000000005</v>
      </c>
      <c r="AX30" s="67" t="str">
        <f t="shared" si="25"/>
        <v>na</v>
      </c>
    </row>
    <row r="31" spans="1:50" x14ac:dyDescent="0.25">
      <c r="A31" s="13" t="s">
        <v>148</v>
      </c>
      <c r="B31" s="1"/>
      <c r="H31" t="s">
        <v>129</v>
      </c>
      <c r="I31" s="15" t="s">
        <v>186</v>
      </c>
      <c r="K31" s="44">
        <v>9</v>
      </c>
      <c r="L31" s="100">
        <v>694.54</v>
      </c>
      <c r="M31" s="179"/>
      <c r="N31" s="71"/>
      <c r="O31" s="71"/>
      <c r="P31" s="25">
        <f t="shared" si="2"/>
        <v>0.01</v>
      </c>
      <c r="Q31" s="67">
        <f t="shared" si="3"/>
        <v>0.01</v>
      </c>
      <c r="R31" s="15">
        <v>1</v>
      </c>
      <c r="T31" s="45"/>
      <c r="U31">
        <v>0.125</v>
      </c>
      <c r="V31">
        <v>0.1</v>
      </c>
      <c r="W31" s="11">
        <v>1</v>
      </c>
      <c r="X31" s="11">
        <v>1</v>
      </c>
      <c r="Y31">
        <v>1</v>
      </c>
      <c r="AA31" s="45"/>
      <c r="AC31" s="25">
        <f t="shared" si="4"/>
        <v>-4.6051701859880909</v>
      </c>
      <c r="AD31" s="12" t="str">
        <f t="shared" si="6"/>
        <v>na</v>
      </c>
      <c r="AE31" s="12" t="str">
        <f t="shared" si="7"/>
        <v>na</v>
      </c>
      <c r="AF31" s="12">
        <f t="shared" si="8"/>
        <v>-1.1052408446371418</v>
      </c>
      <c r="AG31" s="12">
        <f t="shared" si="9"/>
        <v>-1.0153131118713898</v>
      </c>
      <c r="AH31" s="12">
        <f t="shared" si="10"/>
        <v>-6.5454195536886575</v>
      </c>
      <c r="AI31" s="12">
        <f t="shared" si="11"/>
        <v>-4.6051701859880909</v>
      </c>
      <c r="AJ31" s="12">
        <f t="shared" si="12"/>
        <v>-5.4178472776330482</v>
      </c>
      <c r="AK31" s="12" t="str">
        <f t="shared" si="13"/>
        <v>na</v>
      </c>
      <c r="AL31" s="12" t="str">
        <f t="shared" si="14"/>
        <v>na</v>
      </c>
      <c r="AM31" s="12" t="str">
        <f t="shared" si="15"/>
        <v>na</v>
      </c>
      <c r="AN31" s="25">
        <f t="shared" si="5"/>
        <v>1</v>
      </c>
      <c r="AO31" s="12" t="str">
        <f t="shared" si="16"/>
        <v>na</v>
      </c>
      <c r="AP31" s="12" t="str">
        <f t="shared" si="17"/>
        <v>na</v>
      </c>
      <c r="AQ31" s="12">
        <f t="shared" si="18"/>
        <v>5.7599999999999998E-2</v>
      </c>
      <c r="AR31" s="12">
        <f t="shared" si="19"/>
        <v>4.8608097216194399E-2</v>
      </c>
      <c r="AS31" s="12">
        <f t="shared" si="20"/>
        <v>2.0201499652142547</v>
      </c>
      <c r="AT31" s="12">
        <f t="shared" si="21"/>
        <v>1</v>
      </c>
      <c r="AU31" s="12">
        <f t="shared" si="22"/>
        <v>1.3840830449826991</v>
      </c>
      <c r="AV31" s="12" t="str">
        <f t="shared" si="23"/>
        <v>na</v>
      </c>
      <c r="AW31" s="12" t="str">
        <f t="shared" si="24"/>
        <v>na</v>
      </c>
      <c r="AX31" s="67" t="str">
        <f t="shared" si="25"/>
        <v>na</v>
      </c>
    </row>
    <row r="32" spans="1:50" x14ac:dyDescent="0.25">
      <c r="A32" s="13" t="s">
        <v>234</v>
      </c>
      <c r="B32" s="1"/>
      <c r="H32" s="14" t="s">
        <v>339</v>
      </c>
      <c r="I32" s="15" t="s">
        <v>186</v>
      </c>
      <c r="K32" s="44">
        <v>8</v>
      </c>
      <c r="L32" s="100">
        <v>0.57220000000000004</v>
      </c>
      <c r="M32" s="78"/>
      <c r="N32" s="83"/>
      <c r="O32" s="83"/>
      <c r="P32" s="25">
        <f t="shared" si="2"/>
        <v>0.01</v>
      </c>
      <c r="Q32" s="67">
        <f t="shared" si="3"/>
        <v>0.01</v>
      </c>
      <c r="R32" s="15">
        <v>1</v>
      </c>
      <c r="S32">
        <v>1</v>
      </c>
      <c r="T32" s="45"/>
      <c r="U32">
        <v>1</v>
      </c>
      <c r="V32">
        <v>1</v>
      </c>
      <c r="W32" s="11">
        <v>0.25</v>
      </c>
      <c r="X32" s="11">
        <v>1</v>
      </c>
      <c r="AA32" s="45"/>
      <c r="AB32">
        <v>1</v>
      </c>
      <c r="AC32" s="25">
        <f t="shared" si="4"/>
        <v>-4.6051701859880909</v>
      </c>
      <c r="AD32" s="12">
        <f t="shared" si="6"/>
        <v>-4.767705604317082</v>
      </c>
      <c r="AE32" s="12" t="str">
        <f t="shared" si="7"/>
        <v>na</v>
      </c>
      <c r="AF32" s="12">
        <f t="shared" si="8"/>
        <v>-8.8419267570971343</v>
      </c>
      <c r="AG32" s="12">
        <f t="shared" si="9"/>
        <v>-10.153131118713898</v>
      </c>
      <c r="AH32" s="12">
        <f t="shared" si="10"/>
        <v>-1.6363548884221644</v>
      </c>
      <c r="AI32" s="12">
        <f t="shared" si="11"/>
        <v>-4.6051701859880909</v>
      </c>
      <c r="AJ32" s="12" t="str">
        <f t="shared" si="12"/>
        <v>na</v>
      </c>
      <c r="AK32" s="12" t="str">
        <f t="shared" si="13"/>
        <v>na</v>
      </c>
      <c r="AL32" s="12" t="str">
        <f t="shared" si="14"/>
        <v>na</v>
      </c>
      <c r="AM32" s="12">
        <f t="shared" si="15"/>
        <v>-4.6051701859880909</v>
      </c>
      <c r="AN32" s="25">
        <f t="shared" si="5"/>
        <v>1</v>
      </c>
      <c r="AO32" s="12">
        <f t="shared" si="16"/>
        <v>1.0718339100346017</v>
      </c>
      <c r="AP32" s="12" t="str">
        <f t="shared" si="17"/>
        <v>na</v>
      </c>
      <c r="AQ32" s="12">
        <f t="shared" si="18"/>
        <v>3.6863999999999999</v>
      </c>
      <c r="AR32" s="12">
        <f t="shared" si="19"/>
        <v>4.8608097216194395</v>
      </c>
      <c r="AS32" s="12">
        <f t="shared" si="20"/>
        <v>0.12625937282589092</v>
      </c>
      <c r="AT32" s="12">
        <f t="shared" si="21"/>
        <v>1</v>
      </c>
      <c r="AU32" s="12" t="str">
        <f t="shared" si="22"/>
        <v>na</v>
      </c>
      <c r="AV32" s="12" t="str">
        <f t="shared" si="23"/>
        <v>na</v>
      </c>
      <c r="AW32" s="12" t="str">
        <f t="shared" si="24"/>
        <v>na</v>
      </c>
      <c r="AX32" s="67">
        <f t="shared" si="25"/>
        <v>1</v>
      </c>
    </row>
    <row r="33" spans="1:50" x14ac:dyDescent="0.25">
      <c r="R33" s="1"/>
      <c r="T33" s="45"/>
      <c r="AA33" s="45"/>
      <c r="AC33" s="1"/>
      <c r="AN33" s="1"/>
      <c r="AX33" s="2"/>
    </row>
    <row r="34" spans="1:50" x14ac:dyDescent="0.25">
      <c r="A34" t="s">
        <v>40</v>
      </c>
      <c r="M34" s="12" t="e">
        <f>AVERAGE(M5:M32)</f>
        <v>#DIV/0!</v>
      </c>
      <c r="R34" s="1">
        <f>SUM(R5:R32)/R35</f>
        <v>1</v>
      </c>
      <c r="S34">
        <f>SUM(S5:S32)/S35</f>
        <v>0.96590909090909094</v>
      </c>
      <c r="T34" s="45">
        <f t="shared" ref="T34:AB34" si="26">SUM(T5:T32)/T35</f>
        <v>0.8125</v>
      </c>
      <c r="U34">
        <f t="shared" si="26"/>
        <v>0.52083333333333337</v>
      </c>
      <c r="V34">
        <f t="shared" si="26"/>
        <v>0.45357142857142874</v>
      </c>
      <c r="W34">
        <f t="shared" si="26"/>
        <v>0.70357142857142851</v>
      </c>
      <c r="X34">
        <f t="shared" si="26"/>
        <v>1</v>
      </c>
      <c r="Y34">
        <f t="shared" si="26"/>
        <v>0.85</v>
      </c>
      <c r="Z34">
        <f t="shared" si="26"/>
        <v>0.8928571428571429</v>
      </c>
      <c r="AA34" s="45">
        <f t="shared" si="26"/>
        <v>0.625</v>
      </c>
      <c r="AB34">
        <f t="shared" si="26"/>
        <v>1</v>
      </c>
      <c r="AC34" s="25">
        <f t="shared" ref="AC34" si="27">(1/R35)*(SUM(AC5:AC32))</f>
        <v>-4.6051701859880891</v>
      </c>
      <c r="AD34" s="12">
        <f t="shared" ref="AD34" si="28">(1/S35)*(SUM(AD5:AD32))</f>
        <v>-4.6051701859880918</v>
      </c>
      <c r="AE34" s="12">
        <f t="shared" ref="AE34" si="29">(1/T35)*(SUM(AE5:AE32))</f>
        <v>-4.6051701859880909</v>
      </c>
      <c r="AF34" s="12">
        <f t="shared" ref="AF34" si="30">(1/U35)*(SUM(AF5:AF32))</f>
        <v>-4.6051701859880909</v>
      </c>
      <c r="AG34" s="12">
        <f t="shared" ref="AG34" si="31">(1/V35)*(SUM(AG5:AG32))</f>
        <v>-4.60517018598809</v>
      </c>
      <c r="AH34" s="12">
        <f t="shared" ref="AH34" si="32">(1/W35)*(SUM(AH5:AH32))</f>
        <v>-4.6051701859880909</v>
      </c>
      <c r="AI34" s="12">
        <f t="shared" ref="AI34" si="33">(1/X35)*(SUM(AI5:AI32))</f>
        <v>-4.6051701859880909</v>
      </c>
      <c r="AJ34" s="12">
        <f t="shared" ref="AJ34" si="34">(1/Y35)*(SUM(AJ5:AJ32))</f>
        <v>-4.6051701859880909</v>
      </c>
      <c r="AK34" s="12">
        <f t="shared" ref="AK34" si="35">(1/Z35)*(SUM(AK5:AK32))</f>
        <v>-4.60517018598809</v>
      </c>
      <c r="AL34" s="12">
        <f t="shared" ref="AL34" si="36">(1/AA35)*(SUM(AL5:AL32))</f>
        <v>-4.6051701859880909</v>
      </c>
      <c r="AM34" s="67">
        <f t="shared" ref="AM34" si="37">(1/AB35)*(SUM(AM5:AM32))</f>
        <v>-4.6051701859880918</v>
      </c>
      <c r="AN34" s="12">
        <f>SUM(AN5:AN32)</f>
        <v>28</v>
      </c>
      <c r="AO34" s="12">
        <f t="shared" ref="AO34:AX34" si="38">SUM(AO5:AO32)</f>
        <v>22.575501730103806</v>
      </c>
      <c r="AP34" s="12">
        <f t="shared" si="38"/>
        <v>4.6390532544378695</v>
      </c>
      <c r="AQ34" s="12">
        <f t="shared" si="38"/>
        <v>36.633599999999994</v>
      </c>
      <c r="AR34" s="12">
        <f t="shared" si="38"/>
        <v>51.694711389422736</v>
      </c>
      <c r="AS34" s="12">
        <f t="shared" si="38"/>
        <v>37.140457110464077</v>
      </c>
      <c r="AT34" s="12">
        <f t="shared" si="38"/>
        <v>16</v>
      </c>
      <c r="AU34" s="12">
        <f t="shared" si="38"/>
        <v>5.6228373702422152</v>
      </c>
      <c r="AV34" s="12">
        <f t="shared" si="38"/>
        <v>7.6048000000000009</v>
      </c>
      <c r="AW34" s="12">
        <f t="shared" si="38"/>
        <v>2.7200000000000006</v>
      </c>
      <c r="AX34" s="67">
        <f t="shared" si="38"/>
        <v>13</v>
      </c>
    </row>
    <row r="35" spans="1:50" x14ac:dyDescent="0.25">
      <c r="A35" t="s">
        <v>41</v>
      </c>
      <c r="R35" s="1">
        <f t="shared" ref="R35:AB35" si="39">COUNTIF(R5:R32,"&gt;0")</f>
        <v>28</v>
      </c>
      <c r="S35">
        <f t="shared" si="39"/>
        <v>22</v>
      </c>
      <c r="T35" s="45">
        <f t="shared" si="39"/>
        <v>4</v>
      </c>
      <c r="U35">
        <f t="shared" si="39"/>
        <v>24</v>
      </c>
      <c r="V35">
        <f t="shared" si="39"/>
        <v>28</v>
      </c>
      <c r="W35">
        <f t="shared" si="39"/>
        <v>28</v>
      </c>
      <c r="X35">
        <f t="shared" si="39"/>
        <v>16</v>
      </c>
      <c r="Y35">
        <f t="shared" si="39"/>
        <v>5</v>
      </c>
      <c r="Z35">
        <f t="shared" si="39"/>
        <v>7</v>
      </c>
      <c r="AA35" s="45">
        <f t="shared" si="39"/>
        <v>2</v>
      </c>
      <c r="AB35">
        <f t="shared" si="39"/>
        <v>13</v>
      </c>
      <c r="AC35" s="25"/>
      <c r="AD35" s="12"/>
      <c r="AE35" s="12"/>
      <c r="AF35" s="12"/>
      <c r="AG35" s="12"/>
      <c r="AH35" s="12"/>
      <c r="AI35" s="12"/>
      <c r="AJ35" s="12"/>
      <c r="AK35" s="12"/>
      <c r="AL35" s="12"/>
      <c r="AM35" s="67"/>
      <c r="AN35" s="12">
        <f t="shared" ref="AN35" si="40">AN34*AC36^2</f>
        <v>2.8000000000000125E-3</v>
      </c>
      <c r="AO35" s="12">
        <f t="shared" ref="AO35" si="41">AO34*AD36^2</f>
        <v>2.2575501730103783E-3</v>
      </c>
      <c r="AP35" s="12">
        <f t="shared" ref="AP35" si="42">AP34*AE36^2</f>
        <v>4.6390532544378729E-4</v>
      </c>
      <c r="AQ35" s="12">
        <f t="shared" ref="AQ35" si="43">AQ34*AF36^2</f>
        <v>3.6633600000000022E-3</v>
      </c>
      <c r="AR35" s="12">
        <f t="shared" ref="AR35" si="44">AR34*AG36^2</f>
        <v>5.1694711389422875E-3</v>
      </c>
      <c r="AS35" s="12">
        <f t="shared" ref="AS35" si="45">AS34*AH36^2</f>
        <v>3.7140457110464101E-3</v>
      </c>
      <c r="AT35" s="12">
        <f t="shared" ref="AT35" si="46">AT34*AI36^2</f>
        <v>1.6000000000000012E-3</v>
      </c>
      <c r="AU35" s="12">
        <f t="shared" ref="AU35" si="47">AU34*AJ36^2</f>
        <v>5.6228373702422194E-4</v>
      </c>
      <c r="AV35" s="12">
        <f t="shared" ref="AV35" si="48">AV34*AK36^2</f>
        <v>7.6048000000000218E-4</v>
      </c>
      <c r="AW35" s="12">
        <f t="shared" ref="AW35" si="49">AW34*AL36^2</f>
        <v>2.7200000000000027E-4</v>
      </c>
      <c r="AX35" s="67">
        <f t="shared" ref="AX35" si="50">AX34*AM36^2</f>
        <v>1.2999999999999986E-3</v>
      </c>
    </row>
    <row r="36" spans="1:50" ht="24" x14ac:dyDescent="0.45">
      <c r="A36" s="28" t="s">
        <v>188</v>
      </c>
      <c r="R36" s="1">
        <f>IF(R5&gt;0,$M5,0)+IF(R6&gt;0,$M6,0)+IF(R7&gt;0,$M7,0)+IF(R8&gt;0,$M8,0)+IF(R9&gt;0,$M9,0)+IF(R10&gt;0,$M10,0)+IF(R11&gt;0,$M11,0)+IF(R12&gt;0,$M12,0)+IF(R13&gt;0,$M13,0)+IF(R14&gt;0,$M14,0)+IF(R15&gt;0,$M15,0)+IF(R16&gt;0,$M16,0)+IF(R17&gt;0,$M17,0)+IF(R18&gt;0,$M18,0)+IF(R19&gt;0,$M19,0)+IF(R20&gt;0,$M20,0)+IF(R21&gt;0,$M21,0)+IF(R22&gt;0,$M22,0)+IF(R23&gt;0,$M23,0)+IF(R24&gt;0,$M24,0)+IF(R25&gt;0,$M25,0)+IF(R26&gt;0,$M26,0)+IF(R27&gt;0,$M27,0)+IF(R28&gt;0,$M28,0)+IF(R29&gt;0,$M29,0)+IF(R30&gt;0,$M30,0)+IF(R31&gt;0,$M31,0)+IF(R32&gt;0,$M32,0)</f>
        <v>0</v>
      </c>
      <c r="S36">
        <f t="shared" ref="S36:AB36" si="51">IF(S5&gt;0,$M5,0)+IF(S6&gt;0,$M6,0)+IF(S7&gt;0,$M7,0)+IF(S8&gt;0,$M8,0)+IF(S9&gt;0,$M9,0)+IF(S10&gt;0,$M10,0)+IF(S11&gt;0,$M11,0)+IF(S12&gt;0,$M12,0)+IF(S13&gt;0,$M13,0)+IF(S14&gt;0,$M14,0)+IF(S15&gt;0,$M15,0)+IF(S16&gt;0,$M16,0)+IF(S17&gt;0,$M17,0)+IF(S18&gt;0,$M18,0)+IF(S19&gt;0,$M19,0)+IF(S20&gt;0,$M20,0)+IF(S21&gt;0,$M21,0)+IF(S22&gt;0,$M22,0)+IF(S23&gt;0,$M23,0)+IF(S24&gt;0,$M24,0)+IF(S25&gt;0,$M25,0)+IF(S26&gt;0,$M26,0)+IF(S27&gt;0,$M27,0)+IF(S28&gt;0,$M28,0)+IF(S29&gt;0,$M29,0)+IF(S30&gt;0,$M30,0)+IF(S31&gt;0,$M31,0)+IF(S32&gt;0,$M32,0)</f>
        <v>0</v>
      </c>
      <c r="T36">
        <f t="shared" si="51"/>
        <v>0</v>
      </c>
      <c r="U36">
        <f t="shared" si="51"/>
        <v>0</v>
      </c>
      <c r="V36">
        <f t="shared" si="51"/>
        <v>0</v>
      </c>
      <c r="W36">
        <f t="shared" si="51"/>
        <v>0</v>
      </c>
      <c r="X36">
        <f t="shared" si="51"/>
        <v>0</v>
      </c>
      <c r="Y36">
        <f t="shared" si="51"/>
        <v>0</v>
      </c>
      <c r="Z36">
        <f t="shared" si="51"/>
        <v>0</v>
      </c>
      <c r="AA36">
        <f t="shared" si="51"/>
        <v>0</v>
      </c>
      <c r="AB36" s="2">
        <f t="shared" si="51"/>
        <v>0</v>
      </c>
      <c r="AC36" s="30">
        <f>EXP(AC34)</f>
        <v>1.0000000000000023E-2</v>
      </c>
      <c r="AD36" s="30">
        <f t="shared" ref="AD36:AM36" si="52">EXP(AD34)</f>
        <v>9.999999999999995E-3</v>
      </c>
      <c r="AE36" s="30">
        <f t="shared" si="52"/>
        <v>1.0000000000000004E-2</v>
      </c>
      <c r="AF36" s="30">
        <f t="shared" si="52"/>
        <v>1.0000000000000004E-2</v>
      </c>
      <c r="AG36" s="30">
        <f t="shared" si="52"/>
        <v>1.0000000000000014E-2</v>
      </c>
      <c r="AH36" s="30">
        <f t="shared" si="52"/>
        <v>1.0000000000000004E-2</v>
      </c>
      <c r="AI36" s="30">
        <f t="shared" si="52"/>
        <v>1.0000000000000004E-2</v>
      </c>
      <c r="AJ36" s="30">
        <f t="shared" si="52"/>
        <v>1.0000000000000004E-2</v>
      </c>
      <c r="AK36" s="30">
        <f t="shared" si="52"/>
        <v>1.0000000000000014E-2</v>
      </c>
      <c r="AL36" s="30">
        <f t="shared" si="52"/>
        <v>1.0000000000000004E-2</v>
      </c>
      <c r="AM36" s="70">
        <f t="shared" si="52"/>
        <v>9.999999999999995E-3</v>
      </c>
      <c r="AN36" s="12">
        <f t="shared" ref="AN36:AX36" si="53">SQRT(AN35)</f>
        <v>5.2915026221291933E-2</v>
      </c>
      <c r="AO36" s="12">
        <f t="shared" si="53"/>
        <v>4.7513684060598568E-2</v>
      </c>
      <c r="AP36" s="12">
        <f t="shared" si="53"/>
        <v>2.1538461538461545E-2</v>
      </c>
      <c r="AQ36" s="12">
        <f t="shared" si="53"/>
        <v>6.052569702200878E-2</v>
      </c>
      <c r="AR36" s="12">
        <f t="shared" si="53"/>
        <v>7.1899034339428278E-2</v>
      </c>
      <c r="AS36" s="12">
        <f t="shared" si="53"/>
        <v>6.0942970973250146E-2</v>
      </c>
      <c r="AT36" s="12">
        <f t="shared" si="53"/>
        <v>4.0000000000000015E-2</v>
      </c>
      <c r="AU36" s="12">
        <f t="shared" si="53"/>
        <v>2.3712522789113392E-2</v>
      </c>
      <c r="AV36" s="12">
        <f t="shared" si="53"/>
        <v>2.7576801845029131E-2</v>
      </c>
      <c r="AW36" s="12">
        <f t="shared" si="53"/>
        <v>1.6492422502470652E-2</v>
      </c>
      <c r="AX36" s="67">
        <f t="shared" si="53"/>
        <v>3.6055512754639876E-2</v>
      </c>
    </row>
    <row r="37" spans="1:50" ht="18" x14ac:dyDescent="0.35">
      <c r="A37" s="31" t="s">
        <v>189</v>
      </c>
      <c r="AC37" s="1"/>
      <c r="AM37" s="2"/>
      <c r="AN37" s="12"/>
      <c r="AO37" s="12"/>
      <c r="AP37" s="12"/>
      <c r="AQ37" s="12"/>
      <c r="AR37" s="12"/>
    </row>
    <row r="38" spans="1:50" x14ac:dyDescent="0.25">
      <c r="A38" s="31" t="s">
        <v>199</v>
      </c>
      <c r="Z38" t="s">
        <v>43</v>
      </c>
      <c r="AC38" s="25">
        <f t="shared" ref="AC38" si="54">SQRT(((R36-1)*(AN36^2))/(R36-1))</f>
        <v>5.2915026221291933E-2</v>
      </c>
      <c r="AD38" s="12">
        <f t="shared" ref="AD38" si="55">SQRT(((S36-1)*(AO36^2))/(S36-1))</f>
        <v>4.7513684060598568E-2</v>
      </c>
      <c r="AE38" s="12">
        <f t="shared" ref="AE38" si="56">SQRT(((T36-1)*(AP36^2))/(T36-1))</f>
        <v>2.1538461538461545E-2</v>
      </c>
      <c r="AF38" s="12">
        <f t="shared" ref="AF38" si="57">SQRT(((U36-1)*(AQ36^2))/(U36-1))</f>
        <v>6.052569702200878E-2</v>
      </c>
      <c r="AG38" s="12">
        <f t="shared" ref="AG38" si="58">SQRT(((V36-1)*(AR36^2))/(V36-1))</f>
        <v>7.1899034339428278E-2</v>
      </c>
      <c r="AH38" s="12">
        <f t="shared" ref="AH38" si="59">SQRT(((W36-1)*(AS36^2))/(W36-1))</f>
        <v>6.0942970973250146E-2</v>
      </c>
      <c r="AI38" s="12">
        <f t="shared" ref="AI38" si="60">SQRT(((X36-1)*(AT36^2))/(X36-1))</f>
        <v>4.0000000000000015E-2</v>
      </c>
      <c r="AJ38" s="12">
        <f t="shared" ref="AJ38" si="61">SQRT(((Y36-1)*(AU36^2))/(Y36-1))</f>
        <v>2.3712522789113392E-2</v>
      </c>
      <c r="AK38" s="12">
        <f t="shared" ref="AK38" si="62">SQRT(((Z36-1)*(AV36^2))/(Z36-1))</f>
        <v>2.7576801845029131E-2</v>
      </c>
      <c r="AL38" s="12">
        <f t="shared" ref="AL38" si="63">SQRT(((AA36-1)*(AW36^2))/(AA36-1))</f>
        <v>1.6492422502470652E-2</v>
      </c>
      <c r="AM38" s="67">
        <f t="shared" ref="AM38" si="64">SQRT(((AB36-1)*(AX36^2))/(AB36-1))</f>
        <v>3.6055512754639876E-2</v>
      </c>
    </row>
    <row r="39" spans="1:50" x14ac:dyDescent="0.25">
      <c r="Z39" t="s">
        <v>44</v>
      </c>
      <c r="AC39" s="25" t="e">
        <f t="shared" ref="AC39" si="65">(1-AC36)/(SQRT((2*(AC38^2)/R36)))</f>
        <v>#DIV/0!</v>
      </c>
      <c r="AD39" s="12" t="e">
        <f t="shared" ref="AD39" si="66">(1-AD36)/(SQRT((2*(AD38^2)/S36)))</f>
        <v>#DIV/0!</v>
      </c>
      <c r="AE39" s="12" t="e">
        <f t="shared" ref="AE39" si="67">(1-AE36)/(SQRT((2*(AE38^2)/T36)))</f>
        <v>#DIV/0!</v>
      </c>
      <c r="AF39" s="12" t="e">
        <f t="shared" ref="AF39" si="68">(1-AF36)/(SQRT((2*(AF38^2)/U36)))</f>
        <v>#DIV/0!</v>
      </c>
      <c r="AG39" s="12" t="e">
        <f t="shared" ref="AG39" si="69">(1-AG36)/(SQRT((2*(AG38^2)/V36)))</f>
        <v>#DIV/0!</v>
      </c>
      <c r="AH39" s="12" t="e">
        <f t="shared" ref="AH39" si="70">(1-AH36)/(SQRT((2*(AH38^2)/W36)))</f>
        <v>#DIV/0!</v>
      </c>
      <c r="AI39" s="12" t="e">
        <f t="shared" ref="AI39" si="71">(1-AI36)/(SQRT((2*(AI38^2)/X36)))</f>
        <v>#DIV/0!</v>
      </c>
      <c r="AJ39" s="12" t="e">
        <f t="shared" ref="AJ39" si="72">(1-AJ36)/(SQRT((2*(AJ38^2)/Y36)))</f>
        <v>#DIV/0!</v>
      </c>
      <c r="AK39" s="12" t="e">
        <f t="shared" ref="AK39" si="73">(1-AK36)/(SQRT((2*(AK38^2)/Z36)))</f>
        <v>#DIV/0!</v>
      </c>
      <c r="AL39" s="12" t="e">
        <f t="shared" ref="AL39" si="74">(1-AL36)/(SQRT((2*(AL38^2)/AA36)))</f>
        <v>#DIV/0!</v>
      </c>
      <c r="AM39" s="67" t="e">
        <f t="shared" ref="AM39" si="75">(1-AM36)/(SQRT((2*(AM38^2)/AB36)))</f>
        <v>#DIV/0!</v>
      </c>
    </row>
    <row r="40" spans="1:50" x14ac:dyDescent="0.25">
      <c r="Z40" t="s">
        <v>151</v>
      </c>
      <c r="AC40" s="25" t="e">
        <f t="shared" ref="AC40" si="76">TINV(0.05,2*R36-2)</f>
        <v>#NUM!</v>
      </c>
      <c r="AD40" s="12" t="e">
        <f t="shared" ref="AD40" si="77">TINV(0.05,2*S36-2)</f>
        <v>#NUM!</v>
      </c>
      <c r="AE40" s="12" t="e">
        <f t="shared" ref="AE40" si="78">TINV(0.05,2*T36-2)</f>
        <v>#NUM!</v>
      </c>
      <c r="AF40" s="12" t="e">
        <f t="shared" ref="AF40" si="79">TINV(0.05,2*U36-2)</f>
        <v>#NUM!</v>
      </c>
      <c r="AG40" s="12" t="e">
        <f t="shared" ref="AG40" si="80">TINV(0.05,2*V36-2)</f>
        <v>#NUM!</v>
      </c>
      <c r="AH40" s="12" t="e">
        <f t="shared" ref="AH40" si="81">TINV(0.05,2*W36-2)</f>
        <v>#NUM!</v>
      </c>
      <c r="AI40" s="12" t="e">
        <f t="shared" ref="AI40" si="82">TINV(0.05,2*X36-2)</f>
        <v>#NUM!</v>
      </c>
      <c r="AJ40" s="12" t="e">
        <f t="shared" ref="AJ40" si="83">TINV(0.05,2*Y36-2)</f>
        <v>#NUM!</v>
      </c>
      <c r="AK40" s="12" t="e">
        <f t="shared" ref="AK40" si="84">TINV(0.05,2*Z36-2)</f>
        <v>#NUM!</v>
      </c>
      <c r="AL40" s="12" t="e">
        <f t="shared" ref="AL40" si="85">TINV(0.05,2*AA36-2)</f>
        <v>#NUM!</v>
      </c>
      <c r="AM40" s="67" t="e">
        <f t="shared" ref="AM40" si="86">TINV(0.05,2*AB36-2)</f>
        <v>#NUM!</v>
      </c>
    </row>
    <row r="41" spans="1:50" x14ac:dyDescent="0.25">
      <c r="Z41" t="s">
        <v>46</v>
      </c>
      <c r="AC41" s="25" t="e">
        <f t="shared" ref="AC41" si="87">TDIST(ABS(AC39),2*R36-2,1)</f>
        <v>#DIV/0!</v>
      </c>
      <c r="AD41" s="12" t="e">
        <f t="shared" ref="AD41" si="88">TDIST(ABS(AD39),2*S36-2,1)</f>
        <v>#DIV/0!</v>
      </c>
      <c r="AE41" s="12" t="e">
        <f t="shared" ref="AE41" si="89">TDIST(ABS(AE39),2*T36-2,1)</f>
        <v>#DIV/0!</v>
      </c>
      <c r="AF41" s="12" t="e">
        <f t="shared" ref="AF41" si="90">TDIST(ABS(AF39),2*U36-2,1)</f>
        <v>#DIV/0!</v>
      </c>
      <c r="AG41" s="12" t="e">
        <f t="shared" ref="AG41" si="91">TDIST(ABS(AG39),2*V36-2,1)</f>
        <v>#DIV/0!</v>
      </c>
      <c r="AH41" s="12" t="e">
        <f t="shared" ref="AH41" si="92">TDIST(ABS(AH39),2*W36-2,1)</f>
        <v>#DIV/0!</v>
      </c>
      <c r="AI41" s="12" t="e">
        <f t="shared" ref="AI41" si="93">TDIST(ABS(AI39),2*X36-2,1)</f>
        <v>#DIV/0!</v>
      </c>
      <c r="AJ41" s="12" t="e">
        <f t="shared" ref="AJ41" si="94">TDIST(ABS(AJ39),2*Y36-2,1)</f>
        <v>#DIV/0!</v>
      </c>
      <c r="AK41" s="12" t="e">
        <f t="shared" ref="AK41" si="95">TDIST(ABS(AK39),2*Z36-2,1)</f>
        <v>#DIV/0!</v>
      </c>
      <c r="AL41" s="12" t="e">
        <f t="shared" ref="AL41" si="96">TDIST(ABS(AL39),2*AA36-2,1)</f>
        <v>#DIV/0!</v>
      </c>
      <c r="AM41" s="67" t="e">
        <f t="shared" ref="AM41" si="97">TDIST(ABS(AM39),2*AB36-2,1)</f>
        <v>#DIV/0!</v>
      </c>
    </row>
    <row r="42" spans="1:50" x14ac:dyDescent="0.25">
      <c r="Z42" t="s">
        <v>47</v>
      </c>
      <c r="AC42" s="25" t="e">
        <f t="shared" ref="AC42" si="98">IF(R35&gt;4,IF(AC41&lt;0.001,"***",IF(AC41&lt;0.01,"**",IF(AC41&lt;0.05,"*","ns"))),"na")</f>
        <v>#DIV/0!</v>
      </c>
      <c r="AD42" s="12" t="e">
        <f t="shared" ref="AD42" si="99">IF(S35&gt;4,IF(AD41&lt;0.001,"***",IF(AD41&lt;0.01,"**",IF(AD41&lt;0.05,"*","ns"))),"na")</f>
        <v>#DIV/0!</v>
      </c>
      <c r="AE42" s="12" t="str">
        <f t="shared" ref="AE42" si="100">IF(T35&gt;4,IF(AE41&lt;0.001,"***",IF(AE41&lt;0.01,"**",IF(AE41&lt;0.05,"*","ns"))),"na")</f>
        <v>na</v>
      </c>
      <c r="AF42" s="12" t="e">
        <f t="shared" ref="AF42" si="101">IF(U35&gt;4,IF(AF41&lt;0.001,"***",IF(AF41&lt;0.01,"**",IF(AF41&lt;0.05,"*","ns"))),"na")</f>
        <v>#DIV/0!</v>
      </c>
      <c r="AG42" s="12" t="e">
        <f t="shared" ref="AG42" si="102">IF(V35&gt;4,IF(AG41&lt;0.001,"***",IF(AG41&lt;0.01,"**",IF(AG41&lt;0.05,"*","ns"))),"na")</f>
        <v>#DIV/0!</v>
      </c>
      <c r="AH42" s="12" t="e">
        <f t="shared" ref="AH42" si="103">IF(W35&gt;4,IF(AH41&lt;0.001,"***",IF(AH41&lt;0.01,"**",IF(AH41&lt;0.05,"*","ns"))),"na")</f>
        <v>#DIV/0!</v>
      </c>
      <c r="AI42" s="12" t="e">
        <f t="shared" ref="AI42" si="104">IF(X35&gt;4,IF(AI41&lt;0.001,"***",IF(AI41&lt;0.01,"**",IF(AI41&lt;0.05,"*","ns"))),"na")</f>
        <v>#DIV/0!</v>
      </c>
      <c r="AJ42" s="12" t="e">
        <f t="shared" ref="AJ42" si="105">IF(Y35&gt;4,IF(AJ41&lt;0.001,"***",IF(AJ41&lt;0.01,"**",IF(AJ41&lt;0.05,"*","ns"))),"na")</f>
        <v>#DIV/0!</v>
      </c>
      <c r="AK42" s="12" t="e">
        <f t="shared" ref="AK42" si="106">IF(Z35&gt;4,IF(AK41&lt;0.001,"***",IF(AK41&lt;0.01,"**",IF(AK41&lt;0.05,"*","ns"))),"na")</f>
        <v>#DIV/0!</v>
      </c>
      <c r="AL42" s="12" t="str">
        <f t="shared" ref="AL42" si="107">IF(AA35&gt;4,IF(AL41&lt;0.001,"***",IF(AL41&lt;0.01,"**",IF(AL41&lt;0.05,"*","ns"))),"na")</f>
        <v>na</v>
      </c>
      <c r="AM42" s="67" t="e">
        <f t="shared" ref="AM42" si="108">IF(AB35&gt;4,IF(AM41&lt;0.001,"***",IF(AM41&lt;0.01,"**",IF(AM41&lt;0.05,"*","ns"))),"na")</f>
        <v>#DIV/0!</v>
      </c>
    </row>
    <row r="44" spans="1:50" x14ac:dyDescent="0.25">
      <c r="T44" t="s">
        <v>13</v>
      </c>
    </row>
    <row r="45" spans="1:50" x14ac:dyDescent="0.25">
      <c r="G45" t="s">
        <v>49</v>
      </c>
      <c r="H45" t="s">
        <v>50</v>
      </c>
      <c r="S45" t="s">
        <v>49</v>
      </c>
      <c r="T45" t="s">
        <v>50</v>
      </c>
    </row>
    <row r="46" spans="1:50" x14ac:dyDescent="0.25">
      <c r="G46" t="s">
        <v>15</v>
      </c>
      <c r="H46" t="s">
        <v>52</v>
      </c>
      <c r="S46" t="s">
        <v>15</v>
      </c>
      <c r="T46" t="s">
        <v>63</v>
      </c>
    </row>
    <row r="47" spans="1:50" x14ac:dyDescent="0.25">
      <c r="G47" t="s">
        <v>16</v>
      </c>
      <c r="H47" t="s">
        <v>53</v>
      </c>
      <c r="S47" t="s">
        <v>16</v>
      </c>
      <c r="T47" t="s">
        <v>67</v>
      </c>
    </row>
    <row r="48" spans="1:50" x14ac:dyDescent="0.25">
      <c r="G48" t="s">
        <v>17</v>
      </c>
      <c r="H48" t="s">
        <v>54</v>
      </c>
      <c r="S48" t="s">
        <v>17</v>
      </c>
      <c r="T48" t="s">
        <v>68</v>
      </c>
    </row>
    <row r="49" spans="1:20" x14ac:dyDescent="0.25">
      <c r="G49" t="s">
        <v>18</v>
      </c>
      <c r="H49" t="s">
        <v>55</v>
      </c>
      <c r="S49" t="s">
        <v>18</v>
      </c>
      <c r="T49" t="s">
        <v>64</v>
      </c>
    </row>
    <row r="50" spans="1:20" x14ac:dyDescent="0.25">
      <c r="G50" t="s">
        <v>19</v>
      </c>
      <c r="H50" t="s">
        <v>56</v>
      </c>
      <c r="S50" t="s">
        <v>19</v>
      </c>
      <c r="T50" t="s">
        <v>56</v>
      </c>
    </row>
    <row r="51" spans="1:20" x14ac:dyDescent="0.25">
      <c r="G51" t="s">
        <v>20</v>
      </c>
      <c r="H51" t="s">
        <v>57</v>
      </c>
      <c r="S51" t="s">
        <v>20</v>
      </c>
      <c r="T51" t="s">
        <v>65</v>
      </c>
    </row>
    <row r="52" spans="1:20" x14ac:dyDescent="0.25">
      <c r="G52" t="s">
        <v>21</v>
      </c>
      <c r="H52" t="s">
        <v>58</v>
      </c>
      <c r="S52" t="s">
        <v>21</v>
      </c>
      <c r="T52" t="s">
        <v>66</v>
      </c>
    </row>
    <row r="53" spans="1:20" x14ac:dyDescent="0.25">
      <c r="G53" t="s">
        <v>22</v>
      </c>
      <c r="H53" t="s">
        <v>59</v>
      </c>
      <c r="S53" t="s">
        <v>22</v>
      </c>
      <c r="T53" t="s">
        <v>69</v>
      </c>
    </row>
    <row r="55" spans="1:20" x14ac:dyDescent="0.25">
      <c r="A55" t="s">
        <v>269</v>
      </c>
    </row>
    <row r="56" spans="1:20" x14ac:dyDescent="0.25">
      <c r="A56" t="s">
        <v>284</v>
      </c>
    </row>
    <row r="57" spans="1:20" x14ac:dyDescent="0.25">
      <c r="A57" t="s">
        <v>285</v>
      </c>
    </row>
    <row r="58" spans="1:20" x14ac:dyDescent="0.25">
      <c r="A58" t="s">
        <v>286</v>
      </c>
    </row>
    <row r="59" spans="1:20" x14ac:dyDescent="0.25">
      <c r="A59" t="s">
        <v>287</v>
      </c>
    </row>
    <row r="60" spans="1:20" x14ac:dyDescent="0.25">
      <c r="A60" t="s">
        <v>288</v>
      </c>
    </row>
    <row r="61" spans="1:20" x14ac:dyDescent="0.25">
      <c r="A61" t="s">
        <v>328</v>
      </c>
    </row>
    <row r="62" spans="1:20" x14ac:dyDescent="0.25">
      <c r="A62" t="s">
        <v>329</v>
      </c>
    </row>
    <row r="63" spans="1:20" x14ac:dyDescent="0.25">
      <c r="A63" t="s">
        <v>330</v>
      </c>
    </row>
    <row r="64" spans="1:20" x14ac:dyDescent="0.25">
      <c r="A64" t="s">
        <v>292</v>
      </c>
    </row>
    <row r="66" spans="1:1" x14ac:dyDescent="0.25">
      <c r="A66" s="44" t="s">
        <v>351</v>
      </c>
    </row>
  </sheetData>
  <mergeCells count="18">
    <mergeCell ref="N4:Q4"/>
    <mergeCell ref="Y2:AA2"/>
    <mergeCell ref="AD2:AG2"/>
    <mergeCell ref="AU2:AW2"/>
    <mergeCell ref="R3:R4"/>
    <mergeCell ref="AC3:AC4"/>
    <mergeCell ref="AN3:AN4"/>
    <mergeCell ref="R1:AA1"/>
    <mergeCell ref="AC1:AL1"/>
    <mergeCell ref="AN1:AW1"/>
    <mergeCell ref="K1:K2"/>
    <mergeCell ref="N2:N3"/>
    <mergeCell ref="O2:O3"/>
    <mergeCell ref="P2:P3"/>
    <mergeCell ref="Q2:Q3"/>
    <mergeCell ref="AJ2:AL2"/>
    <mergeCell ref="AO2:AR2"/>
    <mergeCell ref="S2:V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7475-40B6-4A64-AB56-C69D8B36A6A1}">
  <dimension ref="A1:AX62"/>
  <sheetViews>
    <sheetView zoomScaleNormal="100" workbookViewId="0">
      <selection activeCell="M5" sqref="M5"/>
    </sheetView>
  </sheetViews>
  <sheetFormatPr defaultRowHeight="15" x14ac:dyDescent="0.25"/>
  <cols>
    <col min="1" max="1" width="21.28515625" customWidth="1"/>
    <col min="2" max="7" width="3.42578125" customWidth="1"/>
    <col min="8" max="8" width="9.7109375" customWidth="1"/>
    <col min="11" max="11" width="13.28515625" customWidth="1"/>
    <col min="52" max="52" width="21.28515625" customWidth="1"/>
    <col min="53" max="58" width="3.42578125" customWidth="1"/>
    <col min="59" max="59" width="9.7109375" customWidth="1"/>
    <col min="103" max="103" width="21.28515625" customWidth="1"/>
    <col min="104" max="109" width="3.42578125" customWidth="1"/>
    <col min="110" max="110" width="9.7109375" customWidth="1"/>
    <col min="154" max="154" width="21.5703125" customWidth="1"/>
    <col min="155" max="160" width="3" customWidth="1"/>
    <col min="205" max="205" width="21.7109375" customWidth="1"/>
    <col min="206" max="211" width="3.42578125" customWidth="1"/>
    <col min="256" max="256" width="21.42578125" customWidth="1"/>
    <col min="257" max="262" width="3.5703125" customWidth="1"/>
    <col min="307" max="307" width="21.140625" customWidth="1"/>
    <col min="308" max="313" width="3.42578125" customWidth="1"/>
  </cols>
  <sheetData>
    <row r="1" spans="1:50" ht="15.6" customHeight="1" x14ac:dyDescent="0.35">
      <c r="A1" t="s">
        <v>260</v>
      </c>
      <c r="B1" s="1" t="s">
        <v>169</v>
      </c>
      <c r="G1" s="2"/>
      <c r="J1" s="78"/>
      <c r="K1" s="232"/>
      <c r="L1" s="85"/>
      <c r="M1" s="62"/>
      <c r="N1" s="62"/>
      <c r="O1" s="62"/>
      <c r="P1" s="62"/>
      <c r="Q1" s="62"/>
      <c r="R1" s="229" t="s">
        <v>155</v>
      </c>
      <c r="S1" s="230"/>
      <c r="T1" s="230"/>
      <c r="U1" s="230"/>
      <c r="V1" s="230"/>
      <c r="W1" s="230"/>
      <c r="X1" s="230"/>
      <c r="Y1" s="230"/>
      <c r="Z1" s="230"/>
      <c r="AA1" s="230"/>
      <c r="AB1" s="63"/>
      <c r="AC1" s="230" t="s">
        <v>156</v>
      </c>
      <c r="AD1" s="230"/>
      <c r="AE1" s="230"/>
      <c r="AF1" s="230"/>
      <c r="AG1" s="230"/>
      <c r="AH1" s="230"/>
      <c r="AI1" s="230"/>
      <c r="AJ1" s="230"/>
      <c r="AK1" s="230"/>
      <c r="AL1" s="230"/>
      <c r="AM1" s="63"/>
      <c r="AN1" s="230" t="s">
        <v>157</v>
      </c>
      <c r="AO1" s="230"/>
      <c r="AP1" s="230"/>
      <c r="AQ1" s="230"/>
      <c r="AR1" s="230"/>
      <c r="AS1" s="230"/>
      <c r="AT1" s="230"/>
      <c r="AU1" s="230"/>
      <c r="AV1" s="230"/>
      <c r="AW1" s="230"/>
      <c r="AX1" s="63"/>
    </row>
    <row r="2" spans="1:50" ht="48" customHeight="1" x14ac:dyDescent="0.35">
      <c r="A2" s="48"/>
      <c r="B2" s="9" t="s">
        <v>170</v>
      </c>
      <c r="C2" s="11" t="s">
        <v>171</v>
      </c>
      <c r="D2" s="11" t="s">
        <v>172</v>
      </c>
      <c r="E2" s="11" t="s">
        <v>173</v>
      </c>
      <c r="F2" s="11" t="s">
        <v>174</v>
      </c>
      <c r="G2" s="26" t="s">
        <v>175</v>
      </c>
      <c r="H2" s="62"/>
      <c r="I2" s="62"/>
      <c r="J2" s="85"/>
      <c r="K2" s="232"/>
      <c r="L2" s="86" t="s">
        <v>1</v>
      </c>
      <c r="M2" s="87"/>
      <c r="N2" s="233" t="s">
        <v>258</v>
      </c>
      <c r="O2" s="234" t="s">
        <v>2</v>
      </c>
      <c r="P2" s="233" t="s">
        <v>259</v>
      </c>
      <c r="Q2" s="235" t="s">
        <v>2</v>
      </c>
      <c r="R2" s="5"/>
      <c r="S2" s="230" t="s">
        <v>3</v>
      </c>
      <c r="T2" s="230"/>
      <c r="U2" s="230"/>
      <c r="V2" s="230"/>
      <c r="W2" s="11" t="s">
        <v>4</v>
      </c>
      <c r="X2" s="11"/>
      <c r="Y2" s="230" t="s">
        <v>6</v>
      </c>
      <c r="Z2" s="230"/>
      <c r="AA2" s="230"/>
      <c r="AB2" s="63"/>
      <c r="AC2" s="7"/>
      <c r="AD2" s="230" t="s">
        <v>3</v>
      </c>
      <c r="AE2" s="230"/>
      <c r="AF2" s="230"/>
      <c r="AG2" s="230"/>
      <c r="AH2" s="11" t="s">
        <v>4</v>
      </c>
      <c r="AI2" s="11"/>
      <c r="AJ2" s="230" t="s">
        <v>6</v>
      </c>
      <c r="AK2" s="230"/>
      <c r="AL2" s="230"/>
      <c r="AM2" s="63"/>
      <c r="AN2" s="7"/>
      <c r="AO2" s="230" t="s">
        <v>3</v>
      </c>
      <c r="AP2" s="230"/>
      <c r="AQ2" s="230"/>
      <c r="AR2" s="230"/>
      <c r="AS2" s="11" t="s">
        <v>4</v>
      </c>
      <c r="AT2" s="11"/>
      <c r="AU2" s="230" t="s">
        <v>6</v>
      </c>
      <c r="AV2" s="230"/>
      <c r="AW2" s="230"/>
      <c r="AX2" s="63"/>
    </row>
    <row r="3" spans="1:50" ht="104.45" customHeight="1" x14ac:dyDescent="0.3">
      <c r="A3" s="66" t="s">
        <v>331</v>
      </c>
      <c r="B3" s="9" t="s">
        <v>176</v>
      </c>
      <c r="C3" s="11" t="s">
        <v>177</v>
      </c>
      <c r="D3" s="11" t="s">
        <v>178</v>
      </c>
      <c r="E3" s="11"/>
      <c r="F3" s="11" t="s">
        <v>179</v>
      </c>
      <c r="G3" s="26"/>
      <c r="H3" s="62" t="s">
        <v>158</v>
      </c>
      <c r="I3" s="62" t="s">
        <v>159</v>
      </c>
      <c r="J3" s="85" t="s">
        <v>160</v>
      </c>
      <c r="K3" s="88" t="s">
        <v>515</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2" t="s">
        <v>167</v>
      </c>
      <c r="AB3" s="8" t="s">
        <v>81</v>
      </c>
      <c r="AC3" s="230" t="s">
        <v>13</v>
      </c>
      <c r="AD3" s="62" t="s">
        <v>50</v>
      </c>
      <c r="AE3" s="62" t="s">
        <v>63</v>
      </c>
      <c r="AF3" s="62" t="s">
        <v>164</v>
      </c>
      <c r="AG3" s="62" t="s">
        <v>165</v>
      </c>
      <c r="AH3" s="11" t="s">
        <v>64</v>
      </c>
      <c r="AI3" s="11" t="s">
        <v>166</v>
      </c>
      <c r="AJ3" s="62" t="s">
        <v>65</v>
      </c>
      <c r="AK3" s="62" t="s">
        <v>66</v>
      </c>
      <c r="AL3" s="62" t="s">
        <v>167</v>
      </c>
      <c r="AM3" s="8" t="s">
        <v>81</v>
      </c>
      <c r="AN3" s="230" t="s">
        <v>13</v>
      </c>
      <c r="AO3" s="62" t="s">
        <v>50</v>
      </c>
      <c r="AP3" s="62" t="s">
        <v>63</v>
      </c>
      <c r="AQ3" s="62" t="s">
        <v>164</v>
      </c>
      <c r="AR3" s="62" t="s">
        <v>165</v>
      </c>
      <c r="AS3" s="11" t="s">
        <v>64</v>
      </c>
      <c r="AT3" s="11" t="s">
        <v>166</v>
      </c>
      <c r="AU3" s="62" t="s">
        <v>65</v>
      </c>
      <c r="AV3" s="62" t="s">
        <v>66</v>
      </c>
      <c r="AW3" s="62" t="s">
        <v>167</v>
      </c>
      <c r="AX3" s="8" t="s">
        <v>81</v>
      </c>
    </row>
    <row r="4" spans="1:50" ht="30.6" customHeight="1" x14ac:dyDescent="0.3">
      <c r="A4" s="50" t="s">
        <v>7</v>
      </c>
      <c r="B4" s="1" t="s">
        <v>180</v>
      </c>
      <c r="C4" t="s">
        <v>181</v>
      </c>
      <c r="D4" t="s">
        <v>182</v>
      </c>
      <c r="E4" t="s">
        <v>183</v>
      </c>
      <c r="F4" t="s">
        <v>184</v>
      </c>
      <c r="G4" t="s">
        <v>185</v>
      </c>
      <c r="H4" s="61"/>
      <c r="I4" s="62"/>
      <c r="J4" s="85"/>
      <c r="K4" s="63"/>
      <c r="L4" s="85"/>
      <c r="M4" s="61" t="s">
        <v>168</v>
      </c>
      <c r="N4" s="230" t="s">
        <v>341</v>
      </c>
      <c r="O4" s="230"/>
      <c r="P4" s="230"/>
      <c r="Q4" s="231"/>
      <c r="R4" s="229"/>
      <c r="S4" s="62" t="s">
        <v>14</v>
      </c>
      <c r="T4" s="62" t="s">
        <v>15</v>
      </c>
      <c r="U4" s="62" t="s">
        <v>16</v>
      </c>
      <c r="V4" s="62" t="s">
        <v>17</v>
      </c>
      <c r="W4" s="62" t="s">
        <v>18</v>
      </c>
      <c r="X4" s="62" t="s">
        <v>19</v>
      </c>
      <c r="Y4" s="62" t="s">
        <v>20</v>
      </c>
      <c r="Z4" s="62" t="s">
        <v>21</v>
      </c>
      <c r="AA4" s="62" t="s">
        <v>22</v>
      </c>
      <c r="AB4" s="63" t="s">
        <v>82</v>
      </c>
      <c r="AC4" s="230"/>
      <c r="AD4" s="62" t="s">
        <v>14</v>
      </c>
      <c r="AE4" s="62" t="s">
        <v>15</v>
      </c>
      <c r="AF4" s="62" t="s">
        <v>16</v>
      </c>
      <c r="AG4" s="62" t="s">
        <v>17</v>
      </c>
      <c r="AH4" s="62" t="s">
        <v>18</v>
      </c>
      <c r="AI4" s="62" t="s">
        <v>19</v>
      </c>
      <c r="AJ4" s="62" t="s">
        <v>20</v>
      </c>
      <c r="AK4" s="62" t="s">
        <v>21</v>
      </c>
      <c r="AL4" s="62" t="s">
        <v>22</v>
      </c>
      <c r="AM4" s="63" t="s">
        <v>82</v>
      </c>
      <c r="AN4" s="230"/>
      <c r="AO4" s="62" t="s">
        <v>14</v>
      </c>
      <c r="AP4" s="62" t="s">
        <v>15</v>
      </c>
      <c r="AQ4" s="62" t="s">
        <v>16</v>
      </c>
      <c r="AR4" s="62" t="s">
        <v>17</v>
      </c>
      <c r="AS4" s="62" t="s">
        <v>18</v>
      </c>
      <c r="AT4" s="62" t="s">
        <v>19</v>
      </c>
      <c r="AU4" s="62" t="s">
        <v>20</v>
      </c>
      <c r="AV4" s="62" t="s">
        <v>21</v>
      </c>
      <c r="AW4" s="62" t="s">
        <v>22</v>
      </c>
      <c r="AX4" s="63" t="s">
        <v>82</v>
      </c>
    </row>
    <row r="5" spans="1:50" ht="15.75" x14ac:dyDescent="0.25">
      <c r="A5" s="13" t="s">
        <v>121</v>
      </c>
      <c r="B5" s="94"/>
      <c r="C5" s="79"/>
      <c r="D5" s="79"/>
      <c r="E5" s="79"/>
      <c r="F5" s="79"/>
      <c r="G5" s="79"/>
      <c r="H5" s="94" t="s">
        <v>340</v>
      </c>
      <c r="I5" s="109" t="s">
        <v>186</v>
      </c>
      <c r="J5" s="79"/>
      <c r="K5" s="79">
        <v>236</v>
      </c>
      <c r="L5" s="98">
        <v>94.665999999999997</v>
      </c>
      <c r="M5" s="181"/>
      <c r="N5" s="181"/>
      <c r="O5" s="181"/>
      <c r="P5" s="89">
        <f>IF(N5&lt;0.01*L5,0.01,IF(N5&gt;100*L5,100,N5/L5))</f>
        <v>0.01</v>
      </c>
      <c r="Q5" s="90">
        <f>IF(O5&gt;0,O5/L5,0.01)</f>
        <v>0.01</v>
      </c>
      <c r="R5" s="107">
        <v>1</v>
      </c>
      <c r="S5" s="79">
        <v>1</v>
      </c>
      <c r="T5" s="79">
        <v>1</v>
      </c>
      <c r="U5" s="79">
        <v>1</v>
      </c>
      <c r="V5" s="79">
        <v>1</v>
      </c>
      <c r="W5" s="79">
        <v>1</v>
      </c>
      <c r="X5" s="79">
        <v>0.25</v>
      </c>
      <c r="Y5" s="79">
        <v>1</v>
      </c>
      <c r="Z5" s="138"/>
      <c r="AA5" s="79">
        <v>1</v>
      </c>
      <c r="AB5" s="124">
        <v>1</v>
      </c>
      <c r="AC5" s="91">
        <f>IF(R5&gt;0,(R5/R$30)*LN($P5),"na")</f>
        <v>-4.6051701859880909</v>
      </c>
      <c r="AD5" s="89">
        <f t="shared" ref="AD5:AM20" si="0">IF(S5&gt;0,(S5/S$30)*LN($P5),"na")</f>
        <v>-6.8542067884473914</v>
      </c>
      <c r="AE5" s="89">
        <f t="shared" si="0"/>
        <v>-4.6051701859880909</v>
      </c>
      <c r="AF5" s="89">
        <f t="shared" si="0"/>
        <v>-10.782837508655044</v>
      </c>
      <c r="AG5" s="89">
        <f t="shared" si="0"/>
        <v>-11.277967802419813</v>
      </c>
      <c r="AH5" s="89">
        <f t="shared" si="0"/>
        <v>-4.7604006416955551</v>
      </c>
      <c r="AI5" s="89">
        <f t="shared" si="0"/>
        <v>-2.0932591754491323</v>
      </c>
      <c r="AJ5" s="89">
        <f t="shared" si="0"/>
        <v>-4.8475475641979902</v>
      </c>
      <c r="AK5" s="89" t="str">
        <f t="shared" si="0"/>
        <v>na</v>
      </c>
      <c r="AL5" s="89">
        <f t="shared" si="0"/>
        <v>-4.6051701859880909</v>
      </c>
      <c r="AM5" s="89">
        <f t="shared" si="0"/>
        <v>-4.6051701859880909</v>
      </c>
      <c r="AN5" s="91">
        <f>IF(R5&gt;0,(((R5/R$30)^2)*($Q5^2))/($P5^2),"na")</f>
        <v>1</v>
      </c>
      <c r="AO5" s="89">
        <f t="shared" ref="AO5:AX20" si="1">IF(S5&gt;0,(((S5/S$30)^2)*($Q5^2))/($P5^2),"na")</f>
        <v>2.215251487290427</v>
      </c>
      <c r="AP5" s="89">
        <f t="shared" si="1"/>
        <v>1</v>
      </c>
      <c r="AQ5" s="89">
        <f t="shared" si="1"/>
        <v>5.482450922070198</v>
      </c>
      <c r="AR5" s="89">
        <f t="shared" si="1"/>
        <v>5.9975010412328178</v>
      </c>
      <c r="AS5" s="89">
        <f t="shared" si="1"/>
        <v>1.0685519505112993</v>
      </c>
      <c r="AT5" s="89">
        <f t="shared" si="1"/>
        <v>0.20661157024793386</v>
      </c>
      <c r="AU5" s="89">
        <f t="shared" si="1"/>
        <v>1.1080332409972298</v>
      </c>
      <c r="AV5" s="89" t="str">
        <f t="shared" si="1"/>
        <v>na</v>
      </c>
      <c r="AW5" s="89">
        <f t="shared" si="1"/>
        <v>1</v>
      </c>
      <c r="AX5" s="90">
        <f t="shared" si="1"/>
        <v>1</v>
      </c>
    </row>
    <row r="6" spans="1:50" x14ac:dyDescent="0.25">
      <c r="A6" s="13" t="s">
        <v>192</v>
      </c>
      <c r="B6" s="1"/>
      <c r="H6" s="1" t="s">
        <v>8</v>
      </c>
      <c r="I6" s="15" t="s">
        <v>186</v>
      </c>
      <c r="K6">
        <v>73</v>
      </c>
      <c r="L6" s="88">
        <v>402.834</v>
      </c>
      <c r="M6" s="71"/>
      <c r="N6" s="71"/>
      <c r="O6" s="71"/>
      <c r="P6" s="12">
        <f t="shared" ref="P6:P28" si="2">IF(N6&lt;0.01*L6,0.01,IF(N6&gt;100*L6,100,N6/L6))</f>
        <v>0.01</v>
      </c>
      <c r="Q6" s="67">
        <f t="shared" ref="Q6:Q28" si="3">IF(O6&gt;0,O6/L6,0.01)</f>
        <v>0.01</v>
      </c>
      <c r="R6" s="1">
        <v>1</v>
      </c>
      <c r="S6">
        <v>1</v>
      </c>
      <c r="U6">
        <v>0.25</v>
      </c>
      <c r="V6">
        <v>0.15</v>
      </c>
      <c r="W6">
        <v>1</v>
      </c>
      <c r="X6">
        <v>1</v>
      </c>
      <c r="Z6" s="45"/>
      <c r="AB6">
        <v>1</v>
      </c>
      <c r="AC6" s="25">
        <f t="shared" ref="AC6:AC28" si="4">IF(R6&gt;0,(R6/R$30)*LN($P6),"na")</f>
        <v>-4.6051701859880909</v>
      </c>
      <c r="AD6" s="12">
        <f t="shared" si="0"/>
        <v>-6.8542067884473914</v>
      </c>
      <c r="AE6" s="12" t="str">
        <f t="shared" si="0"/>
        <v>na</v>
      </c>
      <c r="AF6" s="12">
        <f t="shared" si="0"/>
        <v>-2.695709377163761</v>
      </c>
      <c r="AG6" s="12">
        <f t="shared" si="0"/>
        <v>-1.6916951703629719</v>
      </c>
      <c r="AH6" s="12">
        <f t="shared" si="0"/>
        <v>-4.7604006416955551</v>
      </c>
      <c r="AI6" s="12">
        <f t="shared" si="0"/>
        <v>-8.3730367017965293</v>
      </c>
      <c r="AJ6" s="12" t="str">
        <f t="shared" si="0"/>
        <v>na</v>
      </c>
      <c r="AK6" s="12" t="str">
        <f t="shared" si="0"/>
        <v>na</v>
      </c>
      <c r="AL6" s="12" t="str">
        <f t="shared" si="0"/>
        <v>na</v>
      </c>
      <c r="AM6" s="12">
        <f t="shared" si="0"/>
        <v>-4.6051701859880909</v>
      </c>
      <c r="AN6" s="25">
        <f t="shared" ref="AN6:AN28" si="5">IF(R6&gt;0,(((R6/R$30)^2)*($Q6^2))/($P6^2),"na")</f>
        <v>1</v>
      </c>
      <c r="AO6" s="12">
        <f t="shared" si="1"/>
        <v>2.215251487290427</v>
      </c>
      <c r="AP6" s="12" t="str">
        <f t="shared" si="1"/>
        <v>na</v>
      </c>
      <c r="AQ6" s="12">
        <f t="shared" si="1"/>
        <v>0.34265318262938738</v>
      </c>
      <c r="AR6" s="12">
        <f t="shared" si="1"/>
        <v>0.13494377342773842</v>
      </c>
      <c r="AS6" s="12">
        <f t="shared" si="1"/>
        <v>1.0685519505112993</v>
      </c>
      <c r="AT6" s="12">
        <f t="shared" si="1"/>
        <v>3.3057851239669418</v>
      </c>
      <c r="AU6" s="12" t="str">
        <f t="shared" si="1"/>
        <v>na</v>
      </c>
      <c r="AV6" s="12" t="str">
        <f t="shared" si="1"/>
        <v>na</v>
      </c>
      <c r="AW6" s="12" t="str">
        <f t="shared" si="1"/>
        <v>na</v>
      </c>
      <c r="AX6" s="67">
        <f t="shared" si="1"/>
        <v>1</v>
      </c>
    </row>
    <row r="7" spans="1:50" x14ac:dyDescent="0.25">
      <c r="A7" s="13" t="s">
        <v>88</v>
      </c>
      <c r="B7" s="1"/>
      <c r="H7" s="1" t="s">
        <v>8</v>
      </c>
      <c r="I7" s="15" t="s">
        <v>186</v>
      </c>
      <c r="K7">
        <v>73</v>
      </c>
      <c r="L7" s="88">
        <v>328.31599999999997</v>
      </c>
      <c r="M7" s="71"/>
      <c r="N7" s="71"/>
      <c r="O7" s="71"/>
      <c r="P7" s="12">
        <f t="shared" si="2"/>
        <v>0.01</v>
      </c>
      <c r="Q7" s="67">
        <f t="shared" si="3"/>
        <v>0.01</v>
      </c>
      <c r="R7" s="1">
        <v>1</v>
      </c>
      <c r="T7">
        <v>1</v>
      </c>
      <c r="U7">
        <v>0.125</v>
      </c>
      <c r="V7">
        <v>0.05</v>
      </c>
      <c r="W7">
        <v>1</v>
      </c>
      <c r="Y7">
        <v>1</v>
      </c>
      <c r="Z7" s="45"/>
      <c r="AA7">
        <v>1</v>
      </c>
      <c r="AB7">
        <v>1</v>
      </c>
      <c r="AC7" s="25">
        <f t="shared" si="4"/>
        <v>-4.6051701859880909</v>
      </c>
      <c r="AD7" s="12" t="str">
        <f t="shared" si="0"/>
        <v>na</v>
      </c>
      <c r="AE7" s="12">
        <f t="shared" si="0"/>
        <v>-4.6051701859880909</v>
      </c>
      <c r="AF7" s="12">
        <f t="shared" si="0"/>
        <v>-1.3478546885818805</v>
      </c>
      <c r="AG7" s="12">
        <f t="shared" si="0"/>
        <v>-0.56389839012099074</v>
      </c>
      <c r="AH7" s="12">
        <f t="shared" si="0"/>
        <v>-4.7604006416955551</v>
      </c>
      <c r="AI7" s="12" t="str">
        <f t="shared" si="0"/>
        <v>na</v>
      </c>
      <c r="AJ7" s="12">
        <f t="shared" si="0"/>
        <v>-4.8475475641979902</v>
      </c>
      <c r="AK7" s="12" t="str">
        <f t="shared" si="0"/>
        <v>na</v>
      </c>
      <c r="AL7" s="12">
        <f t="shared" si="0"/>
        <v>-4.6051701859880909</v>
      </c>
      <c r="AM7" s="12">
        <f t="shared" si="0"/>
        <v>-4.6051701859880909</v>
      </c>
      <c r="AN7" s="25">
        <f t="shared" si="5"/>
        <v>1</v>
      </c>
      <c r="AO7" s="12" t="str">
        <f t="shared" si="1"/>
        <v>na</v>
      </c>
      <c r="AP7" s="12">
        <f t="shared" si="1"/>
        <v>1</v>
      </c>
      <c r="AQ7" s="12">
        <f t="shared" si="1"/>
        <v>8.5663295657346844E-2</v>
      </c>
      <c r="AR7" s="12">
        <f t="shared" si="1"/>
        <v>1.499375260308205E-2</v>
      </c>
      <c r="AS7" s="12">
        <f t="shared" si="1"/>
        <v>1.0685519505112993</v>
      </c>
      <c r="AT7" s="12" t="str">
        <f t="shared" si="1"/>
        <v>na</v>
      </c>
      <c r="AU7" s="12">
        <f t="shared" si="1"/>
        <v>1.1080332409972298</v>
      </c>
      <c r="AV7" s="12" t="str">
        <f t="shared" si="1"/>
        <v>na</v>
      </c>
      <c r="AW7" s="12">
        <f t="shared" si="1"/>
        <v>1</v>
      </c>
      <c r="AX7" s="67">
        <f t="shared" si="1"/>
        <v>1</v>
      </c>
    </row>
    <row r="8" spans="1:50" x14ac:dyDescent="0.25">
      <c r="A8" s="13" t="s">
        <v>90</v>
      </c>
      <c r="B8" s="1"/>
      <c r="H8" s="1" t="s">
        <v>340</v>
      </c>
      <c r="I8" s="15" t="s">
        <v>186</v>
      </c>
      <c r="K8">
        <v>236</v>
      </c>
      <c r="L8" s="99">
        <v>1.2E-2</v>
      </c>
      <c r="M8" s="83"/>
      <c r="N8" s="83"/>
      <c r="O8" s="83"/>
      <c r="P8" s="12">
        <f t="shared" si="2"/>
        <v>0.01</v>
      </c>
      <c r="Q8" s="67">
        <f t="shared" si="3"/>
        <v>0.01</v>
      </c>
      <c r="R8" s="1">
        <v>1</v>
      </c>
      <c r="S8">
        <v>1</v>
      </c>
      <c r="T8">
        <v>1</v>
      </c>
      <c r="U8">
        <v>1</v>
      </c>
      <c r="V8">
        <v>1</v>
      </c>
      <c r="Z8" s="45"/>
      <c r="AB8">
        <v>1</v>
      </c>
      <c r="AC8" s="25">
        <f t="shared" si="4"/>
        <v>-4.6051701859880909</v>
      </c>
      <c r="AD8" s="12">
        <f t="shared" si="0"/>
        <v>-6.8542067884473914</v>
      </c>
      <c r="AE8" s="12">
        <f t="shared" si="0"/>
        <v>-4.6051701859880909</v>
      </c>
      <c r="AF8" s="12">
        <f t="shared" si="0"/>
        <v>-10.782837508655044</v>
      </c>
      <c r="AG8" s="12">
        <f t="shared" si="0"/>
        <v>-11.277967802419813</v>
      </c>
      <c r="AH8" s="12" t="str">
        <f t="shared" si="0"/>
        <v>na</v>
      </c>
      <c r="AI8" s="12" t="str">
        <f t="shared" si="0"/>
        <v>na</v>
      </c>
      <c r="AJ8" s="12" t="str">
        <f t="shared" si="0"/>
        <v>na</v>
      </c>
      <c r="AK8" s="12" t="str">
        <f t="shared" si="0"/>
        <v>na</v>
      </c>
      <c r="AL8" s="12" t="str">
        <f t="shared" si="0"/>
        <v>na</v>
      </c>
      <c r="AM8" s="12">
        <f t="shared" si="0"/>
        <v>-4.6051701859880909</v>
      </c>
      <c r="AN8" s="25">
        <f t="shared" si="5"/>
        <v>1</v>
      </c>
      <c r="AO8" s="12">
        <f t="shared" si="1"/>
        <v>2.215251487290427</v>
      </c>
      <c r="AP8" s="12">
        <f t="shared" si="1"/>
        <v>1</v>
      </c>
      <c r="AQ8" s="12">
        <f t="shared" si="1"/>
        <v>5.482450922070198</v>
      </c>
      <c r="AR8" s="12">
        <f t="shared" si="1"/>
        <v>5.9975010412328178</v>
      </c>
      <c r="AS8" s="12" t="str">
        <f t="shared" si="1"/>
        <v>na</v>
      </c>
      <c r="AT8" s="12" t="str">
        <f t="shared" si="1"/>
        <v>na</v>
      </c>
      <c r="AU8" s="12" t="str">
        <f t="shared" si="1"/>
        <v>na</v>
      </c>
      <c r="AV8" s="12" t="str">
        <f t="shared" si="1"/>
        <v>na</v>
      </c>
      <c r="AW8" s="12" t="str">
        <f t="shared" si="1"/>
        <v>na</v>
      </c>
      <c r="AX8" s="67">
        <f t="shared" si="1"/>
        <v>1</v>
      </c>
    </row>
    <row r="9" spans="1:50" x14ac:dyDescent="0.25">
      <c r="A9" s="13" t="s">
        <v>28</v>
      </c>
      <c r="B9" s="1"/>
      <c r="H9" s="1" t="s">
        <v>340</v>
      </c>
      <c r="I9" s="15" t="s">
        <v>186</v>
      </c>
      <c r="K9">
        <v>236</v>
      </c>
      <c r="L9" s="100">
        <v>4.0979999999999999</v>
      </c>
      <c r="M9" s="83"/>
      <c r="N9" s="83"/>
      <c r="O9" s="83"/>
      <c r="P9" s="12">
        <f t="shared" si="2"/>
        <v>0.01</v>
      </c>
      <c r="Q9" s="67">
        <f t="shared" si="3"/>
        <v>0.01</v>
      </c>
      <c r="R9" s="1">
        <v>1</v>
      </c>
      <c r="S9" s="11">
        <v>1</v>
      </c>
      <c r="T9" s="11"/>
      <c r="U9" s="11">
        <v>0.375</v>
      </c>
      <c r="V9" s="11">
        <v>1</v>
      </c>
      <c r="W9" s="11">
        <v>0.25</v>
      </c>
      <c r="X9" s="11"/>
      <c r="Y9" s="11"/>
      <c r="Z9" s="42"/>
      <c r="AA9" s="11"/>
      <c r="AC9" s="25">
        <f t="shared" si="4"/>
        <v>-4.6051701859880909</v>
      </c>
      <c r="AD9" s="12">
        <f t="shared" si="0"/>
        <v>-6.8542067884473914</v>
      </c>
      <c r="AE9" s="12" t="str">
        <f t="shared" si="0"/>
        <v>na</v>
      </c>
      <c r="AF9" s="12">
        <f t="shared" si="0"/>
        <v>-4.0435640657456409</v>
      </c>
      <c r="AG9" s="12">
        <f t="shared" si="0"/>
        <v>-11.277967802419813</v>
      </c>
      <c r="AH9" s="12">
        <f t="shared" si="0"/>
        <v>-1.1901001604238888</v>
      </c>
      <c r="AI9" s="12" t="str">
        <f t="shared" si="0"/>
        <v>na</v>
      </c>
      <c r="AJ9" s="12" t="str">
        <f t="shared" si="0"/>
        <v>na</v>
      </c>
      <c r="AK9" s="12" t="str">
        <f t="shared" si="0"/>
        <v>na</v>
      </c>
      <c r="AL9" s="12" t="str">
        <f t="shared" si="0"/>
        <v>na</v>
      </c>
      <c r="AM9" s="12" t="str">
        <f t="shared" si="0"/>
        <v>na</v>
      </c>
      <c r="AN9" s="25">
        <f t="shared" si="5"/>
        <v>1</v>
      </c>
      <c r="AO9" s="12">
        <f t="shared" si="1"/>
        <v>2.215251487290427</v>
      </c>
      <c r="AP9" s="12" t="str">
        <f t="shared" si="1"/>
        <v>na</v>
      </c>
      <c r="AQ9" s="12">
        <f t="shared" si="1"/>
        <v>0.7709696609161214</v>
      </c>
      <c r="AR9" s="12">
        <f t="shared" si="1"/>
        <v>5.9975010412328178</v>
      </c>
      <c r="AS9" s="12">
        <f t="shared" si="1"/>
        <v>6.6784496906956203E-2</v>
      </c>
      <c r="AT9" s="12" t="str">
        <f t="shared" si="1"/>
        <v>na</v>
      </c>
      <c r="AU9" s="12" t="str">
        <f t="shared" si="1"/>
        <v>na</v>
      </c>
      <c r="AV9" s="12" t="str">
        <f t="shared" si="1"/>
        <v>na</v>
      </c>
      <c r="AW9" s="12" t="str">
        <f t="shared" si="1"/>
        <v>na</v>
      </c>
      <c r="AX9" s="67" t="str">
        <f t="shared" si="1"/>
        <v>na</v>
      </c>
    </row>
    <row r="10" spans="1:50" x14ac:dyDescent="0.25">
      <c r="A10" s="13" t="s">
        <v>91</v>
      </c>
      <c r="B10" s="1"/>
      <c r="H10" s="1" t="s">
        <v>340</v>
      </c>
      <c r="I10" s="15" t="s">
        <v>186</v>
      </c>
      <c r="K10">
        <v>236</v>
      </c>
      <c r="L10" s="99">
        <v>0.23499999999999999</v>
      </c>
      <c r="M10" s="83"/>
      <c r="N10" s="83"/>
      <c r="O10" s="83"/>
      <c r="P10" s="12">
        <f t="shared" si="2"/>
        <v>0.01</v>
      </c>
      <c r="Q10" s="67">
        <f t="shared" si="3"/>
        <v>0.01</v>
      </c>
      <c r="R10" s="14">
        <v>1</v>
      </c>
      <c r="S10">
        <v>1</v>
      </c>
      <c r="T10">
        <v>1</v>
      </c>
      <c r="U10">
        <v>1</v>
      </c>
      <c r="V10">
        <v>1</v>
      </c>
      <c r="W10">
        <v>1</v>
      </c>
      <c r="Y10">
        <v>1</v>
      </c>
      <c r="Z10" s="45"/>
      <c r="AA10">
        <v>1</v>
      </c>
      <c r="AC10" s="25">
        <f t="shared" si="4"/>
        <v>-4.6051701859880909</v>
      </c>
      <c r="AD10" s="12">
        <f t="shared" si="0"/>
        <v>-6.8542067884473914</v>
      </c>
      <c r="AE10" s="12">
        <f t="shared" si="0"/>
        <v>-4.6051701859880909</v>
      </c>
      <c r="AF10" s="12">
        <f t="shared" si="0"/>
        <v>-10.782837508655044</v>
      </c>
      <c r="AG10" s="12">
        <f t="shared" si="0"/>
        <v>-11.277967802419813</v>
      </c>
      <c r="AH10" s="12">
        <f t="shared" si="0"/>
        <v>-4.7604006416955551</v>
      </c>
      <c r="AI10" s="12" t="str">
        <f t="shared" si="0"/>
        <v>na</v>
      </c>
      <c r="AJ10" s="12">
        <f t="shared" si="0"/>
        <v>-4.8475475641979902</v>
      </c>
      <c r="AK10" s="12" t="str">
        <f t="shared" si="0"/>
        <v>na</v>
      </c>
      <c r="AL10" s="12">
        <f t="shared" si="0"/>
        <v>-4.6051701859880909</v>
      </c>
      <c r="AM10" s="12" t="str">
        <f t="shared" si="0"/>
        <v>na</v>
      </c>
      <c r="AN10" s="25">
        <f t="shared" si="5"/>
        <v>1</v>
      </c>
      <c r="AO10" s="12">
        <f t="shared" si="1"/>
        <v>2.215251487290427</v>
      </c>
      <c r="AP10" s="12">
        <f t="shared" si="1"/>
        <v>1</v>
      </c>
      <c r="AQ10" s="12">
        <f t="shared" si="1"/>
        <v>5.482450922070198</v>
      </c>
      <c r="AR10" s="12">
        <f t="shared" si="1"/>
        <v>5.9975010412328178</v>
      </c>
      <c r="AS10" s="12">
        <f t="shared" si="1"/>
        <v>1.0685519505112993</v>
      </c>
      <c r="AT10" s="12" t="str">
        <f t="shared" si="1"/>
        <v>na</v>
      </c>
      <c r="AU10" s="12">
        <f t="shared" si="1"/>
        <v>1.1080332409972298</v>
      </c>
      <c r="AV10" s="12" t="str">
        <f t="shared" si="1"/>
        <v>na</v>
      </c>
      <c r="AW10" s="12">
        <f t="shared" si="1"/>
        <v>1</v>
      </c>
      <c r="AX10" s="67" t="str">
        <f t="shared" si="1"/>
        <v>na</v>
      </c>
    </row>
    <row r="11" spans="1:50" x14ac:dyDescent="0.25">
      <c r="A11" s="13" t="s">
        <v>122</v>
      </c>
      <c r="B11" s="1"/>
      <c r="H11" s="1" t="s">
        <v>340</v>
      </c>
      <c r="I11" s="15" t="s">
        <v>186</v>
      </c>
      <c r="K11">
        <v>236</v>
      </c>
      <c r="L11" s="99">
        <v>3.6469999999999998</v>
      </c>
      <c r="M11" s="83"/>
      <c r="N11" s="83"/>
      <c r="O11" s="83"/>
      <c r="P11" s="12">
        <f t="shared" si="2"/>
        <v>0.01</v>
      </c>
      <c r="Q11" s="67">
        <f t="shared" si="3"/>
        <v>0.01</v>
      </c>
      <c r="R11" s="1">
        <v>1</v>
      </c>
      <c r="S11">
        <v>1</v>
      </c>
      <c r="U11">
        <v>0.25</v>
      </c>
      <c r="V11">
        <v>0.15</v>
      </c>
      <c r="W11">
        <v>1</v>
      </c>
      <c r="Y11">
        <v>1</v>
      </c>
      <c r="Z11" s="45"/>
      <c r="AB11">
        <v>1</v>
      </c>
      <c r="AC11" s="25">
        <f t="shared" si="4"/>
        <v>-4.6051701859880909</v>
      </c>
      <c r="AD11" s="12">
        <f t="shared" si="0"/>
        <v>-6.8542067884473914</v>
      </c>
      <c r="AE11" s="12" t="str">
        <f t="shared" si="0"/>
        <v>na</v>
      </c>
      <c r="AF11" s="12">
        <f t="shared" si="0"/>
        <v>-2.695709377163761</v>
      </c>
      <c r="AG11" s="12">
        <f t="shared" si="0"/>
        <v>-1.6916951703629719</v>
      </c>
      <c r="AH11" s="12">
        <f t="shared" si="0"/>
        <v>-4.7604006416955551</v>
      </c>
      <c r="AI11" s="12" t="str">
        <f t="shared" si="0"/>
        <v>na</v>
      </c>
      <c r="AJ11" s="12">
        <f t="shared" si="0"/>
        <v>-4.8475475641979902</v>
      </c>
      <c r="AK11" s="12" t="str">
        <f t="shared" si="0"/>
        <v>na</v>
      </c>
      <c r="AL11" s="12" t="str">
        <f t="shared" si="0"/>
        <v>na</v>
      </c>
      <c r="AM11" s="12">
        <f t="shared" si="0"/>
        <v>-4.6051701859880909</v>
      </c>
      <c r="AN11" s="25">
        <f t="shared" si="5"/>
        <v>1</v>
      </c>
      <c r="AO11" s="12">
        <f t="shared" si="1"/>
        <v>2.215251487290427</v>
      </c>
      <c r="AP11" s="12" t="str">
        <f t="shared" si="1"/>
        <v>na</v>
      </c>
      <c r="AQ11" s="12">
        <f t="shared" si="1"/>
        <v>0.34265318262938738</v>
      </c>
      <c r="AR11" s="12">
        <f t="shared" si="1"/>
        <v>0.13494377342773842</v>
      </c>
      <c r="AS11" s="12">
        <f t="shared" si="1"/>
        <v>1.0685519505112993</v>
      </c>
      <c r="AT11" s="12" t="str">
        <f t="shared" si="1"/>
        <v>na</v>
      </c>
      <c r="AU11" s="12">
        <f t="shared" si="1"/>
        <v>1.1080332409972298</v>
      </c>
      <c r="AV11" s="12" t="str">
        <f t="shared" si="1"/>
        <v>na</v>
      </c>
      <c r="AW11" s="12" t="str">
        <f t="shared" si="1"/>
        <v>na</v>
      </c>
      <c r="AX11" s="67">
        <f t="shared" si="1"/>
        <v>1</v>
      </c>
    </row>
    <row r="12" spans="1:50" x14ac:dyDescent="0.25">
      <c r="A12" s="13" t="s">
        <v>32</v>
      </c>
      <c r="B12" s="1"/>
      <c r="H12" s="1" t="s">
        <v>8</v>
      </c>
      <c r="I12" s="15" t="s">
        <v>186</v>
      </c>
      <c r="K12">
        <v>73</v>
      </c>
      <c r="L12" s="99">
        <v>111.872</v>
      </c>
      <c r="M12" s="71"/>
      <c r="N12" s="71"/>
      <c r="O12" s="71"/>
      <c r="P12" s="12">
        <f t="shared" si="2"/>
        <v>0.01</v>
      </c>
      <c r="Q12" s="67">
        <f t="shared" si="3"/>
        <v>0.01</v>
      </c>
      <c r="R12" s="1">
        <v>1</v>
      </c>
      <c r="S12" s="11"/>
      <c r="T12" s="11">
        <v>1</v>
      </c>
      <c r="U12" s="11">
        <v>0.375</v>
      </c>
      <c r="V12" s="11">
        <v>1</v>
      </c>
      <c r="W12" s="11">
        <v>1</v>
      </c>
      <c r="X12" s="11"/>
      <c r="Y12" s="11">
        <v>1</v>
      </c>
      <c r="Z12" s="42"/>
      <c r="AA12" s="11">
        <v>1</v>
      </c>
      <c r="AB12" s="11">
        <v>1</v>
      </c>
      <c r="AC12" s="25">
        <f t="shared" si="4"/>
        <v>-4.6051701859880909</v>
      </c>
      <c r="AD12" s="12" t="str">
        <f t="shared" si="0"/>
        <v>na</v>
      </c>
      <c r="AE12" s="12">
        <f t="shared" si="0"/>
        <v>-4.6051701859880909</v>
      </c>
      <c r="AF12" s="12">
        <f t="shared" si="0"/>
        <v>-4.0435640657456409</v>
      </c>
      <c r="AG12" s="12">
        <f t="shared" si="0"/>
        <v>-11.277967802419813</v>
      </c>
      <c r="AH12" s="12">
        <f t="shared" si="0"/>
        <v>-4.7604006416955551</v>
      </c>
      <c r="AI12" s="12" t="str">
        <f t="shared" si="0"/>
        <v>na</v>
      </c>
      <c r="AJ12" s="12">
        <f t="shared" si="0"/>
        <v>-4.8475475641979902</v>
      </c>
      <c r="AK12" s="12" t="str">
        <f t="shared" si="0"/>
        <v>na</v>
      </c>
      <c r="AL12" s="12">
        <f t="shared" si="0"/>
        <v>-4.6051701859880909</v>
      </c>
      <c r="AM12" s="12">
        <f t="shared" si="0"/>
        <v>-4.6051701859880909</v>
      </c>
      <c r="AN12" s="25">
        <f t="shared" si="5"/>
        <v>1</v>
      </c>
      <c r="AO12" s="12" t="str">
        <f t="shared" si="1"/>
        <v>na</v>
      </c>
      <c r="AP12" s="12">
        <f t="shared" si="1"/>
        <v>1</v>
      </c>
      <c r="AQ12" s="12">
        <f t="shared" si="1"/>
        <v>0.7709696609161214</v>
      </c>
      <c r="AR12" s="12">
        <f t="shared" si="1"/>
        <v>5.9975010412328178</v>
      </c>
      <c r="AS12" s="12">
        <f t="shared" si="1"/>
        <v>1.0685519505112993</v>
      </c>
      <c r="AT12" s="12" t="str">
        <f t="shared" si="1"/>
        <v>na</v>
      </c>
      <c r="AU12" s="12">
        <f t="shared" si="1"/>
        <v>1.1080332409972298</v>
      </c>
      <c r="AV12" s="12" t="str">
        <f t="shared" si="1"/>
        <v>na</v>
      </c>
      <c r="AW12" s="12">
        <f t="shared" si="1"/>
        <v>1</v>
      </c>
      <c r="AX12" s="67">
        <f t="shared" si="1"/>
        <v>1</v>
      </c>
    </row>
    <row r="13" spans="1:50" x14ac:dyDescent="0.25">
      <c r="A13" s="81" t="s">
        <v>193</v>
      </c>
      <c r="B13" s="1"/>
      <c r="H13" s="1" t="s">
        <v>8</v>
      </c>
      <c r="I13" s="15" t="s">
        <v>186</v>
      </c>
      <c r="K13">
        <v>73</v>
      </c>
      <c r="L13" s="99">
        <v>69.23</v>
      </c>
      <c r="M13" s="71"/>
      <c r="N13" s="71"/>
      <c r="O13" s="71"/>
      <c r="P13" s="12">
        <f t="shared" si="2"/>
        <v>0.01</v>
      </c>
      <c r="Q13" s="67">
        <f t="shared" si="3"/>
        <v>0.01</v>
      </c>
      <c r="R13" s="1">
        <v>1</v>
      </c>
      <c r="U13">
        <v>0.25</v>
      </c>
      <c r="V13">
        <v>0.15</v>
      </c>
      <c r="W13">
        <v>1</v>
      </c>
      <c r="Y13">
        <v>1</v>
      </c>
      <c r="Z13" s="45"/>
      <c r="AB13">
        <v>1</v>
      </c>
      <c r="AC13" s="25">
        <f t="shared" si="4"/>
        <v>-4.6051701859880909</v>
      </c>
      <c r="AD13" s="12" t="str">
        <f t="shared" si="0"/>
        <v>na</v>
      </c>
      <c r="AE13" s="12" t="str">
        <f t="shared" si="0"/>
        <v>na</v>
      </c>
      <c r="AF13" s="12">
        <f t="shared" si="0"/>
        <v>-2.695709377163761</v>
      </c>
      <c r="AG13" s="12">
        <f t="shared" si="0"/>
        <v>-1.6916951703629719</v>
      </c>
      <c r="AH13" s="12">
        <f t="shared" si="0"/>
        <v>-4.7604006416955551</v>
      </c>
      <c r="AI13" s="12" t="str">
        <f t="shared" si="0"/>
        <v>na</v>
      </c>
      <c r="AJ13" s="12">
        <f t="shared" si="0"/>
        <v>-4.8475475641979902</v>
      </c>
      <c r="AK13" s="12" t="str">
        <f t="shared" si="0"/>
        <v>na</v>
      </c>
      <c r="AL13" s="12" t="str">
        <f t="shared" si="0"/>
        <v>na</v>
      </c>
      <c r="AM13" s="12">
        <f t="shared" si="0"/>
        <v>-4.6051701859880909</v>
      </c>
      <c r="AN13" s="25">
        <f t="shared" si="5"/>
        <v>1</v>
      </c>
      <c r="AO13" s="12" t="str">
        <f t="shared" si="1"/>
        <v>na</v>
      </c>
      <c r="AP13" s="12" t="str">
        <f t="shared" si="1"/>
        <v>na</v>
      </c>
      <c r="AQ13" s="12">
        <f t="shared" si="1"/>
        <v>0.34265318262938738</v>
      </c>
      <c r="AR13" s="12">
        <f t="shared" si="1"/>
        <v>0.13494377342773842</v>
      </c>
      <c r="AS13" s="12">
        <f t="shared" si="1"/>
        <v>1.0685519505112993</v>
      </c>
      <c r="AT13" s="12" t="str">
        <f t="shared" si="1"/>
        <v>na</v>
      </c>
      <c r="AU13" s="12">
        <f t="shared" si="1"/>
        <v>1.1080332409972298</v>
      </c>
      <c r="AV13" s="12" t="str">
        <f t="shared" si="1"/>
        <v>na</v>
      </c>
      <c r="AW13" s="12" t="str">
        <f t="shared" si="1"/>
        <v>na</v>
      </c>
      <c r="AX13" s="67">
        <f t="shared" si="1"/>
        <v>1</v>
      </c>
    </row>
    <row r="14" spans="1:50" ht="15.75" x14ac:dyDescent="0.25">
      <c r="A14" s="82" t="s">
        <v>99</v>
      </c>
      <c r="B14" s="1"/>
      <c r="H14" s="1" t="s">
        <v>8</v>
      </c>
      <c r="I14" s="15" t="s">
        <v>186</v>
      </c>
      <c r="K14">
        <v>73</v>
      </c>
      <c r="L14" s="99">
        <v>2082.36</v>
      </c>
      <c r="M14" s="71"/>
      <c r="N14" s="71"/>
      <c r="O14" s="71"/>
      <c r="P14" s="12">
        <f t="shared" si="2"/>
        <v>0.01</v>
      </c>
      <c r="Q14" s="67">
        <f t="shared" si="3"/>
        <v>0.01</v>
      </c>
      <c r="R14" s="1">
        <v>1</v>
      </c>
      <c r="S14">
        <v>0.25</v>
      </c>
      <c r="T14">
        <v>1</v>
      </c>
      <c r="U14">
        <v>0.25</v>
      </c>
      <c r="V14">
        <v>0.05</v>
      </c>
      <c r="W14">
        <v>1</v>
      </c>
      <c r="Y14">
        <v>1</v>
      </c>
      <c r="Z14" s="45">
        <v>1</v>
      </c>
      <c r="AA14">
        <v>1</v>
      </c>
      <c r="AB14">
        <v>1</v>
      </c>
      <c r="AC14" s="25">
        <f t="shared" si="4"/>
        <v>-4.6051701859880909</v>
      </c>
      <c r="AD14" s="12">
        <f t="shared" si="0"/>
        <v>-1.7135516971118478</v>
      </c>
      <c r="AE14" s="12">
        <f t="shared" si="0"/>
        <v>-4.6051701859880909</v>
      </c>
      <c r="AF14" s="12">
        <f t="shared" si="0"/>
        <v>-2.695709377163761</v>
      </c>
      <c r="AG14" s="12">
        <f t="shared" si="0"/>
        <v>-0.56389839012099074</v>
      </c>
      <c r="AH14" s="12">
        <f t="shared" si="0"/>
        <v>-4.7604006416955551</v>
      </c>
      <c r="AI14" s="12" t="str">
        <f t="shared" si="0"/>
        <v>na</v>
      </c>
      <c r="AJ14" s="12">
        <f t="shared" si="0"/>
        <v>-4.8475475641979902</v>
      </c>
      <c r="AK14" s="12">
        <f t="shared" si="0"/>
        <v>-4.6051701859880909</v>
      </c>
      <c r="AL14" s="12">
        <f t="shared" si="0"/>
        <v>-4.6051701859880909</v>
      </c>
      <c r="AM14" s="12">
        <f t="shared" si="0"/>
        <v>-4.6051701859880909</v>
      </c>
      <c r="AN14" s="25">
        <f t="shared" si="5"/>
        <v>1</v>
      </c>
      <c r="AO14" s="12">
        <f t="shared" si="1"/>
        <v>0.13845321795565169</v>
      </c>
      <c r="AP14" s="12">
        <f t="shared" si="1"/>
        <v>1</v>
      </c>
      <c r="AQ14" s="12">
        <f t="shared" si="1"/>
        <v>0.34265318262938738</v>
      </c>
      <c r="AR14" s="12">
        <f t="shared" si="1"/>
        <v>1.499375260308205E-2</v>
      </c>
      <c r="AS14" s="12">
        <f t="shared" si="1"/>
        <v>1.0685519505112993</v>
      </c>
      <c r="AT14" s="12" t="str">
        <f t="shared" si="1"/>
        <v>na</v>
      </c>
      <c r="AU14" s="12">
        <f t="shared" si="1"/>
        <v>1.1080332409972298</v>
      </c>
      <c r="AV14" s="12">
        <f t="shared" si="1"/>
        <v>1</v>
      </c>
      <c r="AW14" s="12">
        <f t="shared" si="1"/>
        <v>1</v>
      </c>
      <c r="AX14" s="67">
        <f t="shared" si="1"/>
        <v>1</v>
      </c>
    </row>
    <row r="15" spans="1:50" x14ac:dyDescent="0.25">
      <c r="A15" s="81" t="s">
        <v>100</v>
      </c>
      <c r="B15" s="1"/>
      <c r="H15" s="1" t="s">
        <v>340</v>
      </c>
      <c r="I15" s="15" t="s">
        <v>186</v>
      </c>
      <c r="K15">
        <v>236</v>
      </c>
      <c r="L15" s="99">
        <v>1.9039999999999999</v>
      </c>
      <c r="M15" s="83"/>
      <c r="N15" s="83"/>
      <c r="O15" s="83"/>
      <c r="P15" s="12">
        <f t="shared" si="2"/>
        <v>0.01</v>
      </c>
      <c r="Q15" s="67">
        <f t="shared" si="3"/>
        <v>0.01</v>
      </c>
      <c r="R15" s="1">
        <v>1</v>
      </c>
      <c r="U15">
        <v>1</v>
      </c>
      <c r="V15">
        <v>1</v>
      </c>
      <c r="W15">
        <v>1</v>
      </c>
      <c r="Y15">
        <v>1</v>
      </c>
      <c r="Z15" s="45"/>
      <c r="AB15">
        <v>1</v>
      </c>
      <c r="AC15" s="25">
        <f t="shared" si="4"/>
        <v>-4.6051701859880909</v>
      </c>
      <c r="AD15" s="12" t="str">
        <f t="shared" si="0"/>
        <v>na</v>
      </c>
      <c r="AE15" s="12" t="str">
        <f t="shared" si="0"/>
        <v>na</v>
      </c>
      <c r="AF15" s="12">
        <f t="shared" si="0"/>
        <v>-10.782837508655044</v>
      </c>
      <c r="AG15" s="12">
        <f t="shared" si="0"/>
        <v>-11.277967802419813</v>
      </c>
      <c r="AH15" s="12">
        <f t="shared" si="0"/>
        <v>-4.7604006416955551</v>
      </c>
      <c r="AI15" s="12" t="str">
        <f t="shared" si="0"/>
        <v>na</v>
      </c>
      <c r="AJ15" s="12">
        <f t="shared" si="0"/>
        <v>-4.8475475641979902</v>
      </c>
      <c r="AK15" s="12" t="str">
        <f t="shared" si="0"/>
        <v>na</v>
      </c>
      <c r="AL15" s="12" t="str">
        <f t="shared" si="0"/>
        <v>na</v>
      </c>
      <c r="AM15" s="12">
        <f t="shared" si="0"/>
        <v>-4.6051701859880909</v>
      </c>
      <c r="AN15" s="25">
        <f t="shared" si="5"/>
        <v>1</v>
      </c>
      <c r="AO15" s="12" t="str">
        <f t="shared" si="1"/>
        <v>na</v>
      </c>
      <c r="AP15" s="12" t="str">
        <f t="shared" si="1"/>
        <v>na</v>
      </c>
      <c r="AQ15" s="12">
        <f t="shared" si="1"/>
        <v>5.482450922070198</v>
      </c>
      <c r="AR15" s="12">
        <f t="shared" si="1"/>
        <v>5.9975010412328178</v>
      </c>
      <c r="AS15" s="12">
        <f t="shared" si="1"/>
        <v>1.0685519505112993</v>
      </c>
      <c r="AT15" s="12" t="str">
        <f t="shared" si="1"/>
        <v>na</v>
      </c>
      <c r="AU15" s="12">
        <f t="shared" si="1"/>
        <v>1.1080332409972298</v>
      </c>
      <c r="AV15" s="12" t="str">
        <f t="shared" si="1"/>
        <v>na</v>
      </c>
      <c r="AW15" s="12" t="str">
        <f t="shared" si="1"/>
        <v>na</v>
      </c>
      <c r="AX15" s="67">
        <f t="shared" si="1"/>
        <v>1</v>
      </c>
    </row>
    <row r="16" spans="1:50" x14ac:dyDescent="0.25">
      <c r="A16" s="81" t="s">
        <v>123</v>
      </c>
      <c r="B16" s="1"/>
      <c r="H16" s="1" t="s">
        <v>340</v>
      </c>
      <c r="I16" s="15" t="s">
        <v>186</v>
      </c>
      <c r="K16">
        <v>236</v>
      </c>
      <c r="L16" s="99">
        <v>2.544</v>
      </c>
      <c r="M16" s="83"/>
      <c r="N16" s="83"/>
      <c r="O16" s="83"/>
      <c r="P16" s="12">
        <f t="shared" si="2"/>
        <v>0.01</v>
      </c>
      <c r="Q16" s="67">
        <f t="shared" si="3"/>
        <v>0.01</v>
      </c>
      <c r="R16" s="1">
        <v>1</v>
      </c>
      <c r="S16">
        <v>0.25</v>
      </c>
      <c r="U16">
        <v>1</v>
      </c>
      <c r="V16">
        <v>0.25</v>
      </c>
      <c r="W16">
        <v>1</v>
      </c>
      <c r="Z16" s="45"/>
      <c r="AC16" s="25">
        <f t="shared" si="4"/>
        <v>-4.6051701859880909</v>
      </c>
      <c r="AD16" s="12">
        <f t="shared" si="0"/>
        <v>-1.7135516971118478</v>
      </c>
      <c r="AE16" s="12" t="str">
        <f t="shared" si="0"/>
        <v>na</v>
      </c>
      <c r="AF16" s="12">
        <f t="shared" si="0"/>
        <v>-10.782837508655044</v>
      </c>
      <c r="AG16" s="12">
        <f t="shared" si="0"/>
        <v>-2.8194919506049532</v>
      </c>
      <c r="AH16" s="12">
        <f t="shared" si="0"/>
        <v>-4.7604006416955551</v>
      </c>
      <c r="AI16" s="12" t="str">
        <f t="shared" si="0"/>
        <v>na</v>
      </c>
      <c r="AJ16" s="12" t="str">
        <f t="shared" si="0"/>
        <v>na</v>
      </c>
      <c r="AK16" s="12" t="str">
        <f t="shared" si="0"/>
        <v>na</v>
      </c>
      <c r="AL16" s="12" t="str">
        <f t="shared" si="0"/>
        <v>na</v>
      </c>
      <c r="AM16" s="12" t="str">
        <f t="shared" si="0"/>
        <v>na</v>
      </c>
      <c r="AN16" s="25">
        <f t="shared" si="5"/>
        <v>1</v>
      </c>
      <c r="AO16" s="12">
        <f t="shared" si="1"/>
        <v>0.13845321795565169</v>
      </c>
      <c r="AP16" s="12" t="str">
        <f t="shared" si="1"/>
        <v>na</v>
      </c>
      <c r="AQ16" s="12">
        <f t="shared" si="1"/>
        <v>5.482450922070198</v>
      </c>
      <c r="AR16" s="12">
        <f t="shared" si="1"/>
        <v>0.37484381507705111</v>
      </c>
      <c r="AS16" s="12">
        <f t="shared" si="1"/>
        <v>1.0685519505112993</v>
      </c>
      <c r="AT16" s="12" t="str">
        <f t="shared" si="1"/>
        <v>na</v>
      </c>
      <c r="AU16" s="12" t="str">
        <f t="shared" si="1"/>
        <v>na</v>
      </c>
      <c r="AV16" s="12" t="str">
        <f t="shared" si="1"/>
        <v>na</v>
      </c>
      <c r="AW16" s="12" t="str">
        <f t="shared" si="1"/>
        <v>na</v>
      </c>
      <c r="AX16" s="67" t="str">
        <f t="shared" si="1"/>
        <v>na</v>
      </c>
    </row>
    <row r="17" spans="1:50" x14ac:dyDescent="0.25">
      <c r="A17" s="81" t="s">
        <v>124</v>
      </c>
      <c r="B17" s="1"/>
      <c r="H17" s="1" t="s">
        <v>340</v>
      </c>
      <c r="I17" s="15" t="s">
        <v>186</v>
      </c>
      <c r="K17">
        <v>236</v>
      </c>
      <c r="L17" s="99">
        <v>0.14799999999999999</v>
      </c>
      <c r="M17" s="83"/>
      <c r="N17" s="83"/>
      <c r="O17" s="83"/>
      <c r="P17" s="12">
        <f t="shared" si="2"/>
        <v>0.01</v>
      </c>
      <c r="Q17" s="67">
        <f t="shared" si="3"/>
        <v>0.01</v>
      </c>
      <c r="R17" s="1">
        <v>1</v>
      </c>
      <c r="S17">
        <v>1</v>
      </c>
      <c r="U17">
        <v>0.375</v>
      </c>
      <c r="V17">
        <v>0.3</v>
      </c>
      <c r="W17">
        <v>1</v>
      </c>
      <c r="Z17" s="45"/>
      <c r="AB17">
        <v>1</v>
      </c>
      <c r="AC17" s="25">
        <f t="shared" si="4"/>
        <v>-4.6051701859880909</v>
      </c>
      <c r="AD17" s="12">
        <f t="shared" si="0"/>
        <v>-6.8542067884473914</v>
      </c>
      <c r="AE17" s="12" t="str">
        <f t="shared" si="0"/>
        <v>na</v>
      </c>
      <c r="AF17" s="12">
        <f t="shared" si="0"/>
        <v>-4.0435640657456409</v>
      </c>
      <c r="AG17" s="12">
        <f t="shared" si="0"/>
        <v>-3.3833903407259438</v>
      </c>
      <c r="AH17" s="12">
        <f t="shared" si="0"/>
        <v>-4.7604006416955551</v>
      </c>
      <c r="AI17" s="12" t="str">
        <f t="shared" si="0"/>
        <v>na</v>
      </c>
      <c r="AJ17" s="12" t="str">
        <f t="shared" si="0"/>
        <v>na</v>
      </c>
      <c r="AK17" s="12" t="str">
        <f t="shared" si="0"/>
        <v>na</v>
      </c>
      <c r="AL17" s="12" t="str">
        <f t="shared" si="0"/>
        <v>na</v>
      </c>
      <c r="AM17" s="12">
        <f t="shared" si="0"/>
        <v>-4.6051701859880909</v>
      </c>
      <c r="AN17" s="25">
        <f t="shared" si="5"/>
        <v>1</v>
      </c>
      <c r="AO17" s="12">
        <f t="shared" si="1"/>
        <v>2.215251487290427</v>
      </c>
      <c r="AP17" s="12" t="str">
        <f t="shared" si="1"/>
        <v>na</v>
      </c>
      <c r="AQ17" s="12">
        <f t="shared" si="1"/>
        <v>0.7709696609161214</v>
      </c>
      <c r="AR17" s="12">
        <f t="shared" si="1"/>
        <v>0.53977509371095367</v>
      </c>
      <c r="AS17" s="12">
        <f t="shared" si="1"/>
        <v>1.0685519505112993</v>
      </c>
      <c r="AT17" s="12" t="str">
        <f t="shared" si="1"/>
        <v>na</v>
      </c>
      <c r="AU17" s="12" t="str">
        <f t="shared" si="1"/>
        <v>na</v>
      </c>
      <c r="AV17" s="12" t="str">
        <f t="shared" si="1"/>
        <v>na</v>
      </c>
      <c r="AW17" s="12" t="str">
        <f t="shared" si="1"/>
        <v>na</v>
      </c>
      <c r="AX17" s="67">
        <f t="shared" si="1"/>
        <v>1</v>
      </c>
    </row>
    <row r="18" spans="1:50" x14ac:dyDescent="0.25">
      <c r="A18" s="81" t="s">
        <v>152</v>
      </c>
      <c r="B18" s="1"/>
      <c r="H18" s="1" t="s">
        <v>8</v>
      </c>
      <c r="I18" s="15" t="s">
        <v>186</v>
      </c>
      <c r="K18">
        <v>73</v>
      </c>
      <c r="L18" s="78">
        <v>3223.6</v>
      </c>
      <c r="M18" s="71"/>
      <c r="N18" s="71"/>
      <c r="O18" s="71"/>
      <c r="P18" s="12">
        <f t="shared" si="2"/>
        <v>0.01</v>
      </c>
      <c r="Q18" s="67">
        <f t="shared" si="3"/>
        <v>0.01</v>
      </c>
      <c r="R18" s="1">
        <v>1</v>
      </c>
      <c r="U18">
        <v>0.125</v>
      </c>
      <c r="V18">
        <v>0.15</v>
      </c>
      <c r="W18">
        <v>1</v>
      </c>
      <c r="Y18">
        <v>1</v>
      </c>
      <c r="Z18" s="45"/>
      <c r="AA18">
        <v>1</v>
      </c>
      <c r="AB18">
        <v>1</v>
      </c>
      <c r="AC18" s="25">
        <f t="shared" si="4"/>
        <v>-4.6051701859880909</v>
      </c>
      <c r="AD18" s="12" t="str">
        <f t="shared" si="0"/>
        <v>na</v>
      </c>
      <c r="AE18" s="12" t="str">
        <f t="shared" si="0"/>
        <v>na</v>
      </c>
      <c r="AF18" s="12">
        <f t="shared" si="0"/>
        <v>-1.3478546885818805</v>
      </c>
      <c r="AG18" s="12">
        <f t="shared" si="0"/>
        <v>-1.6916951703629719</v>
      </c>
      <c r="AH18" s="12">
        <f t="shared" si="0"/>
        <v>-4.7604006416955551</v>
      </c>
      <c r="AI18" s="12" t="str">
        <f t="shared" si="0"/>
        <v>na</v>
      </c>
      <c r="AJ18" s="12">
        <f t="shared" si="0"/>
        <v>-4.8475475641979902</v>
      </c>
      <c r="AK18" s="12" t="str">
        <f t="shared" si="0"/>
        <v>na</v>
      </c>
      <c r="AL18" s="12">
        <f t="shared" si="0"/>
        <v>-4.6051701859880909</v>
      </c>
      <c r="AM18" s="12">
        <f t="shared" si="0"/>
        <v>-4.6051701859880909</v>
      </c>
      <c r="AN18" s="25">
        <f t="shared" si="5"/>
        <v>1</v>
      </c>
      <c r="AO18" s="12" t="str">
        <f t="shared" si="1"/>
        <v>na</v>
      </c>
      <c r="AP18" s="12" t="str">
        <f t="shared" si="1"/>
        <v>na</v>
      </c>
      <c r="AQ18" s="12">
        <f t="shared" si="1"/>
        <v>8.5663295657346844E-2</v>
      </c>
      <c r="AR18" s="12">
        <f t="shared" si="1"/>
        <v>0.13494377342773842</v>
      </c>
      <c r="AS18" s="12">
        <f t="shared" si="1"/>
        <v>1.0685519505112993</v>
      </c>
      <c r="AT18" s="12" t="str">
        <f t="shared" si="1"/>
        <v>na</v>
      </c>
      <c r="AU18" s="12">
        <f t="shared" si="1"/>
        <v>1.1080332409972298</v>
      </c>
      <c r="AV18" s="12" t="str">
        <f t="shared" si="1"/>
        <v>na</v>
      </c>
      <c r="AW18" s="12">
        <f t="shared" si="1"/>
        <v>1</v>
      </c>
      <c r="AX18" s="67">
        <f t="shared" si="1"/>
        <v>1</v>
      </c>
    </row>
    <row r="19" spans="1:50" x14ac:dyDescent="0.25">
      <c r="A19" s="81" t="s">
        <v>128</v>
      </c>
      <c r="B19" s="1"/>
      <c r="H19" s="1" t="s">
        <v>340</v>
      </c>
      <c r="I19" s="15" t="s">
        <v>186</v>
      </c>
      <c r="K19">
        <v>236</v>
      </c>
      <c r="L19" s="99">
        <v>49.819000000000003</v>
      </c>
      <c r="M19" s="83"/>
      <c r="N19" s="83"/>
      <c r="O19" s="83"/>
      <c r="P19" s="12">
        <f t="shared" si="2"/>
        <v>0.01</v>
      </c>
      <c r="Q19" s="67">
        <f t="shared" si="3"/>
        <v>0.01</v>
      </c>
      <c r="R19" s="1">
        <v>1</v>
      </c>
      <c r="S19">
        <v>0.25</v>
      </c>
      <c r="U19">
        <v>0.25</v>
      </c>
      <c r="V19">
        <v>0.25</v>
      </c>
      <c r="W19">
        <v>1</v>
      </c>
      <c r="Y19">
        <v>1</v>
      </c>
      <c r="Z19" s="45">
        <v>1</v>
      </c>
      <c r="AC19" s="25">
        <f t="shared" si="4"/>
        <v>-4.6051701859880909</v>
      </c>
      <c r="AD19" s="12">
        <f t="shared" si="0"/>
        <v>-1.7135516971118478</v>
      </c>
      <c r="AE19" s="12" t="str">
        <f t="shared" si="0"/>
        <v>na</v>
      </c>
      <c r="AF19" s="12">
        <f t="shared" si="0"/>
        <v>-2.695709377163761</v>
      </c>
      <c r="AG19" s="12">
        <f t="shared" si="0"/>
        <v>-2.8194919506049532</v>
      </c>
      <c r="AH19" s="12">
        <f t="shared" si="0"/>
        <v>-4.7604006416955551</v>
      </c>
      <c r="AI19" s="12" t="str">
        <f t="shared" si="0"/>
        <v>na</v>
      </c>
      <c r="AJ19" s="12">
        <f t="shared" si="0"/>
        <v>-4.8475475641979902</v>
      </c>
      <c r="AK19" s="12">
        <f t="shared" si="0"/>
        <v>-4.6051701859880909</v>
      </c>
      <c r="AL19" s="12" t="str">
        <f t="shared" si="0"/>
        <v>na</v>
      </c>
      <c r="AM19" s="12" t="str">
        <f t="shared" si="0"/>
        <v>na</v>
      </c>
      <c r="AN19" s="25">
        <f t="shared" si="5"/>
        <v>1</v>
      </c>
      <c r="AO19" s="12">
        <f t="shared" si="1"/>
        <v>0.13845321795565169</v>
      </c>
      <c r="AP19" s="12" t="str">
        <f t="shared" si="1"/>
        <v>na</v>
      </c>
      <c r="AQ19" s="12">
        <f t="shared" si="1"/>
        <v>0.34265318262938738</v>
      </c>
      <c r="AR19" s="12">
        <f t="shared" si="1"/>
        <v>0.37484381507705111</v>
      </c>
      <c r="AS19" s="12">
        <f t="shared" si="1"/>
        <v>1.0685519505112993</v>
      </c>
      <c r="AT19" s="12" t="str">
        <f t="shared" si="1"/>
        <v>na</v>
      </c>
      <c r="AU19" s="12">
        <f t="shared" si="1"/>
        <v>1.1080332409972298</v>
      </c>
      <c r="AV19" s="12">
        <f t="shared" si="1"/>
        <v>1</v>
      </c>
      <c r="AW19" s="12" t="str">
        <f t="shared" si="1"/>
        <v>na</v>
      </c>
      <c r="AX19" s="67" t="str">
        <f t="shared" si="1"/>
        <v>na</v>
      </c>
    </row>
    <row r="20" spans="1:50" ht="15.75" x14ac:dyDescent="0.25">
      <c r="A20" s="82" t="s">
        <v>104</v>
      </c>
      <c r="B20" s="1"/>
      <c r="H20" s="1" t="s">
        <v>8</v>
      </c>
      <c r="I20" s="15" t="s">
        <v>186</v>
      </c>
      <c r="K20">
        <v>73</v>
      </c>
      <c r="L20" s="180">
        <v>261.44400000000002</v>
      </c>
      <c r="M20" s="71"/>
      <c r="N20" s="71"/>
      <c r="O20" s="71"/>
      <c r="P20" s="12">
        <f t="shared" si="2"/>
        <v>0.01</v>
      </c>
      <c r="Q20" s="67">
        <f t="shared" si="3"/>
        <v>0.01</v>
      </c>
      <c r="R20" s="1">
        <v>1</v>
      </c>
      <c r="S20">
        <v>1</v>
      </c>
      <c r="T20">
        <v>1</v>
      </c>
      <c r="U20">
        <v>0.25</v>
      </c>
      <c r="V20">
        <v>0.25</v>
      </c>
      <c r="W20">
        <v>1</v>
      </c>
      <c r="Z20" s="45"/>
      <c r="AB20">
        <v>1</v>
      </c>
      <c r="AC20" s="25">
        <f t="shared" si="4"/>
        <v>-4.6051701859880909</v>
      </c>
      <c r="AD20" s="12">
        <f t="shared" si="0"/>
        <v>-6.8542067884473914</v>
      </c>
      <c r="AE20" s="12">
        <f t="shared" si="0"/>
        <v>-4.6051701859880909</v>
      </c>
      <c r="AF20" s="12">
        <f t="shared" si="0"/>
        <v>-2.695709377163761</v>
      </c>
      <c r="AG20" s="12">
        <f t="shared" si="0"/>
        <v>-2.8194919506049532</v>
      </c>
      <c r="AH20" s="12">
        <f t="shared" si="0"/>
        <v>-4.7604006416955551</v>
      </c>
      <c r="AI20" s="12" t="str">
        <f t="shared" si="0"/>
        <v>na</v>
      </c>
      <c r="AJ20" s="12" t="str">
        <f t="shared" si="0"/>
        <v>na</v>
      </c>
      <c r="AK20" s="12" t="str">
        <f t="shared" si="0"/>
        <v>na</v>
      </c>
      <c r="AL20" s="12" t="str">
        <f t="shared" si="0"/>
        <v>na</v>
      </c>
      <c r="AM20" s="12">
        <f t="shared" si="0"/>
        <v>-4.6051701859880909</v>
      </c>
      <c r="AN20" s="25">
        <f t="shared" si="5"/>
        <v>1</v>
      </c>
      <c r="AO20" s="12">
        <f t="shared" si="1"/>
        <v>2.215251487290427</v>
      </c>
      <c r="AP20" s="12">
        <f t="shared" si="1"/>
        <v>1</v>
      </c>
      <c r="AQ20" s="12">
        <f t="shared" si="1"/>
        <v>0.34265318262938738</v>
      </c>
      <c r="AR20" s="12">
        <f t="shared" si="1"/>
        <v>0.37484381507705111</v>
      </c>
      <c r="AS20" s="12">
        <f t="shared" si="1"/>
        <v>1.0685519505112993</v>
      </c>
      <c r="AT20" s="12" t="str">
        <f t="shared" si="1"/>
        <v>na</v>
      </c>
      <c r="AU20" s="12" t="str">
        <f t="shared" si="1"/>
        <v>na</v>
      </c>
      <c r="AV20" s="12" t="str">
        <f t="shared" si="1"/>
        <v>na</v>
      </c>
      <c r="AW20" s="12" t="str">
        <f t="shared" si="1"/>
        <v>na</v>
      </c>
      <c r="AX20" s="67">
        <f t="shared" si="1"/>
        <v>1</v>
      </c>
    </row>
    <row r="21" spans="1:50" x14ac:dyDescent="0.25">
      <c r="A21" s="81" t="s">
        <v>108</v>
      </c>
      <c r="B21" s="1"/>
      <c r="H21" s="1" t="s">
        <v>340</v>
      </c>
      <c r="I21" s="15" t="s">
        <v>186</v>
      </c>
      <c r="K21">
        <v>236</v>
      </c>
      <c r="L21" s="99">
        <v>15.856</v>
      </c>
      <c r="M21" s="83"/>
      <c r="N21" s="83"/>
      <c r="O21" s="83"/>
      <c r="P21" s="12">
        <f t="shared" si="2"/>
        <v>0.01</v>
      </c>
      <c r="Q21" s="67">
        <f t="shared" si="3"/>
        <v>0.01</v>
      </c>
      <c r="R21" s="1">
        <v>1</v>
      </c>
      <c r="S21">
        <v>0.25</v>
      </c>
      <c r="T21">
        <v>1</v>
      </c>
      <c r="U21">
        <v>0.25</v>
      </c>
      <c r="V21">
        <v>0.25</v>
      </c>
      <c r="W21">
        <v>1</v>
      </c>
      <c r="X21">
        <v>0.25</v>
      </c>
      <c r="Y21">
        <v>1</v>
      </c>
      <c r="Z21" s="45"/>
      <c r="AB21">
        <v>1</v>
      </c>
      <c r="AC21" s="25">
        <f t="shared" si="4"/>
        <v>-4.6051701859880909</v>
      </c>
      <c r="AD21" s="12">
        <f t="shared" ref="AD21:AD28" si="6">IF(S21&gt;0,(S21/S$30)*LN($P21),"na")</f>
        <v>-1.7135516971118478</v>
      </c>
      <c r="AE21" s="12">
        <f t="shared" ref="AE21:AE28" si="7">IF(T21&gt;0,(T21/T$30)*LN($P21),"na")</f>
        <v>-4.6051701859880909</v>
      </c>
      <c r="AF21" s="12">
        <f t="shared" ref="AF21:AF28" si="8">IF(U21&gt;0,(U21/U$30)*LN($P21),"na")</f>
        <v>-2.695709377163761</v>
      </c>
      <c r="AG21" s="12">
        <f t="shared" ref="AG21:AG28" si="9">IF(V21&gt;0,(V21/V$30)*LN($P21),"na")</f>
        <v>-2.8194919506049532</v>
      </c>
      <c r="AH21" s="12">
        <f t="shared" ref="AH21:AH28" si="10">IF(W21&gt;0,(W21/W$30)*LN($P21),"na")</f>
        <v>-4.7604006416955551</v>
      </c>
      <c r="AI21" s="12">
        <f t="shared" ref="AI21:AI28" si="11">IF(X21&gt;0,(X21/X$30)*LN($P21),"na")</f>
        <v>-2.0932591754491323</v>
      </c>
      <c r="AJ21" s="12">
        <f t="shared" ref="AJ21:AJ28" si="12">IF(Y21&gt;0,(Y21/Y$30)*LN($P21),"na")</f>
        <v>-4.8475475641979902</v>
      </c>
      <c r="AK21" s="12" t="str">
        <f t="shared" ref="AK21:AK28" si="13">IF(Z21&gt;0,(Z21/Z$30)*LN($P21),"na")</f>
        <v>na</v>
      </c>
      <c r="AL21" s="12" t="str">
        <f t="shared" ref="AL21:AL28" si="14">IF(AA21&gt;0,(AA21/AA$30)*LN($P21),"na")</f>
        <v>na</v>
      </c>
      <c r="AM21" s="12">
        <f t="shared" ref="AM21:AM28" si="15">IF(AB21&gt;0,(AB21/AB$30)*LN($P21),"na")</f>
        <v>-4.6051701859880909</v>
      </c>
      <c r="AN21" s="25">
        <f t="shared" si="5"/>
        <v>1</v>
      </c>
      <c r="AO21" s="12">
        <f t="shared" ref="AO21:AO28" si="16">IF(S21&gt;0,(((S21/S$30)^2)*($Q21^2))/($P21^2),"na")</f>
        <v>0.13845321795565169</v>
      </c>
      <c r="AP21" s="12">
        <f t="shared" ref="AP21:AP28" si="17">IF(T21&gt;0,(((T21/T$30)^2)*($Q21^2))/($P21^2),"na")</f>
        <v>1</v>
      </c>
      <c r="AQ21" s="12">
        <f t="shared" ref="AQ21:AQ28" si="18">IF(U21&gt;0,(((U21/U$30)^2)*($Q21^2))/($P21^2),"na")</f>
        <v>0.34265318262938738</v>
      </c>
      <c r="AR21" s="12">
        <f t="shared" ref="AR21:AR28" si="19">IF(V21&gt;0,(((V21/V$30)^2)*($Q21^2))/($P21^2),"na")</f>
        <v>0.37484381507705111</v>
      </c>
      <c r="AS21" s="12">
        <f t="shared" ref="AS21:AS28" si="20">IF(W21&gt;0,(((W21/W$30)^2)*($Q21^2))/($P21^2),"na")</f>
        <v>1.0685519505112993</v>
      </c>
      <c r="AT21" s="12">
        <f t="shared" ref="AT21:AT28" si="21">IF(X21&gt;0,(((X21/X$30)^2)*($Q21^2))/($P21^2),"na")</f>
        <v>0.20661157024793386</v>
      </c>
      <c r="AU21" s="12">
        <f t="shared" ref="AU21:AU28" si="22">IF(Y21&gt;0,(((Y21/Y$30)^2)*($Q21^2))/($P21^2),"na")</f>
        <v>1.1080332409972298</v>
      </c>
      <c r="AV21" s="12" t="str">
        <f t="shared" ref="AV21:AV28" si="23">IF(Z21&gt;0,(((Z21/Z$30)^2)*($Q21^2))/($P21^2),"na")</f>
        <v>na</v>
      </c>
      <c r="AW21" s="12" t="str">
        <f t="shared" ref="AW21:AW28" si="24">IF(AA21&gt;0,(((AA21/AA$30)^2)*($Q21^2))/($P21^2),"na")</f>
        <v>na</v>
      </c>
      <c r="AX21" s="67">
        <f t="shared" ref="AX21:AX28" si="25">IF(AB21&gt;0,(((AB21/AB$30)^2)*($Q21^2))/($P21^2),"na")</f>
        <v>1</v>
      </c>
    </row>
    <row r="22" spans="1:50" x14ac:dyDescent="0.25">
      <c r="A22" s="81" t="s">
        <v>109</v>
      </c>
      <c r="B22" s="1"/>
      <c r="H22" s="1" t="s">
        <v>8</v>
      </c>
      <c r="I22" s="15" t="s">
        <v>186</v>
      </c>
      <c r="K22">
        <v>73</v>
      </c>
      <c r="L22" s="99">
        <v>162.643</v>
      </c>
      <c r="M22" s="71"/>
      <c r="N22" s="71"/>
      <c r="O22" s="71"/>
      <c r="P22" s="12">
        <f t="shared" si="2"/>
        <v>0.01</v>
      </c>
      <c r="Q22" s="67">
        <f t="shared" si="3"/>
        <v>0.01</v>
      </c>
      <c r="R22" s="14">
        <v>1</v>
      </c>
      <c r="T22">
        <v>1</v>
      </c>
      <c r="U22">
        <v>0.125</v>
      </c>
      <c r="V22">
        <v>0.25</v>
      </c>
      <c r="W22">
        <v>1</v>
      </c>
      <c r="Y22">
        <v>1</v>
      </c>
      <c r="Z22" s="45">
        <v>1</v>
      </c>
      <c r="AA22">
        <v>1</v>
      </c>
      <c r="AC22" s="25">
        <f t="shared" si="4"/>
        <v>-4.6051701859880909</v>
      </c>
      <c r="AD22" s="12" t="str">
        <f t="shared" si="6"/>
        <v>na</v>
      </c>
      <c r="AE22" s="12">
        <f t="shared" si="7"/>
        <v>-4.6051701859880909</v>
      </c>
      <c r="AF22" s="12">
        <f t="shared" si="8"/>
        <v>-1.3478546885818805</v>
      </c>
      <c r="AG22" s="12">
        <f t="shared" si="9"/>
        <v>-2.8194919506049532</v>
      </c>
      <c r="AH22" s="12">
        <f t="shared" si="10"/>
        <v>-4.7604006416955551</v>
      </c>
      <c r="AI22" s="12" t="str">
        <f t="shared" si="11"/>
        <v>na</v>
      </c>
      <c r="AJ22" s="12">
        <f t="shared" si="12"/>
        <v>-4.8475475641979902</v>
      </c>
      <c r="AK22" s="12">
        <f t="shared" si="13"/>
        <v>-4.6051701859880909</v>
      </c>
      <c r="AL22" s="12">
        <f t="shared" si="14"/>
        <v>-4.6051701859880909</v>
      </c>
      <c r="AM22" s="12" t="str">
        <f t="shared" si="15"/>
        <v>na</v>
      </c>
      <c r="AN22" s="25">
        <f t="shared" si="5"/>
        <v>1</v>
      </c>
      <c r="AO22" s="12" t="str">
        <f t="shared" si="16"/>
        <v>na</v>
      </c>
      <c r="AP22" s="12">
        <f t="shared" si="17"/>
        <v>1</v>
      </c>
      <c r="AQ22" s="12">
        <f t="shared" si="18"/>
        <v>8.5663295657346844E-2</v>
      </c>
      <c r="AR22" s="12">
        <f t="shared" si="19"/>
        <v>0.37484381507705111</v>
      </c>
      <c r="AS22" s="12">
        <f t="shared" si="20"/>
        <v>1.0685519505112993</v>
      </c>
      <c r="AT22" s="12" t="str">
        <f t="shared" si="21"/>
        <v>na</v>
      </c>
      <c r="AU22" s="12">
        <f t="shared" si="22"/>
        <v>1.1080332409972298</v>
      </c>
      <c r="AV22" s="12">
        <f t="shared" si="23"/>
        <v>1</v>
      </c>
      <c r="AW22" s="12">
        <f t="shared" si="24"/>
        <v>1</v>
      </c>
      <c r="AX22" s="67" t="str">
        <f t="shared" si="25"/>
        <v>na</v>
      </c>
    </row>
    <row r="23" spans="1:50" x14ac:dyDescent="0.25">
      <c r="A23" s="81" t="s">
        <v>139</v>
      </c>
      <c r="B23" s="1"/>
      <c r="H23" s="1" t="s">
        <v>340</v>
      </c>
      <c r="I23" s="15" t="s">
        <v>186</v>
      </c>
      <c r="K23">
        <v>236</v>
      </c>
      <c r="L23" s="99">
        <v>1.39</v>
      </c>
      <c r="M23" s="83"/>
      <c r="N23" s="83"/>
      <c r="O23" s="83"/>
      <c r="P23" s="12">
        <f t="shared" si="2"/>
        <v>0.01</v>
      </c>
      <c r="Q23" s="67">
        <f t="shared" si="3"/>
        <v>0.01</v>
      </c>
      <c r="R23" s="1">
        <v>1</v>
      </c>
      <c r="S23">
        <v>0.25</v>
      </c>
      <c r="U23">
        <v>1</v>
      </c>
      <c r="V23">
        <v>1</v>
      </c>
      <c r="W23">
        <v>1</v>
      </c>
      <c r="Z23" s="45"/>
      <c r="AB23">
        <v>1</v>
      </c>
      <c r="AC23" s="25">
        <f t="shared" si="4"/>
        <v>-4.6051701859880909</v>
      </c>
      <c r="AD23" s="12">
        <f t="shared" si="6"/>
        <v>-1.7135516971118478</v>
      </c>
      <c r="AE23" s="12" t="str">
        <f t="shared" si="7"/>
        <v>na</v>
      </c>
      <c r="AF23" s="12">
        <f t="shared" si="8"/>
        <v>-10.782837508655044</v>
      </c>
      <c r="AG23" s="12">
        <f t="shared" si="9"/>
        <v>-11.277967802419813</v>
      </c>
      <c r="AH23" s="12">
        <f t="shared" si="10"/>
        <v>-4.7604006416955551</v>
      </c>
      <c r="AI23" s="12" t="str">
        <f t="shared" si="11"/>
        <v>na</v>
      </c>
      <c r="AJ23" s="12" t="str">
        <f t="shared" si="12"/>
        <v>na</v>
      </c>
      <c r="AK23" s="12" t="str">
        <f t="shared" si="13"/>
        <v>na</v>
      </c>
      <c r="AL23" s="12" t="str">
        <f t="shared" si="14"/>
        <v>na</v>
      </c>
      <c r="AM23" s="12">
        <f t="shared" si="15"/>
        <v>-4.6051701859880909</v>
      </c>
      <c r="AN23" s="25">
        <f t="shared" si="5"/>
        <v>1</v>
      </c>
      <c r="AO23" s="12">
        <f t="shared" si="16"/>
        <v>0.13845321795565169</v>
      </c>
      <c r="AP23" s="12" t="str">
        <f t="shared" si="17"/>
        <v>na</v>
      </c>
      <c r="AQ23" s="12">
        <f t="shared" si="18"/>
        <v>5.482450922070198</v>
      </c>
      <c r="AR23" s="12">
        <f t="shared" si="19"/>
        <v>5.9975010412328178</v>
      </c>
      <c r="AS23" s="12">
        <f t="shared" si="20"/>
        <v>1.0685519505112993</v>
      </c>
      <c r="AT23" s="12" t="str">
        <f t="shared" si="21"/>
        <v>na</v>
      </c>
      <c r="AU23" s="12" t="str">
        <f t="shared" si="22"/>
        <v>na</v>
      </c>
      <c r="AV23" s="12" t="str">
        <f t="shared" si="23"/>
        <v>na</v>
      </c>
      <c r="AW23" s="12" t="str">
        <f t="shared" si="24"/>
        <v>na</v>
      </c>
      <c r="AX23" s="67">
        <f t="shared" si="25"/>
        <v>1</v>
      </c>
    </row>
    <row r="24" spans="1:50" x14ac:dyDescent="0.25">
      <c r="A24" s="81" t="s">
        <v>125</v>
      </c>
      <c r="B24" s="1"/>
      <c r="H24" s="1" t="s">
        <v>8</v>
      </c>
      <c r="I24" s="15" t="s">
        <v>186</v>
      </c>
      <c r="K24">
        <v>73</v>
      </c>
      <c r="L24" s="99">
        <v>66.768000000000001</v>
      </c>
      <c r="M24" s="71"/>
      <c r="N24" s="71"/>
      <c r="O24" s="71"/>
      <c r="P24" s="12">
        <f t="shared" si="2"/>
        <v>0.01</v>
      </c>
      <c r="Q24" s="67">
        <f t="shared" si="3"/>
        <v>0.01</v>
      </c>
      <c r="R24" s="1">
        <v>1</v>
      </c>
      <c r="S24">
        <v>0.25</v>
      </c>
      <c r="U24">
        <v>0.125</v>
      </c>
      <c r="V24">
        <v>0.05</v>
      </c>
      <c r="W24">
        <v>1</v>
      </c>
      <c r="Y24">
        <v>1</v>
      </c>
      <c r="Z24" s="45"/>
      <c r="AB24">
        <v>1</v>
      </c>
      <c r="AC24" s="25">
        <f t="shared" si="4"/>
        <v>-4.6051701859880909</v>
      </c>
      <c r="AD24" s="12">
        <f t="shared" si="6"/>
        <v>-1.7135516971118478</v>
      </c>
      <c r="AE24" s="12" t="str">
        <f t="shared" si="7"/>
        <v>na</v>
      </c>
      <c r="AF24" s="12">
        <f t="shared" si="8"/>
        <v>-1.3478546885818805</v>
      </c>
      <c r="AG24" s="12">
        <f t="shared" si="9"/>
        <v>-0.56389839012099074</v>
      </c>
      <c r="AH24" s="12">
        <f t="shared" si="10"/>
        <v>-4.7604006416955551</v>
      </c>
      <c r="AI24" s="12" t="str">
        <f t="shared" si="11"/>
        <v>na</v>
      </c>
      <c r="AJ24" s="12">
        <f t="shared" si="12"/>
        <v>-4.8475475641979902</v>
      </c>
      <c r="AK24" s="12" t="str">
        <f t="shared" si="13"/>
        <v>na</v>
      </c>
      <c r="AL24" s="12" t="str">
        <f t="shared" si="14"/>
        <v>na</v>
      </c>
      <c r="AM24" s="12">
        <f t="shared" si="15"/>
        <v>-4.6051701859880909</v>
      </c>
      <c r="AN24" s="25">
        <f t="shared" si="5"/>
        <v>1</v>
      </c>
      <c r="AO24" s="12">
        <f t="shared" si="16"/>
        <v>0.13845321795565169</v>
      </c>
      <c r="AP24" s="12" t="str">
        <f t="shared" si="17"/>
        <v>na</v>
      </c>
      <c r="AQ24" s="12">
        <f t="shared" si="18"/>
        <v>8.5663295657346844E-2</v>
      </c>
      <c r="AR24" s="12">
        <f t="shared" si="19"/>
        <v>1.499375260308205E-2</v>
      </c>
      <c r="AS24" s="12">
        <f t="shared" si="20"/>
        <v>1.0685519505112993</v>
      </c>
      <c r="AT24" s="12" t="str">
        <f t="shared" si="21"/>
        <v>na</v>
      </c>
      <c r="AU24" s="12">
        <f t="shared" si="22"/>
        <v>1.1080332409972298</v>
      </c>
      <c r="AV24" s="12" t="str">
        <f t="shared" si="23"/>
        <v>na</v>
      </c>
      <c r="AW24" s="12" t="str">
        <f t="shared" si="24"/>
        <v>na</v>
      </c>
      <c r="AX24" s="67">
        <f t="shared" si="25"/>
        <v>1</v>
      </c>
    </row>
    <row r="25" spans="1:50" x14ac:dyDescent="0.25">
      <c r="A25" s="81" t="s">
        <v>112</v>
      </c>
      <c r="B25" s="1"/>
      <c r="H25" s="1" t="s">
        <v>8</v>
      </c>
      <c r="I25" s="15" t="s">
        <v>186</v>
      </c>
      <c r="K25">
        <v>73</v>
      </c>
      <c r="L25" s="99">
        <v>50.939</v>
      </c>
      <c r="M25" s="71"/>
      <c r="N25" s="71"/>
      <c r="O25" s="71"/>
      <c r="P25" s="12">
        <f t="shared" si="2"/>
        <v>0.01</v>
      </c>
      <c r="Q25" s="67">
        <f t="shared" si="3"/>
        <v>0.01</v>
      </c>
      <c r="R25" s="14">
        <v>1</v>
      </c>
      <c r="S25">
        <v>0.25</v>
      </c>
      <c r="U25">
        <v>0.25</v>
      </c>
      <c r="V25">
        <v>0.2</v>
      </c>
      <c r="W25">
        <v>1</v>
      </c>
      <c r="X25">
        <v>1</v>
      </c>
      <c r="Z25" s="45"/>
      <c r="AA25" s="11"/>
      <c r="AC25" s="25">
        <f t="shared" si="4"/>
        <v>-4.6051701859880909</v>
      </c>
      <c r="AD25" s="12">
        <f t="shared" si="6"/>
        <v>-1.7135516971118478</v>
      </c>
      <c r="AE25" s="12" t="str">
        <f t="shared" si="7"/>
        <v>na</v>
      </c>
      <c r="AF25" s="12">
        <f t="shared" si="8"/>
        <v>-2.695709377163761</v>
      </c>
      <c r="AG25" s="12">
        <f t="shared" si="9"/>
        <v>-2.255593560483963</v>
      </c>
      <c r="AH25" s="12">
        <f t="shared" si="10"/>
        <v>-4.7604006416955551</v>
      </c>
      <c r="AI25" s="12">
        <f t="shared" si="11"/>
        <v>-8.3730367017965293</v>
      </c>
      <c r="AJ25" s="12" t="str">
        <f t="shared" si="12"/>
        <v>na</v>
      </c>
      <c r="AK25" s="12" t="str">
        <f t="shared" si="13"/>
        <v>na</v>
      </c>
      <c r="AL25" s="12" t="str">
        <f t="shared" si="14"/>
        <v>na</v>
      </c>
      <c r="AM25" s="12" t="str">
        <f t="shared" si="15"/>
        <v>na</v>
      </c>
      <c r="AN25" s="25">
        <f t="shared" si="5"/>
        <v>1</v>
      </c>
      <c r="AO25" s="12">
        <f t="shared" si="16"/>
        <v>0.13845321795565169</v>
      </c>
      <c r="AP25" s="12" t="str">
        <f t="shared" si="17"/>
        <v>na</v>
      </c>
      <c r="AQ25" s="12">
        <f t="shared" si="18"/>
        <v>0.34265318262938738</v>
      </c>
      <c r="AR25" s="12">
        <f t="shared" si="19"/>
        <v>0.23990004164931281</v>
      </c>
      <c r="AS25" s="12">
        <f t="shared" si="20"/>
        <v>1.0685519505112993</v>
      </c>
      <c r="AT25" s="12">
        <f t="shared" si="21"/>
        <v>3.3057851239669418</v>
      </c>
      <c r="AU25" s="12" t="str">
        <f t="shared" si="22"/>
        <v>na</v>
      </c>
      <c r="AV25" s="12" t="str">
        <f t="shared" si="23"/>
        <v>na</v>
      </c>
      <c r="AW25" s="12" t="str">
        <f t="shared" si="24"/>
        <v>na</v>
      </c>
      <c r="AX25" s="67" t="str">
        <f t="shared" si="25"/>
        <v>na</v>
      </c>
    </row>
    <row r="26" spans="1:50" x14ac:dyDescent="0.25">
      <c r="A26" s="81" t="s">
        <v>113</v>
      </c>
      <c r="B26" s="1"/>
      <c r="H26" s="1" t="s">
        <v>8</v>
      </c>
      <c r="I26" s="15" t="s">
        <v>186</v>
      </c>
      <c r="K26">
        <v>73</v>
      </c>
      <c r="L26" s="99">
        <v>3553.4</v>
      </c>
      <c r="M26" s="71"/>
      <c r="N26" s="71"/>
      <c r="O26" s="71"/>
      <c r="P26" s="12">
        <f t="shared" si="2"/>
        <v>0.01</v>
      </c>
      <c r="Q26" s="67">
        <f t="shared" si="3"/>
        <v>0.01</v>
      </c>
      <c r="R26" s="1">
        <v>1</v>
      </c>
      <c r="U26">
        <v>0.125</v>
      </c>
      <c r="V26">
        <v>0.1</v>
      </c>
      <c r="W26">
        <v>1</v>
      </c>
      <c r="Z26" s="45"/>
      <c r="AA26">
        <v>1</v>
      </c>
      <c r="AB26">
        <v>1</v>
      </c>
      <c r="AC26" s="25">
        <f t="shared" si="4"/>
        <v>-4.6051701859880909</v>
      </c>
      <c r="AD26" s="12" t="str">
        <f t="shared" si="6"/>
        <v>na</v>
      </c>
      <c r="AE26" s="12" t="str">
        <f t="shared" si="7"/>
        <v>na</v>
      </c>
      <c r="AF26" s="12">
        <f t="shared" si="8"/>
        <v>-1.3478546885818805</v>
      </c>
      <c r="AG26" s="12">
        <f t="shared" si="9"/>
        <v>-1.1277967802419815</v>
      </c>
      <c r="AH26" s="12">
        <f t="shared" si="10"/>
        <v>-4.7604006416955551</v>
      </c>
      <c r="AI26" s="12" t="str">
        <f t="shared" si="11"/>
        <v>na</v>
      </c>
      <c r="AJ26" s="12" t="str">
        <f t="shared" si="12"/>
        <v>na</v>
      </c>
      <c r="AK26" s="12" t="str">
        <f t="shared" si="13"/>
        <v>na</v>
      </c>
      <c r="AL26" s="12">
        <f t="shared" si="14"/>
        <v>-4.6051701859880909</v>
      </c>
      <c r="AM26" s="12">
        <f t="shared" si="15"/>
        <v>-4.6051701859880909</v>
      </c>
      <c r="AN26" s="25">
        <f t="shared" si="5"/>
        <v>1</v>
      </c>
      <c r="AO26" s="12" t="str">
        <f t="shared" si="16"/>
        <v>na</v>
      </c>
      <c r="AP26" s="12" t="str">
        <f t="shared" si="17"/>
        <v>na</v>
      </c>
      <c r="AQ26" s="12">
        <f t="shared" si="18"/>
        <v>8.5663295657346844E-2</v>
      </c>
      <c r="AR26" s="12">
        <f t="shared" si="19"/>
        <v>5.9975010412328202E-2</v>
      </c>
      <c r="AS26" s="12">
        <f t="shared" si="20"/>
        <v>1.0685519505112993</v>
      </c>
      <c r="AT26" s="12" t="str">
        <f t="shared" si="21"/>
        <v>na</v>
      </c>
      <c r="AU26" s="12" t="str">
        <f t="shared" si="22"/>
        <v>na</v>
      </c>
      <c r="AV26" s="12" t="str">
        <f t="shared" si="23"/>
        <v>na</v>
      </c>
      <c r="AW26" s="12">
        <f t="shared" si="24"/>
        <v>1</v>
      </c>
      <c r="AX26" s="67">
        <f t="shared" si="25"/>
        <v>1</v>
      </c>
    </row>
    <row r="27" spans="1:50" x14ac:dyDescent="0.25">
      <c r="A27" s="81" t="s">
        <v>126</v>
      </c>
      <c r="B27" s="1"/>
      <c r="H27" s="1" t="s">
        <v>340</v>
      </c>
      <c r="I27" s="15" t="s">
        <v>186</v>
      </c>
      <c r="K27">
        <v>236</v>
      </c>
      <c r="L27" s="99">
        <v>72.775000000000006</v>
      </c>
      <c r="M27" s="83"/>
      <c r="N27" s="83"/>
      <c r="O27" s="83"/>
      <c r="P27" s="12">
        <f t="shared" si="2"/>
        <v>0.01</v>
      </c>
      <c r="Q27" s="67">
        <f t="shared" si="3"/>
        <v>0.01</v>
      </c>
      <c r="R27" s="1">
        <v>1</v>
      </c>
      <c r="S27">
        <v>1</v>
      </c>
      <c r="U27">
        <v>0.375</v>
      </c>
      <c r="V27">
        <v>0.15</v>
      </c>
      <c r="W27">
        <v>1</v>
      </c>
      <c r="X27">
        <v>0.25</v>
      </c>
      <c r="Y27">
        <v>1</v>
      </c>
      <c r="Z27" s="45"/>
      <c r="AA27">
        <v>1</v>
      </c>
      <c r="AB27">
        <v>1</v>
      </c>
      <c r="AC27" s="25">
        <f t="shared" si="4"/>
        <v>-4.6051701859880909</v>
      </c>
      <c r="AD27" s="12">
        <f t="shared" si="6"/>
        <v>-6.8542067884473914</v>
      </c>
      <c r="AE27" s="12" t="str">
        <f t="shared" si="7"/>
        <v>na</v>
      </c>
      <c r="AF27" s="12">
        <f t="shared" si="8"/>
        <v>-4.0435640657456409</v>
      </c>
      <c r="AG27" s="12">
        <f t="shared" si="9"/>
        <v>-1.6916951703629719</v>
      </c>
      <c r="AH27" s="12">
        <f t="shared" si="10"/>
        <v>-4.7604006416955551</v>
      </c>
      <c r="AI27" s="12">
        <f t="shared" si="11"/>
        <v>-2.0932591754491323</v>
      </c>
      <c r="AJ27" s="12">
        <f t="shared" si="12"/>
        <v>-4.8475475641979902</v>
      </c>
      <c r="AK27" s="12" t="str">
        <f t="shared" si="13"/>
        <v>na</v>
      </c>
      <c r="AL27" s="12">
        <f t="shared" si="14"/>
        <v>-4.6051701859880909</v>
      </c>
      <c r="AM27" s="12">
        <f t="shared" si="15"/>
        <v>-4.6051701859880909</v>
      </c>
      <c r="AN27" s="25">
        <f t="shared" si="5"/>
        <v>1</v>
      </c>
      <c r="AO27" s="12">
        <f t="shared" si="16"/>
        <v>2.215251487290427</v>
      </c>
      <c r="AP27" s="12" t="str">
        <f t="shared" si="17"/>
        <v>na</v>
      </c>
      <c r="AQ27" s="12">
        <f t="shared" si="18"/>
        <v>0.7709696609161214</v>
      </c>
      <c r="AR27" s="12">
        <f t="shared" si="19"/>
        <v>0.13494377342773842</v>
      </c>
      <c r="AS27" s="12">
        <f t="shared" si="20"/>
        <v>1.0685519505112993</v>
      </c>
      <c r="AT27" s="12">
        <f t="shared" si="21"/>
        <v>0.20661157024793386</v>
      </c>
      <c r="AU27" s="12">
        <f t="shared" si="22"/>
        <v>1.1080332409972298</v>
      </c>
      <c r="AV27" s="12" t="str">
        <f t="shared" si="23"/>
        <v>na</v>
      </c>
      <c r="AW27" s="12">
        <f t="shared" si="24"/>
        <v>1</v>
      </c>
      <c r="AX27" s="67">
        <f t="shared" si="25"/>
        <v>1</v>
      </c>
    </row>
    <row r="28" spans="1:50" x14ac:dyDescent="0.25">
      <c r="A28" s="81" t="s">
        <v>114</v>
      </c>
      <c r="B28" s="1"/>
      <c r="H28" s="1" t="s">
        <v>8</v>
      </c>
      <c r="I28" s="15" t="s">
        <v>186</v>
      </c>
      <c r="K28">
        <v>73</v>
      </c>
      <c r="L28" s="99">
        <v>1249.8869999999999</v>
      </c>
      <c r="M28" s="71"/>
      <c r="N28" s="71"/>
      <c r="O28" s="71"/>
      <c r="P28" s="12">
        <f t="shared" si="2"/>
        <v>0.01</v>
      </c>
      <c r="Q28" s="67">
        <f t="shared" si="3"/>
        <v>0.01</v>
      </c>
      <c r="R28" s="1">
        <v>1</v>
      </c>
      <c r="U28">
        <v>0.125</v>
      </c>
      <c r="V28">
        <v>0.05</v>
      </c>
      <c r="W28">
        <v>1</v>
      </c>
      <c r="Y28">
        <v>0.25</v>
      </c>
      <c r="Z28" s="45"/>
      <c r="AB28">
        <v>1</v>
      </c>
      <c r="AC28" s="25">
        <f t="shared" si="4"/>
        <v>-4.6051701859880909</v>
      </c>
      <c r="AD28" s="12" t="str">
        <f t="shared" si="6"/>
        <v>na</v>
      </c>
      <c r="AE28" s="12" t="str">
        <f t="shared" si="7"/>
        <v>na</v>
      </c>
      <c r="AF28" s="12">
        <f t="shared" si="8"/>
        <v>-1.3478546885818805</v>
      </c>
      <c r="AG28" s="12">
        <f t="shared" si="9"/>
        <v>-0.56389839012099074</v>
      </c>
      <c r="AH28" s="12">
        <f t="shared" si="10"/>
        <v>-4.7604006416955551</v>
      </c>
      <c r="AI28" s="12" t="str">
        <f t="shared" si="11"/>
        <v>na</v>
      </c>
      <c r="AJ28" s="12">
        <f t="shared" si="12"/>
        <v>-1.2118868910494975</v>
      </c>
      <c r="AK28" s="12" t="str">
        <f t="shared" si="13"/>
        <v>na</v>
      </c>
      <c r="AL28" s="12" t="str">
        <f t="shared" si="14"/>
        <v>na</v>
      </c>
      <c r="AM28" s="12">
        <f t="shared" si="15"/>
        <v>-4.6051701859880909</v>
      </c>
      <c r="AN28" s="25">
        <f t="shared" si="5"/>
        <v>1</v>
      </c>
      <c r="AO28" s="12" t="str">
        <f t="shared" si="16"/>
        <v>na</v>
      </c>
      <c r="AP28" s="12" t="str">
        <f t="shared" si="17"/>
        <v>na</v>
      </c>
      <c r="AQ28" s="12">
        <f t="shared" si="18"/>
        <v>8.5663295657346844E-2</v>
      </c>
      <c r="AR28" s="12">
        <f t="shared" si="19"/>
        <v>1.499375260308205E-2</v>
      </c>
      <c r="AS28" s="12">
        <f t="shared" si="20"/>
        <v>1.0685519505112993</v>
      </c>
      <c r="AT28" s="12" t="str">
        <f t="shared" si="21"/>
        <v>na</v>
      </c>
      <c r="AU28" s="12">
        <f t="shared" si="22"/>
        <v>6.9252077562326861E-2</v>
      </c>
      <c r="AV28" s="12" t="str">
        <f t="shared" si="23"/>
        <v>na</v>
      </c>
      <c r="AW28" s="12" t="str">
        <f t="shared" si="24"/>
        <v>na</v>
      </c>
      <c r="AX28" s="67">
        <f t="shared" si="25"/>
        <v>1</v>
      </c>
    </row>
    <row r="29" spans="1:50" x14ac:dyDescent="0.25">
      <c r="R29" s="1"/>
      <c r="Z29" s="45"/>
      <c r="AC29" s="1"/>
      <c r="AD29" s="13"/>
      <c r="AN29" s="1"/>
      <c r="AX29" s="2"/>
    </row>
    <row r="30" spans="1:50" x14ac:dyDescent="0.25">
      <c r="A30" t="s">
        <v>40</v>
      </c>
      <c r="M30" s="12" t="e">
        <f>AVERAGE(M5:M28)</f>
        <v>#DIV/0!</v>
      </c>
      <c r="R30" s="1">
        <f>SUM(R5:R28)/R31</f>
        <v>1</v>
      </c>
      <c r="S30">
        <f t="shared" ref="S30" si="26">SUM(S5:S28)/S31</f>
        <v>0.671875</v>
      </c>
      <c r="T30">
        <f t="shared" ref="T30" si="27">SUM(T5:T28)/T31</f>
        <v>1</v>
      </c>
      <c r="U30">
        <f t="shared" ref="U30" si="28">SUM(U5:U28)/U31</f>
        <v>0.42708333333333331</v>
      </c>
      <c r="V30">
        <f t="shared" ref="V30" si="29">SUM(V5:V28)/V31</f>
        <v>0.40833333333333338</v>
      </c>
      <c r="W30">
        <f t="shared" ref="W30" si="30">SUM(W5:W28)/W31</f>
        <v>0.96739130434782605</v>
      </c>
      <c r="X30">
        <f t="shared" ref="X30" si="31">SUM(X5:X28)/X31</f>
        <v>0.55000000000000004</v>
      </c>
      <c r="Y30">
        <f t="shared" ref="Y30" si="32">SUM(Y5:Y28)/Y31</f>
        <v>0.95</v>
      </c>
      <c r="Z30" s="45">
        <f t="shared" ref="Z30" si="33">SUM(Z5:Z28)/Z31</f>
        <v>1</v>
      </c>
      <c r="AA30">
        <f t="shared" ref="AA30" si="34">SUM(AA5:AA28)/AA31</f>
        <v>1</v>
      </c>
      <c r="AB30">
        <f t="shared" ref="AB30" si="35">SUM(AB5:AB28)/AB31</f>
        <v>1</v>
      </c>
      <c r="AC30" s="25">
        <f>(1/R31)*(SUM(AC5:AC28))</f>
        <v>-4.6051701859880891</v>
      </c>
      <c r="AD30" s="12">
        <f t="shared" ref="AD30" si="36">(1/S31)*(SUM(AD5:AD28))</f>
        <v>-4.6051701859880909</v>
      </c>
      <c r="AE30" s="12">
        <f t="shared" ref="AE30" si="37">(1/T31)*(SUM(AE5:AE28))</f>
        <v>-4.6051701859880909</v>
      </c>
      <c r="AF30" s="12">
        <f t="shared" ref="AF30" si="38">(1/U31)*(SUM(AF5:AF28))</f>
        <v>-4.6051701859880918</v>
      </c>
      <c r="AG30" s="12">
        <f t="shared" ref="AG30" si="39">(1/V31)*(SUM(AG5:AG28))</f>
        <v>-4.60517018598809</v>
      </c>
      <c r="AH30" s="12">
        <f t="shared" ref="AH30" si="40">(1/W31)*(SUM(AH5:AH28))</f>
        <v>-4.6051701859880909</v>
      </c>
      <c r="AI30" s="12">
        <f t="shared" ref="AI30" si="41">(1/X31)*(SUM(AI5:AI28))</f>
        <v>-4.6051701859880909</v>
      </c>
      <c r="AJ30" s="12">
        <f t="shared" ref="AJ30" si="42">(1/Y31)*(SUM(AJ5:AJ28))</f>
        <v>-4.60517018598809</v>
      </c>
      <c r="AK30" s="12">
        <f t="shared" ref="AK30" si="43">(1/Z31)*(SUM(AK5:AK28))</f>
        <v>-4.6051701859880909</v>
      </c>
      <c r="AL30" s="12">
        <f t="shared" ref="AL30" si="44">(1/AA31)*(SUM(AL5:AL28))</f>
        <v>-4.6051701859880909</v>
      </c>
      <c r="AM30" s="67">
        <f t="shared" ref="AM30" si="45">(1/AB31)*(SUM(AM5:AM28))</f>
        <v>-4.60517018598809</v>
      </c>
      <c r="AN30" s="12">
        <f>SUM(AN5:AN28)</f>
        <v>24</v>
      </c>
      <c r="AO30" s="12">
        <f t="shared" ref="AO30:AX30" si="46">SUM(AO5:AO28)</f>
        <v>20.906435911303401</v>
      </c>
      <c r="AP30" s="12">
        <f t="shared" si="46"/>
        <v>9</v>
      </c>
      <c r="AQ30" s="12">
        <f t="shared" si="46"/>
        <v>39.233789411064862</v>
      </c>
      <c r="AR30" s="12">
        <f t="shared" si="46"/>
        <v>45.431070387338586</v>
      </c>
      <c r="AS30" s="12">
        <f t="shared" si="46"/>
        <v>23.574927408155538</v>
      </c>
      <c r="AT30" s="12">
        <f t="shared" si="46"/>
        <v>7.2314049586776852</v>
      </c>
      <c r="AU30" s="12">
        <f t="shared" si="46"/>
        <v>15.581717451523545</v>
      </c>
      <c r="AV30" s="12">
        <f t="shared" si="46"/>
        <v>3</v>
      </c>
      <c r="AW30" s="12">
        <f t="shared" si="46"/>
        <v>9</v>
      </c>
      <c r="AX30" s="67">
        <f t="shared" si="46"/>
        <v>18</v>
      </c>
    </row>
    <row r="31" spans="1:50" x14ac:dyDescent="0.25">
      <c r="A31" t="s">
        <v>41</v>
      </c>
      <c r="R31" s="1">
        <f>COUNTIF(R5:R28,"&gt;0")</f>
        <v>24</v>
      </c>
      <c r="S31">
        <f t="shared" ref="S31:AB31" si="47">COUNTIF(S5:S28,"&gt;0")</f>
        <v>16</v>
      </c>
      <c r="T31">
        <f t="shared" si="47"/>
        <v>9</v>
      </c>
      <c r="U31">
        <f t="shared" si="47"/>
        <v>24</v>
      </c>
      <c r="V31">
        <f t="shared" si="47"/>
        <v>24</v>
      </c>
      <c r="W31">
        <f t="shared" si="47"/>
        <v>23</v>
      </c>
      <c r="X31">
        <f t="shared" si="47"/>
        <v>5</v>
      </c>
      <c r="Y31">
        <f t="shared" si="47"/>
        <v>15</v>
      </c>
      <c r="Z31" s="45">
        <f t="shared" si="47"/>
        <v>3</v>
      </c>
      <c r="AA31">
        <f t="shared" si="47"/>
        <v>9</v>
      </c>
      <c r="AB31">
        <f t="shared" si="47"/>
        <v>18</v>
      </c>
      <c r="AC31" s="25"/>
      <c r="AD31" s="12"/>
      <c r="AE31" s="12"/>
      <c r="AF31" s="12"/>
      <c r="AG31" s="12"/>
      <c r="AH31" s="12"/>
      <c r="AI31" s="12"/>
      <c r="AJ31" s="12"/>
      <c r="AK31" s="12"/>
      <c r="AL31" s="12"/>
      <c r="AM31" s="67"/>
      <c r="AN31" s="12">
        <f t="shared" ref="AN31" si="48">AN30*AC32^2</f>
        <v>2.4000000000000106E-3</v>
      </c>
      <c r="AO31" s="12">
        <f t="shared" ref="AO31" si="49">AO30*AD32^2</f>
        <v>2.0906435911303414E-3</v>
      </c>
      <c r="AP31" s="12">
        <f t="shared" ref="AP31" si="50">AP30*AE32^2</f>
        <v>9.0000000000000063E-4</v>
      </c>
      <c r="AQ31" s="12">
        <f t="shared" ref="AQ31" si="51">AQ30*AF32^2</f>
        <v>3.9233789411064817E-3</v>
      </c>
      <c r="AR31" s="12">
        <f t="shared" ref="AR31" si="52">AR30*AG32^2</f>
        <v>4.5431070387338714E-3</v>
      </c>
      <c r="AS31" s="12">
        <f t="shared" ref="AS31" si="53">AS30*AH32^2</f>
        <v>2.3574927408155557E-3</v>
      </c>
      <c r="AT31" s="12">
        <f t="shared" ref="AT31" si="54">AT30*AI32^2</f>
        <v>7.2314049586776909E-4</v>
      </c>
      <c r="AU31" s="12">
        <f t="shared" ref="AU31" si="55">AU30*AJ32^2</f>
        <v>1.5581717451523588E-3</v>
      </c>
      <c r="AV31" s="12">
        <f t="shared" ref="AV31" si="56">AV30*AK32^2</f>
        <v>3.0000000000000024E-4</v>
      </c>
      <c r="AW31" s="12">
        <f t="shared" ref="AW31" si="57">AW30*AL32^2</f>
        <v>9.0000000000000063E-4</v>
      </c>
      <c r="AX31" s="67">
        <f t="shared" ref="AX31" si="58">AX30*AM32^2</f>
        <v>1.8000000000000049E-3</v>
      </c>
    </row>
    <row r="32" spans="1:50" ht="24" x14ac:dyDescent="0.45">
      <c r="A32" s="28" t="s">
        <v>188</v>
      </c>
      <c r="R32" s="1">
        <f>IF(R5&gt;0,$M5,0)+IF(R6&gt;0,$M6,0)+IF(R7&gt;0,$M7,0)+IF(R8&gt;0,$M8,0)+IF(R9&gt;0,$M9,0)+IF(R10&gt;0,$M10,0)+IF(R11&gt;0,$M11,0)+IF(R12&gt;0,$M12,0)+IF(R13&gt;0,$M13,0)+IF(R14&gt;0,$M14,0)+IF(R15&gt;0,$M15,0)+IF(R16&gt;0,$M16,0)+IF(R17&gt;0,$M17,0)+IF(R18&gt;0,$M18,0)+IF(R19&gt;0,$M19,0)+IF(R20&gt;0,$M20,0)+IF(R21&gt;0,$M21,0)+IF(R22&gt;0,$M22,0)+IF(R23&gt;0,$M23,0)+IF(R24&gt;0,$M24,0)+IF(R25&gt;0,$M25,0)+IF(R26&gt;0,$M26,0)+IF(R27&gt;0,$M27,0)+IF(R28&gt;0,$M28,0)</f>
        <v>0</v>
      </c>
      <c r="S32">
        <f t="shared" ref="S32:AB32" si="59">IF(S5&gt;0,$M5,0)+IF(S6&gt;0,$M6,0)+IF(S7&gt;0,$M7,0)+IF(S8&gt;0,$M8,0)+IF(S9&gt;0,$M9,0)+IF(S10&gt;0,$M10,0)+IF(S11&gt;0,$M11,0)+IF(S12&gt;0,$M12,0)+IF(S13&gt;0,$M13,0)+IF(S14&gt;0,$M14,0)+IF(S15&gt;0,$M15,0)+IF(S16&gt;0,$M16,0)+IF(S17&gt;0,$M17,0)+IF(S18&gt;0,$M18,0)+IF(S19&gt;0,$M19,0)+IF(S20&gt;0,$M20,0)+IF(S21&gt;0,$M21,0)+IF(S22&gt;0,$M22,0)+IF(S23&gt;0,$M23,0)+IF(S24&gt;0,$M24,0)+IF(S25&gt;0,$M25,0)+IF(S26&gt;0,$M26,0)+IF(S27&gt;0,$M27,0)+IF(S28&gt;0,$M28,0)</f>
        <v>0</v>
      </c>
      <c r="T32">
        <f t="shared" si="59"/>
        <v>0</v>
      </c>
      <c r="U32">
        <f t="shared" si="59"/>
        <v>0</v>
      </c>
      <c r="V32">
        <f t="shared" si="59"/>
        <v>0</v>
      </c>
      <c r="W32">
        <f t="shared" si="59"/>
        <v>0</v>
      </c>
      <c r="X32">
        <f t="shared" si="59"/>
        <v>0</v>
      </c>
      <c r="Y32">
        <f t="shared" si="59"/>
        <v>0</v>
      </c>
      <c r="Z32">
        <f t="shared" si="59"/>
        <v>0</v>
      </c>
      <c r="AA32">
        <f t="shared" si="59"/>
        <v>0</v>
      </c>
      <c r="AB32" s="2">
        <f t="shared" si="59"/>
        <v>0</v>
      </c>
      <c r="AC32" s="30">
        <f>EXP(AC30)</f>
        <v>1.0000000000000023E-2</v>
      </c>
      <c r="AD32" s="30">
        <f t="shared" ref="AD32:AM32" si="60">EXP(AD30)</f>
        <v>1.0000000000000004E-2</v>
      </c>
      <c r="AE32" s="30">
        <f t="shared" si="60"/>
        <v>1.0000000000000004E-2</v>
      </c>
      <c r="AF32" s="30">
        <f t="shared" si="60"/>
        <v>9.999999999999995E-3</v>
      </c>
      <c r="AG32" s="30">
        <f t="shared" si="60"/>
        <v>1.0000000000000014E-2</v>
      </c>
      <c r="AH32" s="30">
        <f t="shared" si="60"/>
        <v>1.0000000000000004E-2</v>
      </c>
      <c r="AI32" s="30">
        <f t="shared" si="60"/>
        <v>1.0000000000000004E-2</v>
      </c>
      <c r="AJ32" s="30">
        <f t="shared" si="60"/>
        <v>1.0000000000000014E-2</v>
      </c>
      <c r="AK32" s="30">
        <f t="shared" si="60"/>
        <v>1.0000000000000004E-2</v>
      </c>
      <c r="AL32" s="30">
        <f t="shared" si="60"/>
        <v>1.0000000000000004E-2</v>
      </c>
      <c r="AM32" s="70">
        <f t="shared" si="60"/>
        <v>1.0000000000000014E-2</v>
      </c>
      <c r="AN32" s="12">
        <f t="shared" ref="AN32:AX32" si="61">SQRT(AN31)</f>
        <v>4.8989794855663668E-2</v>
      </c>
      <c r="AO32" s="12">
        <f t="shared" si="61"/>
        <v>4.5723556195142359E-2</v>
      </c>
      <c r="AP32" s="12">
        <f t="shared" si="61"/>
        <v>3.0000000000000009E-2</v>
      </c>
      <c r="AQ32" s="12">
        <f t="shared" si="61"/>
        <v>6.2636881636193242E-2</v>
      </c>
      <c r="AR32" s="12">
        <f t="shared" si="61"/>
        <v>6.7402574422152986E-2</v>
      </c>
      <c r="AS32" s="12">
        <f t="shared" si="61"/>
        <v>4.8554018791605251E-2</v>
      </c>
      <c r="AT32" s="12">
        <f t="shared" si="61"/>
        <v>2.68912717413619E-2</v>
      </c>
      <c r="AU32" s="12">
        <f t="shared" si="61"/>
        <v>3.9473684210526369E-2</v>
      </c>
      <c r="AV32" s="12">
        <f t="shared" si="61"/>
        <v>1.732050807568878E-2</v>
      </c>
      <c r="AW32" s="12">
        <f t="shared" si="61"/>
        <v>3.0000000000000009E-2</v>
      </c>
      <c r="AX32" s="67">
        <f t="shared" si="61"/>
        <v>4.2426406871192909E-2</v>
      </c>
    </row>
    <row r="33" spans="1:39" ht="18" x14ac:dyDescent="0.35">
      <c r="A33" s="31" t="s">
        <v>189</v>
      </c>
      <c r="AC33" s="1"/>
      <c r="AM33" s="2"/>
    </row>
    <row r="34" spans="1:39" x14ac:dyDescent="0.25">
      <c r="A34" s="31" t="s">
        <v>199</v>
      </c>
      <c r="Z34" t="s">
        <v>43</v>
      </c>
      <c r="AC34" s="25">
        <f t="shared" ref="AC34" si="62">SQRT(((R32-1)*(AN32^2))/(R32-1))</f>
        <v>4.8989794855663668E-2</v>
      </c>
      <c r="AD34" s="12">
        <f t="shared" ref="AD34" si="63">SQRT(((S32-1)*(AO32^2))/(S32-1))</f>
        <v>4.5723556195142359E-2</v>
      </c>
      <c r="AE34" s="12">
        <f t="shared" ref="AE34" si="64">SQRT(((T32-1)*(AP32^2))/(T32-1))</f>
        <v>3.0000000000000009E-2</v>
      </c>
      <c r="AF34" s="12">
        <f t="shared" ref="AF34" si="65">SQRT(((U32-1)*(AQ32^2))/(U32-1))</f>
        <v>6.2636881636193242E-2</v>
      </c>
      <c r="AG34" s="12">
        <f t="shared" ref="AG34" si="66">SQRT(((V32-1)*(AR32^2))/(V32-1))</f>
        <v>6.7402574422152986E-2</v>
      </c>
      <c r="AH34" s="12">
        <f t="shared" ref="AH34" si="67">SQRT(((W32-1)*(AS32^2))/(W32-1))</f>
        <v>4.8554018791605251E-2</v>
      </c>
      <c r="AI34" s="12">
        <f t="shared" ref="AI34" si="68">SQRT(((X32-1)*(AT32^2))/(X32-1))</f>
        <v>2.68912717413619E-2</v>
      </c>
      <c r="AJ34" s="12">
        <f t="shared" ref="AJ34" si="69">SQRT(((Y32-1)*(AU32^2))/(Y32-1))</f>
        <v>3.9473684210526369E-2</v>
      </c>
      <c r="AK34" s="12">
        <f t="shared" ref="AK34" si="70">SQRT(((Z32-1)*(AV32^2))/(Z32-1))</f>
        <v>1.732050807568878E-2</v>
      </c>
      <c r="AL34" s="12">
        <f t="shared" ref="AL34" si="71">SQRT(((AA32-1)*(AW32^2))/(AA32-1))</f>
        <v>3.0000000000000009E-2</v>
      </c>
      <c r="AM34" s="67">
        <f t="shared" ref="AM34" si="72">SQRT(((AB32-1)*(AX32^2))/(AB32-1))</f>
        <v>4.2426406871192909E-2</v>
      </c>
    </row>
    <row r="35" spans="1:39" x14ac:dyDescent="0.25">
      <c r="Z35" t="s">
        <v>44</v>
      </c>
      <c r="AC35" s="25" t="e">
        <f t="shared" ref="AC35" si="73">(1-AC32)/(SQRT((2*(AC34^2)/R32)))</f>
        <v>#DIV/0!</v>
      </c>
      <c r="AD35" s="12" t="e">
        <f t="shared" ref="AD35" si="74">(1-AD32)/(SQRT((2*(AD34^2)/S32)))</f>
        <v>#DIV/0!</v>
      </c>
      <c r="AE35" s="12" t="e">
        <f t="shared" ref="AE35" si="75">(1-AE32)/(SQRT((2*(AE34^2)/T32)))</f>
        <v>#DIV/0!</v>
      </c>
      <c r="AF35" s="12" t="e">
        <f t="shared" ref="AF35" si="76">(1-AF32)/(SQRT((2*(AF34^2)/U32)))</f>
        <v>#DIV/0!</v>
      </c>
      <c r="AG35" s="12" t="e">
        <f t="shared" ref="AG35" si="77">(1-AG32)/(SQRT((2*(AG34^2)/V32)))</f>
        <v>#DIV/0!</v>
      </c>
      <c r="AH35" s="12" t="e">
        <f t="shared" ref="AH35" si="78">(1-AH32)/(SQRT((2*(AH34^2)/W32)))</f>
        <v>#DIV/0!</v>
      </c>
      <c r="AI35" s="12" t="e">
        <f t="shared" ref="AI35" si="79">(1-AI32)/(SQRT((2*(AI34^2)/X32)))</f>
        <v>#DIV/0!</v>
      </c>
      <c r="AJ35" s="12" t="e">
        <f t="shared" ref="AJ35" si="80">(1-AJ32)/(SQRT((2*(AJ34^2)/Y32)))</f>
        <v>#DIV/0!</v>
      </c>
      <c r="AK35" s="12" t="e">
        <f t="shared" ref="AK35" si="81">(1-AK32)/(SQRT((2*(AK34^2)/Z32)))</f>
        <v>#DIV/0!</v>
      </c>
      <c r="AL35" s="12" t="e">
        <f t="shared" ref="AL35" si="82">(1-AL32)/(SQRT((2*(AL34^2)/AA32)))</f>
        <v>#DIV/0!</v>
      </c>
      <c r="AM35" s="67" t="e">
        <f t="shared" ref="AM35" si="83">(1-AM32)/(SQRT((2*(AM34^2)/AB32)))</f>
        <v>#DIV/0!</v>
      </c>
    </row>
    <row r="36" spans="1:39" x14ac:dyDescent="0.25">
      <c r="Z36" t="s">
        <v>151</v>
      </c>
      <c r="AC36" s="25" t="e">
        <f t="shared" ref="AC36" si="84">TINV(0.05,2*R32-2)</f>
        <v>#NUM!</v>
      </c>
      <c r="AD36" s="12" t="e">
        <f t="shared" ref="AD36" si="85">TINV(0.05,2*S32-2)</f>
        <v>#NUM!</v>
      </c>
      <c r="AE36" s="12" t="e">
        <f t="shared" ref="AE36" si="86">TINV(0.05,2*T32-2)</f>
        <v>#NUM!</v>
      </c>
      <c r="AF36" s="12" t="e">
        <f t="shared" ref="AF36" si="87">TINV(0.05,2*U32-2)</f>
        <v>#NUM!</v>
      </c>
      <c r="AG36" s="12" t="e">
        <f t="shared" ref="AG36" si="88">TINV(0.05,2*V32-2)</f>
        <v>#NUM!</v>
      </c>
      <c r="AH36" s="12" t="e">
        <f t="shared" ref="AH36" si="89">TINV(0.05,2*W32-2)</f>
        <v>#NUM!</v>
      </c>
      <c r="AI36" s="12" t="e">
        <f t="shared" ref="AI36" si="90">TINV(0.05,2*X32-2)</f>
        <v>#NUM!</v>
      </c>
      <c r="AJ36" s="12" t="e">
        <f t="shared" ref="AJ36" si="91">TINV(0.05,2*Y32-2)</f>
        <v>#NUM!</v>
      </c>
      <c r="AK36" s="12" t="e">
        <f t="shared" ref="AK36" si="92">TINV(0.05,2*Z32-2)</f>
        <v>#NUM!</v>
      </c>
      <c r="AL36" s="12" t="e">
        <f t="shared" ref="AL36" si="93">TINV(0.05,2*AA32-2)</f>
        <v>#NUM!</v>
      </c>
      <c r="AM36" s="67" t="e">
        <f t="shared" ref="AM36" si="94">TINV(0.05,2*AB32-2)</f>
        <v>#NUM!</v>
      </c>
    </row>
    <row r="37" spans="1:39" x14ac:dyDescent="0.25">
      <c r="Z37" t="s">
        <v>46</v>
      </c>
      <c r="AC37" s="25" t="e">
        <f t="shared" ref="AC37" si="95">TDIST(ABS(AC35),2*R32-2,1)</f>
        <v>#DIV/0!</v>
      </c>
      <c r="AD37" s="12" t="e">
        <f t="shared" ref="AD37" si="96">TDIST(ABS(AD35),2*S32-2,1)</f>
        <v>#DIV/0!</v>
      </c>
      <c r="AE37" s="12" t="e">
        <f t="shared" ref="AE37" si="97">TDIST(ABS(AE35),2*T32-2,1)</f>
        <v>#DIV/0!</v>
      </c>
      <c r="AF37" s="12" t="e">
        <f t="shared" ref="AF37" si="98">TDIST(ABS(AF35),2*U32-2,1)</f>
        <v>#DIV/0!</v>
      </c>
      <c r="AG37" s="12" t="e">
        <f t="shared" ref="AG37" si="99">TDIST(ABS(AG35),2*V32-2,1)</f>
        <v>#DIV/0!</v>
      </c>
      <c r="AH37" s="12" t="e">
        <f t="shared" ref="AH37" si="100">TDIST(ABS(AH35),2*W32-2,1)</f>
        <v>#DIV/0!</v>
      </c>
      <c r="AI37" s="12" t="e">
        <f t="shared" ref="AI37" si="101">TDIST(ABS(AI35),2*X32-2,1)</f>
        <v>#DIV/0!</v>
      </c>
      <c r="AJ37" s="12" t="e">
        <f t="shared" ref="AJ37" si="102">TDIST(ABS(AJ35),2*Y32-2,1)</f>
        <v>#DIV/0!</v>
      </c>
      <c r="AK37" s="12" t="e">
        <f t="shared" ref="AK37" si="103">TDIST(ABS(AK35),2*Z32-2,1)</f>
        <v>#DIV/0!</v>
      </c>
      <c r="AL37" s="12" t="e">
        <f t="shared" ref="AL37" si="104">TDIST(ABS(AL35),2*AA32-2,1)</f>
        <v>#DIV/0!</v>
      </c>
      <c r="AM37" s="67" t="e">
        <f t="shared" ref="AM37" si="105">TDIST(ABS(AM35),2*AB32-2,1)</f>
        <v>#DIV/0!</v>
      </c>
    </row>
    <row r="38" spans="1:39" x14ac:dyDescent="0.25">
      <c r="Z38" t="s">
        <v>47</v>
      </c>
      <c r="AC38" s="25" t="e">
        <f>IF(R31&gt;4,IF(AC37&lt;0.001,"***",IF(AC37&lt;0.01,"**",IF(AC37&lt;0.05,"*","ns"))),"na")</f>
        <v>#DIV/0!</v>
      </c>
      <c r="AD38" s="12" t="e">
        <f t="shared" ref="AD38" si="106">IF(S31&gt;4,IF(AD37&lt;0.001,"***",IF(AD37&lt;0.01,"**",IF(AD37&lt;0.05,"*","ns"))),"na")</f>
        <v>#DIV/0!</v>
      </c>
      <c r="AE38" s="12" t="e">
        <f t="shared" ref="AE38" si="107">IF(T31&gt;4,IF(AE37&lt;0.001,"***",IF(AE37&lt;0.01,"**",IF(AE37&lt;0.05,"*","ns"))),"na")</f>
        <v>#DIV/0!</v>
      </c>
      <c r="AF38" s="12" t="e">
        <f t="shared" ref="AF38" si="108">IF(U31&gt;4,IF(AF37&lt;0.001,"***",IF(AF37&lt;0.01,"**",IF(AF37&lt;0.05,"*","ns"))),"na")</f>
        <v>#DIV/0!</v>
      </c>
      <c r="AG38" s="12" t="e">
        <f t="shared" ref="AG38" si="109">IF(V31&gt;4,IF(AG37&lt;0.001,"***",IF(AG37&lt;0.01,"**",IF(AG37&lt;0.05,"*","ns"))),"na")</f>
        <v>#DIV/0!</v>
      </c>
      <c r="AH38" s="12" t="e">
        <f t="shared" ref="AH38" si="110">IF(W31&gt;4,IF(AH37&lt;0.001,"***",IF(AH37&lt;0.01,"**",IF(AH37&lt;0.05,"*","ns"))),"na")</f>
        <v>#DIV/0!</v>
      </c>
      <c r="AI38" s="12" t="e">
        <f t="shared" ref="AI38" si="111">IF(X31&gt;4,IF(AI37&lt;0.001,"***",IF(AI37&lt;0.01,"**",IF(AI37&lt;0.05,"*","ns"))),"na")</f>
        <v>#DIV/0!</v>
      </c>
      <c r="AJ38" s="12" t="e">
        <f t="shared" ref="AJ38" si="112">IF(Y31&gt;4,IF(AJ37&lt;0.001,"***",IF(AJ37&lt;0.01,"**",IF(AJ37&lt;0.05,"*","ns"))),"na")</f>
        <v>#DIV/0!</v>
      </c>
      <c r="AK38" s="12" t="str">
        <f t="shared" ref="AK38" si="113">IF(Z31&gt;4,IF(AK37&lt;0.001,"***",IF(AK37&lt;0.01,"**",IF(AK37&lt;0.05,"*","ns"))),"na")</f>
        <v>na</v>
      </c>
      <c r="AL38" s="12" t="e">
        <f t="shared" ref="AL38" si="114">IF(AA31&gt;4,IF(AL37&lt;0.001,"***",IF(AL37&lt;0.01,"**",IF(AL37&lt;0.05,"*","ns"))),"na")</f>
        <v>#DIV/0!</v>
      </c>
      <c r="AM38" s="67" t="e">
        <f t="shared" ref="AM38" si="115">IF(AB31&gt;4,IF(AM37&lt;0.001,"***",IF(AM37&lt;0.01,"**",IF(AM37&lt;0.05,"*","ns"))),"na")</f>
        <v>#DIV/0!</v>
      </c>
    </row>
    <row r="41" spans="1:39" x14ac:dyDescent="0.25">
      <c r="T41" t="s">
        <v>13</v>
      </c>
    </row>
    <row r="42" spans="1:39" x14ac:dyDescent="0.25">
      <c r="G42" t="s">
        <v>49</v>
      </c>
      <c r="H42" t="s">
        <v>50</v>
      </c>
      <c r="S42" t="s">
        <v>49</v>
      </c>
      <c r="T42" t="s">
        <v>50</v>
      </c>
    </row>
    <row r="43" spans="1:39" x14ac:dyDescent="0.25">
      <c r="G43" t="s">
        <v>15</v>
      </c>
      <c r="H43" t="s">
        <v>52</v>
      </c>
      <c r="S43" t="s">
        <v>15</v>
      </c>
      <c r="T43" t="s">
        <v>63</v>
      </c>
    </row>
    <row r="44" spans="1:39" x14ac:dyDescent="0.25">
      <c r="G44" t="s">
        <v>16</v>
      </c>
      <c r="H44" t="s">
        <v>53</v>
      </c>
      <c r="S44" t="s">
        <v>16</v>
      </c>
      <c r="T44" t="s">
        <v>67</v>
      </c>
    </row>
    <row r="45" spans="1:39" x14ac:dyDescent="0.25">
      <c r="G45" t="s">
        <v>17</v>
      </c>
      <c r="H45" t="s">
        <v>54</v>
      </c>
      <c r="S45" t="s">
        <v>17</v>
      </c>
      <c r="T45" t="s">
        <v>68</v>
      </c>
    </row>
    <row r="46" spans="1:39" x14ac:dyDescent="0.25">
      <c r="G46" t="s">
        <v>18</v>
      </c>
      <c r="H46" t="s">
        <v>55</v>
      </c>
      <c r="S46" t="s">
        <v>18</v>
      </c>
      <c r="T46" t="s">
        <v>64</v>
      </c>
    </row>
    <row r="47" spans="1:39" x14ac:dyDescent="0.25">
      <c r="G47" t="s">
        <v>19</v>
      </c>
      <c r="H47" t="s">
        <v>56</v>
      </c>
      <c r="S47" t="s">
        <v>19</v>
      </c>
      <c r="T47" t="s">
        <v>56</v>
      </c>
    </row>
    <row r="48" spans="1:39" x14ac:dyDescent="0.25">
      <c r="G48" t="s">
        <v>20</v>
      </c>
      <c r="H48" t="s">
        <v>57</v>
      </c>
      <c r="S48" t="s">
        <v>20</v>
      </c>
      <c r="T48" t="s">
        <v>65</v>
      </c>
    </row>
    <row r="49" spans="1:20" x14ac:dyDescent="0.25">
      <c r="G49" t="s">
        <v>21</v>
      </c>
      <c r="H49" t="s">
        <v>58</v>
      </c>
      <c r="S49" t="s">
        <v>21</v>
      </c>
      <c r="T49" t="s">
        <v>66</v>
      </c>
    </row>
    <row r="50" spans="1:20" x14ac:dyDescent="0.25">
      <c r="G50" t="s">
        <v>22</v>
      </c>
      <c r="H50" t="s">
        <v>59</v>
      </c>
      <c r="S50" t="s">
        <v>22</v>
      </c>
      <c r="T50" t="s">
        <v>69</v>
      </c>
    </row>
    <row r="52" spans="1:20" x14ac:dyDescent="0.25">
      <c r="A52" t="s">
        <v>269</v>
      </c>
    </row>
    <row r="53" spans="1:20" x14ac:dyDescent="0.25">
      <c r="A53" s="192" t="s">
        <v>526</v>
      </c>
    </row>
    <row r="54" spans="1:20" x14ac:dyDescent="0.25">
      <c r="A54" s="13" t="s">
        <v>525</v>
      </c>
    </row>
    <row r="55" spans="1:20" x14ac:dyDescent="0.25">
      <c r="A55" s="13" t="s">
        <v>270</v>
      </c>
    </row>
    <row r="56" spans="1:20" x14ac:dyDescent="0.25">
      <c r="A56" s="13" t="s">
        <v>271</v>
      </c>
    </row>
    <row r="57" spans="1:20" x14ac:dyDescent="0.25">
      <c r="A57" s="13" t="s">
        <v>272</v>
      </c>
    </row>
    <row r="58" spans="1:20" x14ac:dyDescent="0.25">
      <c r="A58" t="s">
        <v>283</v>
      </c>
    </row>
    <row r="59" spans="1:20" x14ac:dyDescent="0.25">
      <c r="A59" s="13" t="s">
        <v>115</v>
      </c>
    </row>
    <row r="60" spans="1:20" x14ac:dyDescent="0.25">
      <c r="A60" s="13" t="s">
        <v>281</v>
      </c>
    </row>
    <row r="61" spans="1:20" x14ac:dyDescent="0.25">
      <c r="A61" s="13" t="s">
        <v>282</v>
      </c>
    </row>
    <row r="62" spans="1:20" x14ac:dyDescent="0.25">
      <c r="A62" s="13" t="s">
        <v>119</v>
      </c>
    </row>
  </sheetData>
  <mergeCells count="18">
    <mergeCell ref="N4:Q4"/>
    <mergeCell ref="S2:V2"/>
    <mergeCell ref="K1:K2"/>
    <mergeCell ref="AJ2:AL2"/>
    <mergeCell ref="AO2:AR2"/>
    <mergeCell ref="Y2:AA2"/>
    <mergeCell ref="AD2:AG2"/>
    <mergeCell ref="N2:N3"/>
    <mergeCell ref="O2:O3"/>
    <mergeCell ref="P2:P3"/>
    <mergeCell ref="Q2:Q3"/>
    <mergeCell ref="AU2:AW2"/>
    <mergeCell ref="R3:R4"/>
    <mergeCell ref="AC3:AC4"/>
    <mergeCell ref="AN3:AN4"/>
    <mergeCell ref="R1:AA1"/>
    <mergeCell ref="AC1:AL1"/>
    <mergeCell ref="AN1:AW1"/>
  </mergeCells>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F982D-0E75-46EE-9818-3DA4D2EAF5B2}">
  <dimension ref="A1:DL48"/>
  <sheetViews>
    <sheetView workbookViewId="0">
      <selection activeCell="M5" sqref="M5"/>
    </sheetView>
  </sheetViews>
  <sheetFormatPr defaultRowHeight="15" x14ac:dyDescent="0.25"/>
  <cols>
    <col min="1" max="1" width="20.42578125" customWidth="1"/>
    <col min="2" max="7" width="2.7109375" customWidth="1"/>
    <col min="11" max="11" width="13.140625" customWidth="1"/>
    <col min="52" max="52" width="18.42578125" customWidth="1"/>
    <col min="53" max="58" width="2.7109375" customWidth="1"/>
    <col min="103" max="103" width="18.42578125" customWidth="1"/>
    <col min="104" max="109" width="2.7109375" customWidth="1"/>
    <col min="154" max="154" width="19.5703125" customWidth="1"/>
    <col min="155" max="160" width="3.42578125" customWidth="1"/>
    <col min="161" max="161" width="17.28515625" customWidth="1"/>
    <col min="205" max="205" width="18.42578125" customWidth="1"/>
    <col min="206" max="211" width="3" customWidth="1"/>
  </cols>
  <sheetData>
    <row r="1" spans="1:50" ht="15.6" customHeight="1" x14ac:dyDescent="0.35">
      <c r="A1" t="s">
        <v>260</v>
      </c>
      <c r="B1" s="1" t="s">
        <v>169</v>
      </c>
      <c r="G1" s="2"/>
      <c r="J1" s="78"/>
      <c r="K1" s="232"/>
      <c r="L1" s="85"/>
      <c r="M1" s="62"/>
      <c r="N1" s="62"/>
      <c r="O1" s="62"/>
      <c r="P1" s="62"/>
      <c r="Q1" s="62"/>
      <c r="R1" s="229" t="s">
        <v>155</v>
      </c>
      <c r="S1" s="230"/>
      <c r="T1" s="230"/>
      <c r="U1" s="230"/>
      <c r="V1" s="230"/>
      <c r="W1" s="230"/>
      <c r="X1" s="230"/>
      <c r="Y1" s="230"/>
      <c r="Z1" s="230"/>
      <c r="AA1" s="230"/>
      <c r="AB1" s="63"/>
      <c r="AC1" s="230" t="s">
        <v>156</v>
      </c>
      <c r="AD1" s="230"/>
      <c r="AE1" s="230"/>
      <c r="AF1" s="230"/>
      <c r="AG1" s="230"/>
      <c r="AH1" s="230"/>
      <c r="AI1" s="230"/>
      <c r="AJ1" s="230"/>
      <c r="AK1" s="230"/>
      <c r="AL1" s="230"/>
      <c r="AM1" s="63"/>
      <c r="AN1" s="230" t="s">
        <v>157</v>
      </c>
      <c r="AO1" s="230"/>
      <c r="AP1" s="230"/>
      <c r="AQ1" s="230"/>
      <c r="AR1" s="230"/>
      <c r="AS1" s="230"/>
      <c r="AT1" s="230"/>
      <c r="AU1" s="230"/>
      <c r="AV1" s="230"/>
      <c r="AW1" s="230"/>
      <c r="AX1" s="63"/>
    </row>
    <row r="2" spans="1:50" ht="45.6" customHeight="1" x14ac:dyDescent="0.35">
      <c r="A2" s="223"/>
      <c r="B2" s="9" t="s">
        <v>170</v>
      </c>
      <c r="C2" s="11" t="s">
        <v>171</v>
      </c>
      <c r="D2" s="11" t="s">
        <v>172</v>
      </c>
      <c r="E2" s="11" t="s">
        <v>173</v>
      </c>
      <c r="F2" s="11" t="s">
        <v>174</v>
      </c>
      <c r="G2" s="26" t="s">
        <v>175</v>
      </c>
      <c r="H2" s="62"/>
      <c r="I2" s="62"/>
      <c r="J2" s="85"/>
      <c r="K2" s="232"/>
      <c r="L2" s="86" t="s">
        <v>1</v>
      </c>
      <c r="M2" s="87"/>
      <c r="N2" s="233" t="s">
        <v>258</v>
      </c>
      <c r="O2" s="234" t="s">
        <v>2</v>
      </c>
      <c r="P2" s="233" t="s">
        <v>259</v>
      </c>
      <c r="Q2" s="235" t="s">
        <v>2</v>
      </c>
      <c r="R2" s="5"/>
      <c r="S2" s="230" t="s">
        <v>3</v>
      </c>
      <c r="T2" s="230"/>
      <c r="U2" s="230"/>
      <c r="V2" s="230"/>
      <c r="W2" s="11" t="s">
        <v>4</v>
      </c>
      <c r="X2" s="11"/>
      <c r="Y2" s="230" t="s">
        <v>6</v>
      </c>
      <c r="Z2" s="230"/>
      <c r="AA2" s="230"/>
      <c r="AB2" s="63"/>
      <c r="AC2" s="7"/>
      <c r="AD2" s="230" t="s">
        <v>3</v>
      </c>
      <c r="AE2" s="230"/>
      <c r="AF2" s="230"/>
      <c r="AG2" s="230"/>
      <c r="AH2" s="11" t="s">
        <v>4</v>
      </c>
      <c r="AI2" s="11"/>
      <c r="AJ2" s="230" t="s">
        <v>6</v>
      </c>
      <c r="AK2" s="230"/>
      <c r="AL2" s="230"/>
      <c r="AM2" s="63"/>
      <c r="AN2" s="7"/>
      <c r="AO2" s="230" t="s">
        <v>3</v>
      </c>
      <c r="AP2" s="230"/>
      <c r="AQ2" s="230"/>
      <c r="AR2" s="230"/>
      <c r="AS2" s="11" t="s">
        <v>4</v>
      </c>
      <c r="AT2" s="11"/>
      <c r="AU2" s="230" t="s">
        <v>6</v>
      </c>
      <c r="AV2" s="230"/>
      <c r="AW2" s="230"/>
      <c r="AX2" s="63"/>
    </row>
    <row r="3" spans="1:50" ht="104.1" customHeight="1" x14ac:dyDescent="0.3">
      <c r="A3" s="66" t="s">
        <v>332</v>
      </c>
      <c r="B3" s="9" t="s">
        <v>176</v>
      </c>
      <c r="C3" s="11" t="s">
        <v>177</v>
      </c>
      <c r="D3" s="11" t="s">
        <v>178</v>
      </c>
      <c r="E3" s="11"/>
      <c r="F3" s="11" t="s">
        <v>179</v>
      </c>
      <c r="G3" s="26"/>
      <c r="H3" s="62" t="s">
        <v>158</v>
      </c>
      <c r="I3" s="62" t="s">
        <v>159</v>
      </c>
      <c r="J3" s="85" t="s">
        <v>160</v>
      </c>
      <c r="K3" s="198" t="s">
        <v>516</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2" t="s">
        <v>167</v>
      </c>
      <c r="AB3" s="8" t="s">
        <v>81</v>
      </c>
      <c r="AC3" s="230" t="s">
        <v>13</v>
      </c>
      <c r="AD3" s="62" t="s">
        <v>50</v>
      </c>
      <c r="AE3" s="62" t="s">
        <v>63</v>
      </c>
      <c r="AF3" s="62" t="s">
        <v>164</v>
      </c>
      <c r="AG3" s="62" t="s">
        <v>165</v>
      </c>
      <c r="AH3" s="11" t="s">
        <v>64</v>
      </c>
      <c r="AI3" s="11" t="s">
        <v>166</v>
      </c>
      <c r="AJ3" s="62" t="s">
        <v>65</v>
      </c>
      <c r="AK3" s="62" t="s">
        <v>66</v>
      </c>
      <c r="AL3" s="62" t="s">
        <v>167</v>
      </c>
      <c r="AM3" s="8" t="s">
        <v>81</v>
      </c>
      <c r="AN3" s="230" t="s">
        <v>13</v>
      </c>
      <c r="AO3" s="62" t="s">
        <v>50</v>
      </c>
      <c r="AP3" s="62" t="s">
        <v>63</v>
      </c>
      <c r="AQ3" s="62" t="s">
        <v>164</v>
      </c>
      <c r="AR3" s="62" t="s">
        <v>165</v>
      </c>
      <c r="AS3" s="11" t="s">
        <v>64</v>
      </c>
      <c r="AT3" s="11" t="s">
        <v>166</v>
      </c>
      <c r="AU3" s="62" t="s">
        <v>65</v>
      </c>
      <c r="AV3" s="62" t="s">
        <v>66</v>
      </c>
      <c r="AW3" s="62" t="s">
        <v>167</v>
      </c>
      <c r="AX3" s="8" t="s">
        <v>81</v>
      </c>
    </row>
    <row r="4" spans="1:50" ht="33.6" customHeight="1" x14ac:dyDescent="0.3">
      <c r="A4" s="50" t="s">
        <v>7</v>
      </c>
      <c r="B4" s="1" t="s">
        <v>180</v>
      </c>
      <c r="C4" t="s">
        <v>181</v>
      </c>
      <c r="D4" t="s">
        <v>182</v>
      </c>
      <c r="E4" t="s">
        <v>183</v>
      </c>
      <c r="F4" t="s">
        <v>184</v>
      </c>
      <c r="G4" t="s">
        <v>185</v>
      </c>
      <c r="H4" s="61"/>
      <c r="I4" s="62"/>
      <c r="J4" s="85"/>
      <c r="K4" s="63"/>
      <c r="L4" s="85"/>
      <c r="M4" s="61" t="s">
        <v>168</v>
      </c>
      <c r="N4" s="230" t="s">
        <v>341</v>
      </c>
      <c r="O4" s="230"/>
      <c r="P4" s="230"/>
      <c r="Q4" s="231"/>
      <c r="R4" s="229"/>
      <c r="S4" s="62" t="s">
        <v>14</v>
      </c>
      <c r="T4" s="62" t="s">
        <v>15</v>
      </c>
      <c r="U4" s="62" t="s">
        <v>16</v>
      </c>
      <c r="V4" s="62" t="s">
        <v>17</v>
      </c>
      <c r="W4" s="62" t="s">
        <v>18</v>
      </c>
      <c r="X4" s="182" t="s">
        <v>19</v>
      </c>
      <c r="Y4" s="62" t="s">
        <v>20</v>
      </c>
      <c r="Z4" s="182" t="s">
        <v>21</v>
      </c>
      <c r="AA4" s="62" t="s">
        <v>22</v>
      </c>
      <c r="AB4" s="63" t="s">
        <v>82</v>
      </c>
      <c r="AC4" s="230"/>
      <c r="AD4" s="62" t="s">
        <v>14</v>
      </c>
      <c r="AE4" s="62" t="s">
        <v>15</v>
      </c>
      <c r="AF4" s="62" t="s">
        <v>16</v>
      </c>
      <c r="AG4" s="62" t="s">
        <v>17</v>
      </c>
      <c r="AH4" s="62" t="s">
        <v>18</v>
      </c>
      <c r="AI4" s="62" t="s">
        <v>19</v>
      </c>
      <c r="AJ4" s="62" t="s">
        <v>20</v>
      </c>
      <c r="AK4" s="62" t="s">
        <v>21</v>
      </c>
      <c r="AL4" s="62" t="s">
        <v>22</v>
      </c>
      <c r="AM4" s="63" t="s">
        <v>82</v>
      </c>
      <c r="AN4" s="230"/>
      <c r="AO4" s="62" t="s">
        <v>14</v>
      </c>
      <c r="AP4" s="62" t="s">
        <v>15</v>
      </c>
      <c r="AQ4" s="62" t="s">
        <v>16</v>
      </c>
      <c r="AR4" s="62" t="s">
        <v>17</v>
      </c>
      <c r="AS4" s="62" t="s">
        <v>18</v>
      </c>
      <c r="AT4" s="62" t="s">
        <v>19</v>
      </c>
      <c r="AU4" s="62" t="s">
        <v>20</v>
      </c>
      <c r="AV4" s="62" t="s">
        <v>21</v>
      </c>
      <c r="AW4" s="62" t="s">
        <v>22</v>
      </c>
      <c r="AX4" s="63" t="s">
        <v>82</v>
      </c>
    </row>
    <row r="5" spans="1:50" ht="15.75" x14ac:dyDescent="0.25">
      <c r="A5" s="13" t="s">
        <v>121</v>
      </c>
      <c r="B5" s="94"/>
      <c r="C5" s="79"/>
      <c r="D5" s="79"/>
      <c r="E5" s="79"/>
      <c r="F5" s="125"/>
      <c r="G5" s="124"/>
      <c r="H5" s="94" t="s">
        <v>340</v>
      </c>
      <c r="I5" s="109" t="s">
        <v>186</v>
      </c>
      <c r="J5" s="79"/>
      <c r="K5" s="197">
        <v>3</v>
      </c>
      <c r="L5" s="98">
        <v>152.54400000000001</v>
      </c>
      <c r="M5" s="181"/>
      <c r="N5" s="181"/>
      <c r="O5" s="181"/>
      <c r="P5" s="91">
        <f>IF(N5&lt;0.01*L5,0.01,IF(N5&gt;100*L5,100,N5/L5))</f>
        <v>0.01</v>
      </c>
      <c r="Q5" s="90">
        <f>IF(O5&gt;0,O5/L5,0.01)</f>
        <v>0.01</v>
      </c>
      <c r="R5" s="107">
        <v>1</v>
      </c>
      <c r="S5" s="79">
        <v>1</v>
      </c>
      <c r="T5" s="79">
        <v>1</v>
      </c>
      <c r="U5" s="79">
        <v>1</v>
      </c>
      <c r="V5" s="79">
        <v>1</v>
      </c>
      <c r="W5" s="79">
        <v>1</v>
      </c>
      <c r="X5" s="138">
        <v>0.25</v>
      </c>
      <c r="Y5" s="79">
        <v>1</v>
      </c>
      <c r="Z5" s="138"/>
      <c r="AA5" s="79">
        <v>1</v>
      </c>
      <c r="AB5" s="79">
        <v>1</v>
      </c>
      <c r="AC5" s="91">
        <f>IF(R5&gt;0,(R5/R$18)*LN($P5),"na")</f>
        <v>-4.6051701859880909</v>
      </c>
      <c r="AD5" s="89">
        <f t="shared" ref="AD5:AM16" si="0">IF(S5&gt;0,(S5/S$18)*LN($P5),"na")</f>
        <v>-5.8611256912575698</v>
      </c>
      <c r="AE5" s="89">
        <f t="shared" si="0"/>
        <v>-4.6051701859880909</v>
      </c>
      <c r="AF5" s="89">
        <f t="shared" si="0"/>
        <v>-13.002833466319315</v>
      </c>
      <c r="AG5" s="89">
        <f t="shared" si="0"/>
        <v>-12.280453829301575</v>
      </c>
      <c r="AH5" s="89">
        <f t="shared" si="0"/>
        <v>-4.6051701859880909</v>
      </c>
      <c r="AI5" s="89">
        <f t="shared" si="0"/>
        <v>-2.6315258205646233</v>
      </c>
      <c r="AJ5" s="89">
        <f t="shared" si="0"/>
        <v>-4.6051701859880909</v>
      </c>
      <c r="AK5" s="89" t="str">
        <f t="shared" si="0"/>
        <v>na</v>
      </c>
      <c r="AL5" s="89">
        <f t="shared" si="0"/>
        <v>-4.6051701859880909</v>
      </c>
      <c r="AM5" s="89">
        <f t="shared" si="0"/>
        <v>-4.6051701859880909</v>
      </c>
      <c r="AN5" s="91">
        <f>IF(R5&gt;0,(((R5/R$18)^2)*($Q5^2))/($P5^2),"na")</f>
        <v>1</v>
      </c>
      <c r="AO5" s="89">
        <f t="shared" ref="AO5:AX16" si="1">IF(S5&gt;0,(((S5/S$18)^2)*($Q5^2))/($P5^2),"na")</f>
        <v>1.6198347107438016</v>
      </c>
      <c r="AP5" s="89">
        <f t="shared" si="1"/>
        <v>1</v>
      </c>
      <c r="AQ5" s="89">
        <f t="shared" si="1"/>
        <v>7.9723183391003447</v>
      </c>
      <c r="AR5" s="89">
        <f t="shared" si="1"/>
        <v>7.1111111111111107</v>
      </c>
      <c r="AS5" s="89">
        <f t="shared" si="1"/>
        <v>1</v>
      </c>
      <c r="AT5" s="89">
        <f t="shared" si="1"/>
        <v>0.32653061224489793</v>
      </c>
      <c r="AU5" s="89">
        <f t="shared" si="1"/>
        <v>1</v>
      </c>
      <c r="AV5" s="89" t="str">
        <f t="shared" si="1"/>
        <v>na</v>
      </c>
      <c r="AW5" s="89">
        <f t="shared" si="1"/>
        <v>1</v>
      </c>
      <c r="AX5" s="90">
        <f t="shared" si="1"/>
        <v>1</v>
      </c>
    </row>
    <row r="6" spans="1:50" x14ac:dyDescent="0.25">
      <c r="A6" s="13" t="s">
        <v>192</v>
      </c>
      <c r="B6" s="1"/>
      <c r="G6" s="2"/>
      <c r="H6" s="1" t="s">
        <v>340</v>
      </c>
      <c r="I6" s="15" t="s">
        <v>186</v>
      </c>
      <c r="K6" s="44">
        <v>3</v>
      </c>
      <c r="L6" s="148">
        <v>90.944000000000003</v>
      </c>
      <c r="M6" s="83"/>
      <c r="N6" s="83"/>
      <c r="O6" s="83"/>
      <c r="P6" s="25">
        <f t="shared" ref="P6:P16" si="2">IF(N6&lt;0.01*L6,0.01,IF(N6&gt;100*L6,100,N6/L6))</f>
        <v>0.01</v>
      </c>
      <c r="Q6" s="67">
        <f t="shared" ref="Q6:Q16" si="3">IF(O6&gt;0,O6/L6,0.01)</f>
        <v>0.01</v>
      </c>
      <c r="R6" s="1">
        <v>1</v>
      </c>
      <c r="S6">
        <v>1</v>
      </c>
      <c r="U6">
        <v>0.25</v>
      </c>
      <c r="V6">
        <v>0.15</v>
      </c>
      <c r="W6">
        <v>1</v>
      </c>
      <c r="X6" s="45">
        <v>0.25</v>
      </c>
      <c r="Z6" s="45"/>
      <c r="AC6" s="25">
        <f t="shared" ref="AC6:AC16" si="4">IF(R6&gt;0,(R6/R$18)*LN($P6),"na")</f>
        <v>-4.6051701859880909</v>
      </c>
      <c r="AD6" s="12">
        <f t="shared" si="0"/>
        <v>-5.8611256912575698</v>
      </c>
      <c r="AE6" s="12" t="str">
        <f t="shared" si="0"/>
        <v>na</v>
      </c>
      <c r="AF6" s="12">
        <f t="shared" si="0"/>
        <v>-3.2507083665798286</v>
      </c>
      <c r="AG6" s="12">
        <f t="shared" si="0"/>
        <v>-1.8420680743952362</v>
      </c>
      <c r="AH6" s="12">
        <f t="shared" si="0"/>
        <v>-4.6051701859880909</v>
      </c>
      <c r="AI6" s="12">
        <f t="shared" si="0"/>
        <v>-2.6315258205646233</v>
      </c>
      <c r="AJ6" s="12" t="str">
        <f t="shared" si="0"/>
        <v>na</v>
      </c>
      <c r="AK6" s="12" t="str">
        <f t="shared" si="0"/>
        <v>na</v>
      </c>
      <c r="AL6" s="12" t="str">
        <f t="shared" si="0"/>
        <v>na</v>
      </c>
      <c r="AM6" s="12" t="str">
        <f t="shared" si="0"/>
        <v>na</v>
      </c>
      <c r="AN6" s="25">
        <f t="shared" ref="AN6:AN16" si="5">IF(R6&gt;0,(((R6/R$18)^2)*($Q6^2))/($P6^2),"na")</f>
        <v>1</v>
      </c>
      <c r="AO6" s="12">
        <f t="shared" si="1"/>
        <v>1.6198347107438016</v>
      </c>
      <c r="AP6" s="12" t="str">
        <f t="shared" si="1"/>
        <v>na</v>
      </c>
      <c r="AQ6" s="12">
        <f t="shared" si="1"/>
        <v>0.49826989619377154</v>
      </c>
      <c r="AR6" s="12">
        <f t="shared" si="1"/>
        <v>0.15999999999999998</v>
      </c>
      <c r="AS6" s="12">
        <f t="shared" si="1"/>
        <v>1</v>
      </c>
      <c r="AT6" s="12">
        <f t="shared" si="1"/>
        <v>0.32653061224489793</v>
      </c>
      <c r="AU6" s="12" t="str">
        <f t="shared" si="1"/>
        <v>na</v>
      </c>
      <c r="AV6" s="12" t="str">
        <f t="shared" si="1"/>
        <v>na</v>
      </c>
      <c r="AW6" s="12" t="str">
        <f t="shared" si="1"/>
        <v>na</v>
      </c>
      <c r="AX6" s="67" t="str">
        <f t="shared" si="1"/>
        <v>na</v>
      </c>
    </row>
    <row r="7" spans="1:50" x14ac:dyDescent="0.25">
      <c r="A7" s="13" t="s">
        <v>122</v>
      </c>
      <c r="B7" s="1"/>
      <c r="G7" s="2"/>
      <c r="H7" s="1" t="s">
        <v>340</v>
      </c>
      <c r="I7" s="15" t="s">
        <v>186</v>
      </c>
      <c r="K7" s="44">
        <v>3</v>
      </c>
      <c r="L7" s="99">
        <v>0.59799999999999998</v>
      </c>
      <c r="M7" s="83"/>
      <c r="N7" s="83"/>
      <c r="O7" s="83"/>
      <c r="P7" s="25">
        <f t="shared" si="2"/>
        <v>0.01</v>
      </c>
      <c r="Q7" s="67">
        <f t="shared" si="3"/>
        <v>0.01</v>
      </c>
      <c r="R7" s="1">
        <v>1</v>
      </c>
      <c r="S7">
        <v>1</v>
      </c>
      <c r="U7">
        <v>0.25</v>
      </c>
      <c r="V7">
        <v>0.15</v>
      </c>
      <c r="W7">
        <v>1</v>
      </c>
      <c r="X7" s="45"/>
      <c r="Y7">
        <v>1</v>
      </c>
      <c r="Z7" s="45"/>
      <c r="AB7">
        <v>1</v>
      </c>
      <c r="AC7" s="25">
        <f t="shared" si="4"/>
        <v>-4.6051701859880909</v>
      </c>
      <c r="AD7" s="12">
        <f t="shared" si="0"/>
        <v>-5.8611256912575698</v>
      </c>
      <c r="AE7" s="12" t="str">
        <f t="shared" si="0"/>
        <v>na</v>
      </c>
      <c r="AF7" s="12">
        <f t="shared" si="0"/>
        <v>-3.2507083665798286</v>
      </c>
      <c r="AG7" s="12">
        <f t="shared" si="0"/>
        <v>-1.8420680743952362</v>
      </c>
      <c r="AH7" s="12">
        <f t="shared" si="0"/>
        <v>-4.6051701859880909</v>
      </c>
      <c r="AI7" s="12" t="str">
        <f t="shared" si="0"/>
        <v>na</v>
      </c>
      <c r="AJ7" s="12">
        <f t="shared" si="0"/>
        <v>-4.6051701859880909</v>
      </c>
      <c r="AK7" s="12" t="str">
        <f t="shared" si="0"/>
        <v>na</v>
      </c>
      <c r="AL7" s="12" t="str">
        <f t="shared" si="0"/>
        <v>na</v>
      </c>
      <c r="AM7" s="12">
        <f t="shared" si="0"/>
        <v>-4.6051701859880909</v>
      </c>
      <c r="AN7" s="25">
        <f t="shared" si="5"/>
        <v>1</v>
      </c>
      <c r="AO7" s="12">
        <f t="shared" si="1"/>
        <v>1.6198347107438016</v>
      </c>
      <c r="AP7" s="12" t="str">
        <f t="shared" si="1"/>
        <v>na</v>
      </c>
      <c r="AQ7" s="12">
        <f t="shared" si="1"/>
        <v>0.49826989619377154</v>
      </c>
      <c r="AR7" s="12">
        <f t="shared" si="1"/>
        <v>0.15999999999999998</v>
      </c>
      <c r="AS7" s="12">
        <f t="shared" si="1"/>
        <v>1</v>
      </c>
      <c r="AT7" s="12" t="str">
        <f t="shared" si="1"/>
        <v>na</v>
      </c>
      <c r="AU7" s="12">
        <f t="shared" si="1"/>
        <v>1</v>
      </c>
      <c r="AV7" s="12" t="str">
        <f t="shared" si="1"/>
        <v>na</v>
      </c>
      <c r="AW7" s="12" t="str">
        <f t="shared" si="1"/>
        <v>na</v>
      </c>
      <c r="AX7" s="67">
        <f t="shared" si="1"/>
        <v>1</v>
      </c>
    </row>
    <row r="8" spans="1:50" ht="15.75" x14ac:dyDescent="0.25">
      <c r="A8" s="82" t="s">
        <v>99</v>
      </c>
      <c r="B8" s="1"/>
      <c r="G8" s="2"/>
      <c r="H8" t="s">
        <v>8</v>
      </c>
      <c r="I8" s="15" t="s">
        <v>186</v>
      </c>
      <c r="K8" s="44">
        <v>1</v>
      </c>
      <c r="L8" s="100">
        <v>248.7</v>
      </c>
      <c r="M8" s="71"/>
      <c r="N8" s="71"/>
      <c r="O8" s="71"/>
      <c r="P8" s="25">
        <f t="shared" si="2"/>
        <v>0.01</v>
      </c>
      <c r="Q8" s="67">
        <f t="shared" si="3"/>
        <v>0.01</v>
      </c>
      <c r="R8" s="1">
        <v>1</v>
      </c>
      <c r="S8">
        <v>0.25</v>
      </c>
      <c r="T8">
        <v>1</v>
      </c>
      <c r="U8">
        <v>0.25</v>
      </c>
      <c r="V8">
        <v>0.05</v>
      </c>
      <c r="W8">
        <v>1</v>
      </c>
      <c r="X8" s="45"/>
      <c r="Y8">
        <v>1</v>
      </c>
      <c r="Z8" s="45">
        <v>1</v>
      </c>
      <c r="AA8">
        <v>1</v>
      </c>
      <c r="AC8" s="25">
        <f t="shared" si="4"/>
        <v>-4.6051701859880909</v>
      </c>
      <c r="AD8" s="12">
        <f t="shared" si="0"/>
        <v>-1.4652814228143924</v>
      </c>
      <c r="AE8" s="12">
        <f t="shared" si="0"/>
        <v>-4.6051701859880909</v>
      </c>
      <c r="AF8" s="12">
        <f t="shared" si="0"/>
        <v>-3.2507083665798286</v>
      </c>
      <c r="AG8" s="12">
        <f t="shared" si="0"/>
        <v>-0.61402269146507882</v>
      </c>
      <c r="AH8" s="12">
        <f t="shared" si="0"/>
        <v>-4.6051701859880909</v>
      </c>
      <c r="AI8" s="12" t="str">
        <f t="shared" si="0"/>
        <v>na</v>
      </c>
      <c r="AJ8" s="12">
        <f t="shared" si="0"/>
        <v>-4.6051701859880909</v>
      </c>
      <c r="AK8" s="12">
        <f t="shared" si="0"/>
        <v>-4.6051701859880909</v>
      </c>
      <c r="AL8" s="12">
        <f t="shared" si="0"/>
        <v>-4.6051701859880909</v>
      </c>
      <c r="AM8" s="12" t="str">
        <f t="shared" si="0"/>
        <v>na</v>
      </c>
      <c r="AN8" s="25">
        <f t="shared" si="5"/>
        <v>1</v>
      </c>
      <c r="AO8" s="12">
        <f t="shared" si="1"/>
        <v>0.1012396694214876</v>
      </c>
      <c r="AP8" s="12">
        <f t="shared" si="1"/>
        <v>1</v>
      </c>
      <c r="AQ8" s="12">
        <f t="shared" si="1"/>
        <v>0.49826989619377154</v>
      </c>
      <c r="AR8" s="12">
        <f t="shared" si="1"/>
        <v>1.7777777777777778E-2</v>
      </c>
      <c r="AS8" s="12">
        <f t="shared" si="1"/>
        <v>1</v>
      </c>
      <c r="AT8" s="12" t="str">
        <f t="shared" si="1"/>
        <v>na</v>
      </c>
      <c r="AU8" s="12">
        <f t="shared" si="1"/>
        <v>1</v>
      </c>
      <c r="AV8" s="12">
        <f t="shared" si="1"/>
        <v>1</v>
      </c>
      <c r="AW8" s="12">
        <f t="shared" si="1"/>
        <v>1</v>
      </c>
      <c r="AX8" s="67" t="str">
        <f t="shared" si="1"/>
        <v>na</v>
      </c>
    </row>
    <row r="9" spans="1:50" x14ac:dyDescent="0.25">
      <c r="A9" s="81" t="s">
        <v>100</v>
      </c>
      <c r="B9" s="1"/>
      <c r="G9" s="2"/>
      <c r="H9" s="1" t="s">
        <v>340</v>
      </c>
      <c r="I9" s="15" t="s">
        <v>186</v>
      </c>
      <c r="K9" s="44">
        <v>3</v>
      </c>
      <c r="L9" s="99">
        <v>5.5209999999999999</v>
      </c>
      <c r="M9" s="83"/>
      <c r="N9" s="83"/>
      <c r="O9" s="83"/>
      <c r="P9" s="25">
        <f t="shared" si="2"/>
        <v>0.01</v>
      </c>
      <c r="Q9" s="67">
        <f t="shared" si="3"/>
        <v>0.01</v>
      </c>
      <c r="R9" s="1">
        <v>1</v>
      </c>
      <c r="U9">
        <v>1</v>
      </c>
      <c r="V9">
        <v>1</v>
      </c>
      <c r="W9">
        <v>1</v>
      </c>
      <c r="X9" s="45"/>
      <c r="Y9">
        <v>1</v>
      </c>
      <c r="Z9" s="45"/>
      <c r="AB9">
        <v>1</v>
      </c>
      <c r="AC9" s="25">
        <f t="shared" si="4"/>
        <v>-4.6051701859880909</v>
      </c>
      <c r="AD9" s="12" t="str">
        <f t="shared" si="0"/>
        <v>na</v>
      </c>
      <c r="AE9" s="12" t="str">
        <f t="shared" si="0"/>
        <v>na</v>
      </c>
      <c r="AF9" s="12">
        <f t="shared" si="0"/>
        <v>-13.002833466319315</v>
      </c>
      <c r="AG9" s="12">
        <f t="shared" si="0"/>
        <v>-12.280453829301575</v>
      </c>
      <c r="AH9" s="12">
        <f t="shared" si="0"/>
        <v>-4.6051701859880909</v>
      </c>
      <c r="AI9" s="12" t="str">
        <f t="shared" si="0"/>
        <v>na</v>
      </c>
      <c r="AJ9" s="12">
        <f t="shared" si="0"/>
        <v>-4.6051701859880909</v>
      </c>
      <c r="AK9" s="12" t="str">
        <f t="shared" si="0"/>
        <v>na</v>
      </c>
      <c r="AL9" s="12" t="str">
        <f t="shared" si="0"/>
        <v>na</v>
      </c>
      <c r="AM9" s="12">
        <f t="shared" si="0"/>
        <v>-4.6051701859880909</v>
      </c>
      <c r="AN9" s="25">
        <f t="shared" si="5"/>
        <v>1</v>
      </c>
      <c r="AO9" s="12" t="str">
        <f t="shared" si="1"/>
        <v>na</v>
      </c>
      <c r="AP9" s="12" t="str">
        <f t="shared" si="1"/>
        <v>na</v>
      </c>
      <c r="AQ9" s="12">
        <f t="shared" si="1"/>
        <v>7.9723183391003447</v>
      </c>
      <c r="AR9" s="12">
        <f t="shared" si="1"/>
        <v>7.1111111111111107</v>
      </c>
      <c r="AS9" s="12">
        <f t="shared" si="1"/>
        <v>1</v>
      </c>
      <c r="AT9" s="12" t="str">
        <f t="shared" si="1"/>
        <v>na</v>
      </c>
      <c r="AU9" s="12">
        <f t="shared" si="1"/>
        <v>1</v>
      </c>
      <c r="AV9" s="12" t="str">
        <f t="shared" si="1"/>
        <v>na</v>
      </c>
      <c r="AW9" s="12" t="str">
        <f t="shared" si="1"/>
        <v>na</v>
      </c>
      <c r="AX9" s="67">
        <f t="shared" si="1"/>
        <v>1</v>
      </c>
    </row>
    <row r="10" spans="1:50" x14ac:dyDescent="0.25">
      <c r="A10" s="81" t="s">
        <v>527</v>
      </c>
      <c r="B10" s="1"/>
      <c r="G10" s="2"/>
      <c r="H10" s="1" t="s">
        <v>340</v>
      </c>
      <c r="I10" s="15" t="s">
        <v>186</v>
      </c>
      <c r="K10" s="44">
        <v>3</v>
      </c>
      <c r="L10" s="99">
        <v>1793.18</v>
      </c>
      <c r="M10" s="83"/>
      <c r="N10" s="83"/>
      <c r="O10" s="83"/>
      <c r="P10" s="25">
        <f t="shared" si="2"/>
        <v>0.01</v>
      </c>
      <c r="Q10" s="67">
        <f t="shared" si="3"/>
        <v>0.01</v>
      </c>
      <c r="R10" s="1">
        <v>1</v>
      </c>
      <c r="U10">
        <v>0.25</v>
      </c>
      <c r="V10">
        <v>1</v>
      </c>
      <c r="W10">
        <v>1</v>
      </c>
      <c r="X10" s="45">
        <v>1</v>
      </c>
      <c r="Y10">
        <v>1</v>
      </c>
      <c r="Z10" s="45"/>
      <c r="AB10">
        <v>1</v>
      </c>
      <c r="AC10" s="25">
        <f t="shared" si="4"/>
        <v>-4.6051701859880909</v>
      </c>
      <c r="AD10" s="12" t="str">
        <f t="shared" si="0"/>
        <v>na</v>
      </c>
      <c r="AE10" s="12" t="str">
        <f t="shared" si="0"/>
        <v>na</v>
      </c>
      <c r="AF10" s="12">
        <f t="shared" si="0"/>
        <v>-3.2507083665798286</v>
      </c>
      <c r="AG10" s="12">
        <f t="shared" si="0"/>
        <v>-12.280453829301575</v>
      </c>
      <c r="AH10" s="12">
        <f t="shared" si="0"/>
        <v>-4.6051701859880909</v>
      </c>
      <c r="AI10" s="12">
        <f t="shared" si="0"/>
        <v>-10.526103282258493</v>
      </c>
      <c r="AJ10" s="12">
        <f t="shared" si="0"/>
        <v>-4.6051701859880909</v>
      </c>
      <c r="AK10" s="12" t="str">
        <f t="shared" si="0"/>
        <v>na</v>
      </c>
      <c r="AL10" s="12" t="str">
        <f t="shared" si="0"/>
        <v>na</v>
      </c>
      <c r="AM10" s="12">
        <f t="shared" si="0"/>
        <v>-4.6051701859880909</v>
      </c>
      <c r="AN10" s="25">
        <f t="shared" si="5"/>
        <v>1</v>
      </c>
      <c r="AO10" s="12" t="str">
        <f t="shared" si="1"/>
        <v>na</v>
      </c>
      <c r="AP10" s="12" t="str">
        <f t="shared" si="1"/>
        <v>na</v>
      </c>
      <c r="AQ10" s="12">
        <f t="shared" si="1"/>
        <v>0.49826989619377154</v>
      </c>
      <c r="AR10" s="12">
        <f t="shared" si="1"/>
        <v>7.1111111111111107</v>
      </c>
      <c r="AS10" s="12">
        <f t="shared" si="1"/>
        <v>1</v>
      </c>
      <c r="AT10" s="12">
        <f t="shared" si="1"/>
        <v>5.2244897959183669</v>
      </c>
      <c r="AU10" s="12">
        <f t="shared" si="1"/>
        <v>1</v>
      </c>
      <c r="AV10" s="12" t="str">
        <f t="shared" si="1"/>
        <v>na</v>
      </c>
      <c r="AW10" s="12" t="str">
        <f t="shared" si="1"/>
        <v>na</v>
      </c>
      <c r="AX10" s="67">
        <f t="shared" si="1"/>
        <v>1</v>
      </c>
    </row>
    <row r="11" spans="1:50" x14ac:dyDescent="0.25">
      <c r="A11" s="81" t="s">
        <v>102</v>
      </c>
      <c r="B11" s="1"/>
      <c r="G11" s="2"/>
      <c r="H11" t="s">
        <v>8</v>
      </c>
      <c r="I11" s="15" t="s">
        <v>186</v>
      </c>
      <c r="K11" s="44">
        <v>1</v>
      </c>
      <c r="L11" s="99">
        <v>520</v>
      </c>
      <c r="M11" s="71"/>
      <c r="N11" s="71"/>
      <c r="O11" s="71"/>
      <c r="P11" s="25">
        <f t="shared" si="2"/>
        <v>0.01</v>
      </c>
      <c r="Q11" s="67">
        <f t="shared" si="3"/>
        <v>0.01</v>
      </c>
      <c r="R11" s="1">
        <v>1</v>
      </c>
      <c r="U11">
        <v>0.125</v>
      </c>
      <c r="V11">
        <v>0.15</v>
      </c>
      <c r="W11">
        <v>1</v>
      </c>
      <c r="X11" s="45"/>
      <c r="Y11">
        <v>1</v>
      </c>
      <c r="Z11" s="45"/>
      <c r="AA11">
        <v>1</v>
      </c>
      <c r="AC11" s="25">
        <f t="shared" si="4"/>
        <v>-4.6051701859880909</v>
      </c>
      <c r="AD11" s="12" t="str">
        <f t="shared" si="0"/>
        <v>na</v>
      </c>
      <c r="AE11" s="12" t="str">
        <f t="shared" si="0"/>
        <v>na</v>
      </c>
      <c r="AF11" s="12">
        <f t="shared" si="0"/>
        <v>-1.6253541832899143</v>
      </c>
      <c r="AG11" s="12">
        <f t="shared" si="0"/>
        <v>-1.8420680743952362</v>
      </c>
      <c r="AH11" s="12">
        <f t="shared" si="0"/>
        <v>-4.6051701859880909</v>
      </c>
      <c r="AI11" s="12" t="str">
        <f t="shared" si="0"/>
        <v>na</v>
      </c>
      <c r="AJ11" s="12">
        <f t="shared" si="0"/>
        <v>-4.6051701859880909</v>
      </c>
      <c r="AK11" s="12" t="str">
        <f t="shared" si="0"/>
        <v>na</v>
      </c>
      <c r="AL11" s="12">
        <f t="shared" si="0"/>
        <v>-4.6051701859880909</v>
      </c>
      <c r="AM11" s="12" t="str">
        <f t="shared" si="0"/>
        <v>na</v>
      </c>
      <c r="AN11" s="25">
        <f t="shared" si="5"/>
        <v>1</v>
      </c>
      <c r="AO11" s="12" t="str">
        <f t="shared" si="1"/>
        <v>na</v>
      </c>
      <c r="AP11" s="12" t="str">
        <f t="shared" si="1"/>
        <v>na</v>
      </c>
      <c r="AQ11" s="12">
        <f t="shared" si="1"/>
        <v>0.12456747404844289</v>
      </c>
      <c r="AR11" s="12">
        <f t="shared" si="1"/>
        <v>0.15999999999999998</v>
      </c>
      <c r="AS11" s="12">
        <f t="shared" si="1"/>
        <v>1</v>
      </c>
      <c r="AT11" s="12" t="str">
        <f t="shared" si="1"/>
        <v>na</v>
      </c>
      <c r="AU11" s="12">
        <f t="shared" si="1"/>
        <v>1</v>
      </c>
      <c r="AV11" s="12" t="str">
        <f t="shared" si="1"/>
        <v>na</v>
      </c>
      <c r="AW11" s="12">
        <f t="shared" si="1"/>
        <v>1</v>
      </c>
      <c r="AX11" s="67" t="str">
        <f t="shared" si="1"/>
        <v>na</v>
      </c>
    </row>
    <row r="12" spans="1:50" ht="15.75" x14ac:dyDescent="0.25">
      <c r="A12" s="82" t="s">
        <v>105</v>
      </c>
      <c r="B12" s="1"/>
      <c r="G12" s="2"/>
      <c r="H12" t="s">
        <v>8</v>
      </c>
      <c r="I12" s="15" t="s">
        <v>186</v>
      </c>
      <c r="K12" s="44">
        <v>1</v>
      </c>
      <c r="L12" s="100">
        <v>76</v>
      </c>
      <c r="M12" s="71"/>
      <c r="N12" s="71"/>
      <c r="O12" s="71"/>
      <c r="P12" s="25">
        <f t="shared" si="2"/>
        <v>0.01</v>
      </c>
      <c r="Q12" s="67">
        <f t="shared" si="3"/>
        <v>0.01</v>
      </c>
      <c r="R12" s="1">
        <v>1</v>
      </c>
      <c r="S12">
        <v>1</v>
      </c>
      <c r="T12">
        <v>1</v>
      </c>
      <c r="U12">
        <v>0.25</v>
      </c>
      <c r="V12">
        <v>0.25</v>
      </c>
      <c r="W12">
        <v>1</v>
      </c>
      <c r="X12" s="45"/>
      <c r="Z12" s="45"/>
      <c r="AC12" s="25">
        <f t="shared" si="4"/>
        <v>-4.6051701859880909</v>
      </c>
      <c r="AD12" s="12">
        <f t="shared" si="0"/>
        <v>-5.8611256912575698</v>
      </c>
      <c r="AE12" s="12">
        <f t="shared" si="0"/>
        <v>-4.6051701859880909</v>
      </c>
      <c r="AF12" s="12">
        <f t="shared" si="0"/>
        <v>-3.2507083665798286</v>
      </c>
      <c r="AG12" s="12">
        <f t="shared" si="0"/>
        <v>-3.0701134573253936</v>
      </c>
      <c r="AH12" s="12">
        <f t="shared" si="0"/>
        <v>-4.6051701859880909</v>
      </c>
      <c r="AI12" s="12" t="str">
        <f t="shared" si="0"/>
        <v>na</v>
      </c>
      <c r="AJ12" s="12" t="str">
        <f t="shared" si="0"/>
        <v>na</v>
      </c>
      <c r="AK12" s="12" t="str">
        <f t="shared" si="0"/>
        <v>na</v>
      </c>
      <c r="AL12" s="12" t="str">
        <f t="shared" si="0"/>
        <v>na</v>
      </c>
      <c r="AM12" s="12" t="str">
        <f t="shared" si="0"/>
        <v>na</v>
      </c>
      <c r="AN12" s="25">
        <f t="shared" si="5"/>
        <v>1</v>
      </c>
      <c r="AO12" s="12">
        <f t="shared" si="1"/>
        <v>1.6198347107438016</v>
      </c>
      <c r="AP12" s="12">
        <f t="shared" si="1"/>
        <v>1</v>
      </c>
      <c r="AQ12" s="12">
        <f t="shared" si="1"/>
        <v>0.49826989619377154</v>
      </c>
      <c r="AR12" s="12">
        <f t="shared" si="1"/>
        <v>0.44444444444444442</v>
      </c>
      <c r="AS12" s="12">
        <f t="shared" si="1"/>
        <v>1</v>
      </c>
      <c r="AT12" s="12" t="str">
        <f t="shared" si="1"/>
        <v>na</v>
      </c>
      <c r="AU12" s="12" t="str">
        <f t="shared" si="1"/>
        <v>na</v>
      </c>
      <c r="AV12" s="12" t="str">
        <f t="shared" si="1"/>
        <v>na</v>
      </c>
      <c r="AW12" s="12" t="str">
        <f t="shared" si="1"/>
        <v>na</v>
      </c>
      <c r="AX12" s="67" t="str">
        <f t="shared" si="1"/>
        <v>na</v>
      </c>
    </row>
    <row r="13" spans="1:50" x14ac:dyDescent="0.25">
      <c r="A13" s="81" t="s">
        <v>108</v>
      </c>
      <c r="B13" s="1"/>
      <c r="G13" s="2"/>
      <c r="H13" s="1" t="s">
        <v>340</v>
      </c>
      <c r="I13" s="15" t="s">
        <v>186</v>
      </c>
      <c r="K13" s="44">
        <v>3</v>
      </c>
      <c r="L13" s="99">
        <v>43.189</v>
      </c>
      <c r="M13" s="83"/>
      <c r="N13" s="83"/>
      <c r="O13" s="83"/>
      <c r="P13" s="25">
        <f t="shared" si="2"/>
        <v>0.01</v>
      </c>
      <c r="Q13" s="67">
        <f t="shared" si="3"/>
        <v>0.01</v>
      </c>
      <c r="R13" s="1">
        <v>1</v>
      </c>
      <c r="S13">
        <v>0.25</v>
      </c>
      <c r="T13">
        <v>1</v>
      </c>
      <c r="U13">
        <v>0.25</v>
      </c>
      <c r="V13">
        <v>0.25</v>
      </c>
      <c r="W13">
        <v>1</v>
      </c>
      <c r="X13" s="45"/>
      <c r="Y13">
        <v>1</v>
      </c>
      <c r="Z13" s="45"/>
      <c r="AB13">
        <v>1</v>
      </c>
      <c r="AC13" s="25">
        <f t="shared" si="4"/>
        <v>-4.6051701859880909</v>
      </c>
      <c r="AD13" s="12">
        <f t="shared" si="0"/>
        <v>-1.4652814228143924</v>
      </c>
      <c r="AE13" s="12">
        <f t="shared" si="0"/>
        <v>-4.6051701859880909</v>
      </c>
      <c r="AF13" s="12">
        <f t="shared" si="0"/>
        <v>-3.2507083665798286</v>
      </c>
      <c r="AG13" s="12">
        <f t="shared" si="0"/>
        <v>-3.0701134573253936</v>
      </c>
      <c r="AH13" s="12">
        <f t="shared" si="0"/>
        <v>-4.6051701859880909</v>
      </c>
      <c r="AI13" s="12" t="str">
        <f t="shared" si="0"/>
        <v>na</v>
      </c>
      <c r="AJ13" s="12">
        <f t="shared" si="0"/>
        <v>-4.6051701859880909</v>
      </c>
      <c r="AK13" s="12" t="str">
        <f t="shared" si="0"/>
        <v>na</v>
      </c>
      <c r="AL13" s="12" t="str">
        <f t="shared" si="0"/>
        <v>na</v>
      </c>
      <c r="AM13" s="12">
        <f t="shared" si="0"/>
        <v>-4.6051701859880909</v>
      </c>
      <c r="AN13" s="25">
        <f t="shared" si="5"/>
        <v>1</v>
      </c>
      <c r="AO13" s="12">
        <f t="shared" si="1"/>
        <v>0.1012396694214876</v>
      </c>
      <c r="AP13" s="12">
        <f t="shared" si="1"/>
        <v>1</v>
      </c>
      <c r="AQ13" s="12">
        <f t="shared" si="1"/>
        <v>0.49826989619377154</v>
      </c>
      <c r="AR13" s="12">
        <f t="shared" si="1"/>
        <v>0.44444444444444442</v>
      </c>
      <c r="AS13" s="12">
        <f t="shared" si="1"/>
        <v>1</v>
      </c>
      <c r="AT13" s="12" t="str">
        <f t="shared" si="1"/>
        <v>na</v>
      </c>
      <c r="AU13" s="12">
        <f t="shared" si="1"/>
        <v>1</v>
      </c>
      <c r="AV13" s="12" t="str">
        <f t="shared" si="1"/>
        <v>na</v>
      </c>
      <c r="AW13" s="12" t="str">
        <f t="shared" si="1"/>
        <v>na</v>
      </c>
      <c r="AX13" s="67">
        <f t="shared" si="1"/>
        <v>1</v>
      </c>
    </row>
    <row r="14" spans="1:50" x14ac:dyDescent="0.25">
      <c r="A14" s="81" t="s">
        <v>109</v>
      </c>
      <c r="B14" s="1"/>
      <c r="G14" s="2"/>
      <c r="H14" t="s">
        <v>8</v>
      </c>
      <c r="I14" s="15" t="s">
        <v>186</v>
      </c>
      <c r="K14" s="44">
        <v>1</v>
      </c>
      <c r="L14" s="99">
        <v>60</v>
      </c>
      <c r="M14" s="71"/>
      <c r="N14" s="71"/>
      <c r="O14" s="71"/>
      <c r="P14" s="25">
        <f t="shared" si="2"/>
        <v>0.01</v>
      </c>
      <c r="Q14" s="67">
        <f t="shared" si="3"/>
        <v>0.01</v>
      </c>
      <c r="R14" s="14">
        <v>1</v>
      </c>
      <c r="T14">
        <v>1</v>
      </c>
      <c r="U14">
        <v>0.125</v>
      </c>
      <c r="V14">
        <v>0.25</v>
      </c>
      <c r="W14">
        <v>1</v>
      </c>
      <c r="X14" s="45"/>
      <c r="Y14">
        <v>1</v>
      </c>
      <c r="Z14" s="45">
        <v>1</v>
      </c>
      <c r="AA14">
        <v>1</v>
      </c>
      <c r="AC14" s="25">
        <f t="shared" si="4"/>
        <v>-4.6051701859880909</v>
      </c>
      <c r="AD14" s="12" t="str">
        <f t="shared" si="0"/>
        <v>na</v>
      </c>
      <c r="AE14" s="12">
        <f t="shared" si="0"/>
        <v>-4.6051701859880909</v>
      </c>
      <c r="AF14" s="12">
        <f t="shared" si="0"/>
        <v>-1.6253541832899143</v>
      </c>
      <c r="AG14" s="12">
        <f t="shared" si="0"/>
        <v>-3.0701134573253936</v>
      </c>
      <c r="AH14" s="12">
        <f t="shared" si="0"/>
        <v>-4.6051701859880909</v>
      </c>
      <c r="AI14" s="12" t="str">
        <f t="shared" si="0"/>
        <v>na</v>
      </c>
      <c r="AJ14" s="12">
        <f t="shared" si="0"/>
        <v>-4.6051701859880909</v>
      </c>
      <c r="AK14" s="12">
        <f t="shared" si="0"/>
        <v>-4.6051701859880909</v>
      </c>
      <c r="AL14" s="12">
        <f t="shared" si="0"/>
        <v>-4.6051701859880909</v>
      </c>
      <c r="AM14" s="12" t="str">
        <f t="shared" si="0"/>
        <v>na</v>
      </c>
      <c r="AN14" s="25">
        <f t="shared" si="5"/>
        <v>1</v>
      </c>
      <c r="AO14" s="12" t="str">
        <f t="shared" si="1"/>
        <v>na</v>
      </c>
      <c r="AP14" s="12">
        <f t="shared" si="1"/>
        <v>1</v>
      </c>
      <c r="AQ14" s="12">
        <f t="shared" si="1"/>
        <v>0.12456747404844289</v>
      </c>
      <c r="AR14" s="12">
        <f t="shared" si="1"/>
        <v>0.44444444444444442</v>
      </c>
      <c r="AS14" s="12">
        <f t="shared" si="1"/>
        <v>1</v>
      </c>
      <c r="AT14" s="12" t="str">
        <f t="shared" si="1"/>
        <v>na</v>
      </c>
      <c r="AU14" s="12">
        <f t="shared" si="1"/>
        <v>1</v>
      </c>
      <c r="AV14" s="12">
        <f t="shared" si="1"/>
        <v>1</v>
      </c>
      <c r="AW14" s="12">
        <f t="shared" si="1"/>
        <v>1</v>
      </c>
      <c r="AX14" s="67" t="str">
        <f t="shared" si="1"/>
        <v>na</v>
      </c>
    </row>
    <row r="15" spans="1:50" x14ac:dyDescent="0.25">
      <c r="A15" s="81" t="s">
        <v>113</v>
      </c>
      <c r="B15" s="1"/>
      <c r="G15" s="2"/>
      <c r="H15" t="s">
        <v>8</v>
      </c>
      <c r="I15" s="15" t="s">
        <v>186</v>
      </c>
      <c r="K15" s="44">
        <v>1</v>
      </c>
      <c r="L15" s="99">
        <v>658.4</v>
      </c>
      <c r="M15" s="71"/>
      <c r="N15" s="71"/>
      <c r="O15" s="71"/>
      <c r="P15" s="25">
        <f t="shared" si="2"/>
        <v>0.01</v>
      </c>
      <c r="Q15" s="67">
        <f t="shared" si="3"/>
        <v>0.01</v>
      </c>
      <c r="R15" s="1">
        <v>1</v>
      </c>
      <c r="U15">
        <v>0.125</v>
      </c>
      <c r="V15">
        <v>0.1</v>
      </c>
      <c r="W15">
        <v>1</v>
      </c>
      <c r="X15" s="45"/>
      <c r="Z15" s="45"/>
      <c r="AA15">
        <v>1</v>
      </c>
      <c r="AC15" s="25">
        <f t="shared" si="4"/>
        <v>-4.6051701859880909</v>
      </c>
      <c r="AD15" s="12" t="str">
        <f t="shared" si="0"/>
        <v>na</v>
      </c>
      <c r="AE15" s="12" t="str">
        <f t="shared" si="0"/>
        <v>na</v>
      </c>
      <c r="AF15" s="12">
        <f t="shared" si="0"/>
        <v>-1.6253541832899143</v>
      </c>
      <c r="AG15" s="12">
        <f t="shared" si="0"/>
        <v>-1.2280453829301576</v>
      </c>
      <c r="AH15" s="12">
        <f t="shared" si="0"/>
        <v>-4.6051701859880909</v>
      </c>
      <c r="AI15" s="12" t="str">
        <f t="shared" si="0"/>
        <v>na</v>
      </c>
      <c r="AJ15" s="12" t="str">
        <f t="shared" si="0"/>
        <v>na</v>
      </c>
      <c r="AK15" s="12" t="str">
        <f t="shared" si="0"/>
        <v>na</v>
      </c>
      <c r="AL15" s="12">
        <f t="shared" si="0"/>
        <v>-4.6051701859880909</v>
      </c>
      <c r="AM15" s="12" t="str">
        <f t="shared" si="0"/>
        <v>na</v>
      </c>
      <c r="AN15" s="25">
        <f t="shared" si="5"/>
        <v>1</v>
      </c>
      <c r="AO15" s="12" t="str">
        <f t="shared" si="1"/>
        <v>na</v>
      </c>
      <c r="AP15" s="12" t="str">
        <f t="shared" si="1"/>
        <v>na</v>
      </c>
      <c r="AQ15" s="12">
        <f t="shared" si="1"/>
        <v>0.12456747404844289</v>
      </c>
      <c r="AR15" s="12">
        <f t="shared" si="1"/>
        <v>7.1111111111111111E-2</v>
      </c>
      <c r="AS15" s="12">
        <f t="shared" si="1"/>
        <v>1</v>
      </c>
      <c r="AT15" s="12" t="str">
        <f t="shared" si="1"/>
        <v>na</v>
      </c>
      <c r="AU15" s="12" t="str">
        <f t="shared" si="1"/>
        <v>na</v>
      </c>
      <c r="AV15" s="12" t="str">
        <f t="shared" si="1"/>
        <v>na</v>
      </c>
      <c r="AW15" s="12">
        <f t="shared" si="1"/>
        <v>1</v>
      </c>
      <c r="AX15" s="67" t="str">
        <f t="shared" si="1"/>
        <v>na</v>
      </c>
    </row>
    <row r="16" spans="1:50" x14ac:dyDescent="0.25">
      <c r="A16" s="81" t="s">
        <v>126</v>
      </c>
      <c r="B16" s="1"/>
      <c r="G16" s="2"/>
      <c r="H16" s="1" t="s">
        <v>340</v>
      </c>
      <c r="I16" s="15" t="s">
        <v>186</v>
      </c>
      <c r="K16" s="44">
        <v>3</v>
      </c>
      <c r="L16" s="99">
        <v>45.567999999999998</v>
      </c>
      <c r="M16" s="83"/>
      <c r="N16" s="83"/>
      <c r="O16" s="83"/>
      <c r="P16" s="25">
        <f t="shared" si="2"/>
        <v>0.01</v>
      </c>
      <c r="Q16" s="67">
        <f t="shared" si="3"/>
        <v>0.01</v>
      </c>
      <c r="R16" s="1">
        <v>1</v>
      </c>
      <c r="S16">
        <v>1</v>
      </c>
      <c r="U16">
        <v>0.375</v>
      </c>
      <c r="V16">
        <v>0.15</v>
      </c>
      <c r="W16">
        <v>1</v>
      </c>
      <c r="X16" s="45">
        <v>0.25</v>
      </c>
      <c r="Y16">
        <v>1</v>
      </c>
      <c r="Z16" s="45"/>
      <c r="AA16">
        <v>1</v>
      </c>
      <c r="AB16">
        <v>1</v>
      </c>
      <c r="AC16" s="25">
        <f t="shared" si="4"/>
        <v>-4.6051701859880909</v>
      </c>
      <c r="AD16" s="12">
        <f t="shared" si="0"/>
        <v>-5.8611256912575698</v>
      </c>
      <c r="AE16" s="12" t="str">
        <f t="shared" si="0"/>
        <v>na</v>
      </c>
      <c r="AF16" s="12">
        <f t="shared" si="0"/>
        <v>-4.8760625498697436</v>
      </c>
      <c r="AG16" s="12">
        <f t="shared" si="0"/>
        <v>-1.8420680743952362</v>
      </c>
      <c r="AH16" s="12">
        <f t="shared" si="0"/>
        <v>-4.6051701859880909</v>
      </c>
      <c r="AI16" s="12">
        <f t="shared" si="0"/>
        <v>-2.6315258205646233</v>
      </c>
      <c r="AJ16" s="12">
        <f t="shared" si="0"/>
        <v>-4.6051701859880909</v>
      </c>
      <c r="AK16" s="12" t="str">
        <f t="shared" si="0"/>
        <v>na</v>
      </c>
      <c r="AL16" s="12">
        <f t="shared" si="0"/>
        <v>-4.6051701859880909</v>
      </c>
      <c r="AM16" s="12">
        <f t="shared" si="0"/>
        <v>-4.6051701859880909</v>
      </c>
      <c r="AN16" s="25">
        <f t="shared" si="5"/>
        <v>1</v>
      </c>
      <c r="AO16" s="12">
        <f t="shared" si="1"/>
        <v>1.6198347107438016</v>
      </c>
      <c r="AP16" s="12" t="str">
        <f t="shared" si="1"/>
        <v>na</v>
      </c>
      <c r="AQ16" s="12">
        <f t="shared" si="1"/>
        <v>1.1211072664359862</v>
      </c>
      <c r="AR16" s="12">
        <f t="shared" si="1"/>
        <v>0.15999999999999998</v>
      </c>
      <c r="AS16" s="12">
        <f t="shared" si="1"/>
        <v>1</v>
      </c>
      <c r="AT16" s="12">
        <f t="shared" si="1"/>
        <v>0.32653061224489793</v>
      </c>
      <c r="AU16" s="12">
        <f t="shared" si="1"/>
        <v>1</v>
      </c>
      <c r="AV16" s="12" t="str">
        <f t="shared" si="1"/>
        <v>na</v>
      </c>
      <c r="AW16" s="12">
        <f t="shared" si="1"/>
        <v>1</v>
      </c>
      <c r="AX16" s="67">
        <f t="shared" si="1"/>
        <v>1</v>
      </c>
    </row>
    <row r="17" spans="1:115" x14ac:dyDescent="0.25">
      <c r="R17" s="1"/>
      <c r="X17" s="45"/>
      <c r="Z17" s="45"/>
      <c r="AC17" s="1"/>
      <c r="AN17" s="1"/>
      <c r="AX17" s="2"/>
    </row>
    <row r="18" spans="1:115" x14ac:dyDescent="0.25">
      <c r="A18" t="s">
        <v>40</v>
      </c>
      <c r="M18" s="12" t="e">
        <f>AVERAGE(M5:M16)</f>
        <v>#DIV/0!</v>
      </c>
      <c r="R18" s="1">
        <f>SUM(R5:R16)/R19</f>
        <v>1</v>
      </c>
      <c r="S18">
        <f t="shared" ref="S18" si="6">SUM(S5:S16)/S19</f>
        <v>0.7857142857142857</v>
      </c>
      <c r="T18">
        <f t="shared" ref="T18" si="7">SUM(T5:T16)/T19</f>
        <v>1</v>
      </c>
      <c r="U18">
        <f t="shared" ref="U18:AB18" si="8">SUM(U5:U16)/U19</f>
        <v>0.35416666666666669</v>
      </c>
      <c r="V18">
        <f t="shared" si="8"/>
        <v>0.375</v>
      </c>
      <c r="W18">
        <f t="shared" si="8"/>
        <v>1</v>
      </c>
      <c r="X18" s="45">
        <f t="shared" si="8"/>
        <v>0.4375</v>
      </c>
      <c r="Y18">
        <f t="shared" si="8"/>
        <v>1</v>
      </c>
      <c r="Z18" s="45">
        <f t="shared" si="8"/>
        <v>1</v>
      </c>
      <c r="AA18">
        <f t="shared" si="8"/>
        <v>1</v>
      </c>
      <c r="AB18">
        <f t="shared" si="8"/>
        <v>1</v>
      </c>
      <c r="AC18" s="25">
        <f>(1/R19)*(SUM(AC5:AC16))</f>
        <v>-4.6051701859880918</v>
      </c>
      <c r="AD18" s="12">
        <f t="shared" ref="AD18" si="9">(1/S19)*(SUM(AD5:AD16))</f>
        <v>-4.60517018598809</v>
      </c>
      <c r="AE18" s="12">
        <f t="shared" ref="AE18" si="10">(1/T19)*(SUM(AE5:AE16))</f>
        <v>-4.6051701859880909</v>
      </c>
      <c r="AF18" s="12">
        <f t="shared" ref="AF18" si="11">(1/U19)*(SUM(AF5:AF16))</f>
        <v>-4.60517018598809</v>
      </c>
      <c r="AG18" s="12">
        <f t="shared" ref="AG18" si="12">(1/V19)*(SUM(AG5:AG16))</f>
        <v>-4.6051701859880891</v>
      </c>
      <c r="AH18" s="12">
        <f t="shared" ref="AH18" si="13">(1/W19)*(SUM(AH5:AH16))</f>
        <v>-4.6051701859880918</v>
      </c>
      <c r="AI18" s="12">
        <f t="shared" ref="AI18" si="14">(1/X19)*(SUM(AI5:AI16))</f>
        <v>-4.6051701859880909</v>
      </c>
      <c r="AJ18" s="12">
        <f t="shared" ref="AJ18" si="15">(1/Y19)*(SUM(AJ5:AJ16))</f>
        <v>-4.6051701859880909</v>
      </c>
      <c r="AK18" s="12">
        <f t="shared" ref="AK18" si="16">(1/Z19)*(SUM(AK5:AK16))</f>
        <v>-4.6051701859880909</v>
      </c>
      <c r="AL18" s="12">
        <f t="shared" ref="AL18" si="17">(1/AA19)*(SUM(AL5:AL16))</f>
        <v>-4.60517018598809</v>
      </c>
      <c r="AM18" s="67">
        <f t="shared" ref="AM18" si="18">(1/AB19)*(SUM(AM5:AM16))</f>
        <v>-4.60517018598809</v>
      </c>
      <c r="AN18" s="12">
        <f>SUM(AN5:AN16)</f>
        <v>12</v>
      </c>
      <c r="AO18" s="12">
        <f t="shared" ref="AO18:AX18" si="19">SUM(AO5:AO16)</f>
        <v>8.3016528925619824</v>
      </c>
      <c r="AP18" s="12">
        <f t="shared" si="19"/>
        <v>5</v>
      </c>
      <c r="AQ18" s="12">
        <f t="shared" si="19"/>
        <v>20.429065743944637</v>
      </c>
      <c r="AR18" s="12">
        <f t="shared" si="19"/>
        <v>23.39555555555555</v>
      </c>
      <c r="AS18" s="12">
        <f t="shared" si="19"/>
        <v>12</v>
      </c>
      <c r="AT18" s="12">
        <f t="shared" si="19"/>
        <v>6.204081632653061</v>
      </c>
      <c r="AU18" s="12">
        <f t="shared" si="19"/>
        <v>9</v>
      </c>
      <c r="AV18" s="12">
        <f t="shared" si="19"/>
        <v>2</v>
      </c>
      <c r="AW18" s="12">
        <f t="shared" si="19"/>
        <v>6</v>
      </c>
      <c r="AX18" s="67">
        <f t="shared" si="19"/>
        <v>6</v>
      </c>
    </row>
    <row r="19" spans="1:115" x14ac:dyDescent="0.25">
      <c r="A19" t="s">
        <v>41</v>
      </c>
      <c r="R19" s="1">
        <f>COUNTIF(R5:R16,"&gt;0")</f>
        <v>12</v>
      </c>
      <c r="S19">
        <f t="shared" ref="S19:AB19" si="20">COUNTIF(S5:S16,"&gt;0")</f>
        <v>7</v>
      </c>
      <c r="T19">
        <f t="shared" si="20"/>
        <v>5</v>
      </c>
      <c r="U19">
        <f t="shared" si="20"/>
        <v>12</v>
      </c>
      <c r="V19">
        <f t="shared" si="20"/>
        <v>12</v>
      </c>
      <c r="W19">
        <f t="shared" si="20"/>
        <v>12</v>
      </c>
      <c r="X19" s="45">
        <f t="shared" si="20"/>
        <v>4</v>
      </c>
      <c r="Y19">
        <f t="shared" si="20"/>
        <v>9</v>
      </c>
      <c r="Z19" s="45">
        <f t="shared" si="20"/>
        <v>2</v>
      </c>
      <c r="AA19">
        <f t="shared" si="20"/>
        <v>6</v>
      </c>
      <c r="AB19">
        <f t="shared" si="20"/>
        <v>6</v>
      </c>
      <c r="AC19" s="25"/>
      <c r="AD19" s="12"/>
      <c r="AE19" s="12"/>
      <c r="AF19" s="12"/>
      <c r="AG19" s="12"/>
      <c r="AH19" s="12"/>
      <c r="AI19" s="12"/>
      <c r="AJ19" s="12"/>
      <c r="AK19" s="12"/>
      <c r="AL19" s="12"/>
      <c r="AM19" s="67"/>
      <c r="AN19" s="12">
        <f t="shared" ref="AN19" si="21">AN18*AC20^2</f>
        <v>1.1999999999999988E-3</v>
      </c>
      <c r="AO19" s="12">
        <f t="shared" ref="AO19" si="22">AO18*AD20^2</f>
        <v>8.3016528925620049E-4</v>
      </c>
      <c r="AP19" s="12">
        <f t="shared" ref="AP19" si="23">AP18*AE20^2</f>
        <v>5.0000000000000034E-4</v>
      </c>
      <c r="AQ19" s="12">
        <f t="shared" ref="AQ19" si="24">AQ18*AF20^2</f>
        <v>2.0429065743944692E-3</v>
      </c>
      <c r="AR19" s="12">
        <f t="shared" ref="AR19" si="25">AR18*AG20^2</f>
        <v>2.3395555555555656E-3</v>
      </c>
      <c r="AS19" s="12">
        <f t="shared" ref="AS19" si="26">AS18*AH20^2</f>
        <v>1.1999999999999988E-3</v>
      </c>
      <c r="AT19" s="12">
        <f t="shared" ref="AT19" si="27">AT18*AI20^2</f>
        <v>6.2040816326530657E-4</v>
      </c>
      <c r="AU19" s="12">
        <f t="shared" ref="AU19" si="28">AU18*AJ20^2</f>
        <v>9.0000000000000063E-4</v>
      </c>
      <c r="AV19" s="12">
        <f t="shared" ref="AV19" si="29">AV18*AK20^2</f>
        <v>2.0000000000000015E-4</v>
      </c>
      <c r="AW19" s="12">
        <f t="shared" ref="AW19" si="30">AW18*AL20^2</f>
        <v>6.0000000000000168E-4</v>
      </c>
      <c r="AX19" s="67">
        <f t="shared" ref="AX19" si="31">AX18*AM20^2</f>
        <v>6.0000000000000168E-4</v>
      </c>
    </row>
    <row r="20" spans="1:115" ht="24" x14ac:dyDescent="0.45">
      <c r="A20" s="28" t="s">
        <v>188</v>
      </c>
      <c r="R20" s="1">
        <f>IF(R5&gt;0,$M5,0)+IF(R6&gt;0,$M6,0)+IF(R7&gt;0,$M7,0)+IF(R8&gt;0,$M8,0)+IF(R9&gt;0,$M9,0)+IF(R10&gt;0,$M10,0)+IF(R11&gt;0,$M11,0)+IF(R12&gt;0,$M12,0)+IF(R13&gt;0,$M13,0)+IF(R14&gt;0,$M14,0)+IF(R15&gt;0,$M15,0)+IF(R16&gt;0,$M16,0)</f>
        <v>0</v>
      </c>
      <c r="S20">
        <f t="shared" ref="S20:AB20" si="32">IF(S5&gt;0,$M5,0)+IF(S6&gt;0,$M6,0)+IF(S7&gt;0,$M7,0)+IF(S8&gt;0,$M8,0)+IF(S9&gt;0,$M9,0)+IF(S10&gt;0,$M10,0)+IF(S11&gt;0,$M11,0)+IF(S12&gt;0,$M12,0)+IF(S13&gt;0,$M13,0)+IF(S14&gt;0,$M14,0)+IF(S15&gt;0,$M15,0)+IF(S16&gt;0,$M16,0)</f>
        <v>0</v>
      </c>
      <c r="T20">
        <f t="shared" si="32"/>
        <v>0</v>
      </c>
      <c r="U20">
        <f t="shared" si="32"/>
        <v>0</v>
      </c>
      <c r="V20">
        <f t="shared" si="32"/>
        <v>0</v>
      </c>
      <c r="W20">
        <f t="shared" si="32"/>
        <v>0</v>
      </c>
      <c r="X20">
        <f t="shared" si="32"/>
        <v>0</v>
      </c>
      <c r="Y20">
        <f t="shared" si="32"/>
        <v>0</v>
      </c>
      <c r="Z20">
        <f t="shared" si="32"/>
        <v>0</v>
      </c>
      <c r="AA20">
        <f t="shared" si="32"/>
        <v>0</v>
      </c>
      <c r="AB20" s="2">
        <f t="shared" si="32"/>
        <v>0</v>
      </c>
      <c r="AC20" s="30">
        <f>EXP(AC18)</f>
        <v>9.999999999999995E-3</v>
      </c>
      <c r="AD20" s="30">
        <f t="shared" ref="AD20:AM20" si="33">EXP(AD18)</f>
        <v>1.0000000000000014E-2</v>
      </c>
      <c r="AE20" s="30">
        <f t="shared" si="33"/>
        <v>1.0000000000000004E-2</v>
      </c>
      <c r="AF20" s="30">
        <f t="shared" si="33"/>
        <v>1.0000000000000014E-2</v>
      </c>
      <c r="AG20" s="30">
        <f t="shared" si="33"/>
        <v>1.0000000000000023E-2</v>
      </c>
      <c r="AH20" s="30">
        <f t="shared" si="33"/>
        <v>9.999999999999995E-3</v>
      </c>
      <c r="AI20" s="30">
        <f t="shared" si="33"/>
        <v>1.0000000000000004E-2</v>
      </c>
      <c r="AJ20" s="30">
        <f t="shared" si="33"/>
        <v>1.0000000000000004E-2</v>
      </c>
      <c r="AK20" s="30">
        <f t="shared" si="33"/>
        <v>1.0000000000000004E-2</v>
      </c>
      <c r="AL20" s="30">
        <f t="shared" si="33"/>
        <v>1.0000000000000014E-2</v>
      </c>
      <c r="AM20" s="70">
        <f t="shared" si="33"/>
        <v>1.0000000000000014E-2</v>
      </c>
      <c r="AN20" s="12">
        <f t="shared" ref="AN20:AX20" si="34">SQRT(AN19)</f>
        <v>3.4641016151377525E-2</v>
      </c>
      <c r="AO20" s="12">
        <f t="shared" si="34"/>
        <v>2.8812589075891817E-2</v>
      </c>
      <c r="AP20" s="12">
        <f t="shared" si="34"/>
        <v>2.2360679774997904E-2</v>
      </c>
      <c r="AQ20" s="12">
        <f t="shared" si="34"/>
        <v>4.5198524028937814E-2</v>
      </c>
      <c r="AR20" s="12">
        <f t="shared" si="34"/>
        <v>4.8368952392578914E-2</v>
      </c>
      <c r="AS20" s="12">
        <f t="shared" si="34"/>
        <v>3.4641016151377525E-2</v>
      </c>
      <c r="AT20" s="12">
        <f t="shared" si="34"/>
        <v>2.4907993963089573E-2</v>
      </c>
      <c r="AU20" s="12">
        <f t="shared" si="34"/>
        <v>3.0000000000000009E-2</v>
      </c>
      <c r="AV20" s="12">
        <f t="shared" si="34"/>
        <v>1.4142135623730956E-2</v>
      </c>
      <c r="AW20" s="12">
        <f t="shared" si="34"/>
        <v>2.4494897427831817E-2</v>
      </c>
      <c r="AX20" s="67">
        <f t="shared" si="34"/>
        <v>2.4494897427831817E-2</v>
      </c>
    </row>
    <row r="21" spans="1:115" ht="18" x14ac:dyDescent="0.35">
      <c r="A21" s="31" t="s">
        <v>189</v>
      </c>
      <c r="AC21" s="1"/>
      <c r="AM21" s="2"/>
    </row>
    <row r="22" spans="1:115" x14ac:dyDescent="0.25">
      <c r="A22" s="31" t="s">
        <v>199</v>
      </c>
      <c r="Z22" t="s">
        <v>43</v>
      </c>
      <c r="AC22" s="25">
        <f t="shared" ref="AC22" si="35">SQRT(((R20-1)*(AN20^2))/(R20-1))</f>
        <v>3.4641016151377525E-2</v>
      </c>
      <c r="AD22" s="12">
        <f t="shared" ref="AD22" si="36">SQRT(((S20-1)*(AO20^2))/(S20-1))</f>
        <v>2.8812589075891817E-2</v>
      </c>
      <c r="AE22" s="12">
        <f t="shared" ref="AE22" si="37">SQRT(((T20-1)*(AP20^2))/(T20-1))</f>
        <v>2.2360679774997904E-2</v>
      </c>
      <c r="AF22" s="12">
        <f t="shared" ref="AF22" si="38">SQRT(((U20-1)*(AQ20^2))/(U20-1))</f>
        <v>4.5198524028937814E-2</v>
      </c>
      <c r="AG22" s="12">
        <f t="shared" ref="AG22" si="39">SQRT(((V20-1)*(AR20^2))/(V20-1))</f>
        <v>4.8368952392578914E-2</v>
      </c>
      <c r="AH22" s="12">
        <f t="shared" ref="AH22" si="40">SQRT(((W20-1)*(AS20^2))/(W20-1))</f>
        <v>3.4641016151377525E-2</v>
      </c>
      <c r="AI22" s="12">
        <f t="shared" ref="AI22" si="41">SQRT(((X20-1)*(AT20^2))/(X20-1))</f>
        <v>2.4907993963089573E-2</v>
      </c>
      <c r="AJ22" s="12">
        <f t="shared" ref="AJ22" si="42">SQRT(((Y20-1)*(AU20^2))/(Y20-1))</f>
        <v>3.0000000000000009E-2</v>
      </c>
      <c r="AK22" s="12">
        <f t="shared" ref="AK22" si="43">SQRT(((Z20-1)*(AV20^2))/(Z20-1))</f>
        <v>1.4142135623730956E-2</v>
      </c>
      <c r="AL22" s="12">
        <f t="shared" ref="AL22" si="44">SQRT(((AA20-1)*(AW20^2))/(AA20-1))</f>
        <v>2.4494897427831817E-2</v>
      </c>
      <c r="AM22" s="67">
        <f t="shared" ref="AM22" si="45">SQRT(((AB20-1)*(AX20^2))/(AB20-1))</f>
        <v>2.4494897427831817E-2</v>
      </c>
    </row>
    <row r="23" spans="1:115" x14ac:dyDescent="0.25">
      <c r="Z23" t="s">
        <v>44</v>
      </c>
      <c r="AC23" s="25" t="e">
        <f t="shared" ref="AC23" si="46">(1-AC20)/(SQRT((2*(AC22^2)/R20)))</f>
        <v>#DIV/0!</v>
      </c>
      <c r="AD23" s="12" t="e">
        <f t="shared" ref="AD23" si="47">(1-AD20)/(SQRT((2*(AD22^2)/S20)))</f>
        <v>#DIV/0!</v>
      </c>
      <c r="AE23" s="12" t="e">
        <f t="shared" ref="AE23" si="48">(1-AE20)/(SQRT((2*(AE22^2)/T20)))</f>
        <v>#DIV/0!</v>
      </c>
      <c r="AF23" s="12" t="e">
        <f t="shared" ref="AF23" si="49">(1-AF20)/(SQRT((2*(AF22^2)/U20)))</f>
        <v>#DIV/0!</v>
      </c>
      <c r="AG23" s="12" t="e">
        <f t="shared" ref="AG23" si="50">(1-AG20)/(SQRT((2*(AG22^2)/V20)))</f>
        <v>#DIV/0!</v>
      </c>
      <c r="AH23" s="12" t="e">
        <f t="shared" ref="AH23" si="51">(1-AH20)/(SQRT((2*(AH22^2)/W20)))</f>
        <v>#DIV/0!</v>
      </c>
      <c r="AI23" s="12" t="e">
        <f t="shared" ref="AI23" si="52">(1-AI20)/(SQRT((2*(AI22^2)/X20)))</f>
        <v>#DIV/0!</v>
      </c>
      <c r="AJ23" s="12" t="e">
        <f t="shared" ref="AJ23" si="53">(1-AJ20)/(SQRT((2*(AJ22^2)/Y20)))</f>
        <v>#DIV/0!</v>
      </c>
      <c r="AK23" s="12" t="e">
        <f t="shared" ref="AK23" si="54">(1-AK20)/(SQRT((2*(AK22^2)/Z20)))</f>
        <v>#DIV/0!</v>
      </c>
      <c r="AL23" s="12" t="e">
        <f t="shared" ref="AL23" si="55">(1-AL20)/(SQRT((2*(AL22^2)/AA20)))</f>
        <v>#DIV/0!</v>
      </c>
      <c r="AM23" s="67" t="e">
        <f t="shared" ref="AM23" si="56">(1-AM20)/(SQRT((2*(AM22^2)/AB20)))</f>
        <v>#DIV/0!</v>
      </c>
    </row>
    <row r="24" spans="1:115" x14ac:dyDescent="0.25">
      <c r="Z24" t="s">
        <v>151</v>
      </c>
      <c r="AC24" s="25" t="e">
        <f t="shared" ref="AC24" si="57">TINV(0.05,2*R20-2)</f>
        <v>#NUM!</v>
      </c>
      <c r="AD24" s="12" t="e">
        <f t="shared" ref="AD24" si="58">TINV(0.05,2*S20-2)</f>
        <v>#NUM!</v>
      </c>
      <c r="AE24" s="12" t="e">
        <f t="shared" ref="AE24" si="59">TINV(0.05,2*T20-2)</f>
        <v>#NUM!</v>
      </c>
      <c r="AF24" s="12" t="e">
        <f t="shared" ref="AF24" si="60">TINV(0.05,2*U20-2)</f>
        <v>#NUM!</v>
      </c>
      <c r="AG24" s="12" t="e">
        <f t="shared" ref="AG24" si="61">TINV(0.05,2*V20-2)</f>
        <v>#NUM!</v>
      </c>
      <c r="AH24" s="12" t="e">
        <f t="shared" ref="AH24" si="62">TINV(0.05,2*W20-2)</f>
        <v>#NUM!</v>
      </c>
      <c r="AI24" s="12" t="e">
        <f t="shared" ref="AI24" si="63">TINV(0.05,2*X20-2)</f>
        <v>#NUM!</v>
      </c>
      <c r="AJ24" s="12" t="e">
        <f t="shared" ref="AJ24" si="64">TINV(0.05,2*Y20-2)</f>
        <v>#NUM!</v>
      </c>
      <c r="AK24" s="12" t="e">
        <f t="shared" ref="AK24" si="65">TINV(0.05,2*Z20-2)</f>
        <v>#NUM!</v>
      </c>
      <c r="AL24" s="12" t="e">
        <f t="shared" ref="AL24" si="66">TINV(0.05,2*AA20-2)</f>
        <v>#NUM!</v>
      </c>
      <c r="AM24" s="67" t="e">
        <f t="shared" ref="AM24" si="67">TINV(0.05,2*AB20-2)</f>
        <v>#NUM!</v>
      </c>
    </row>
    <row r="25" spans="1:115" x14ac:dyDescent="0.25">
      <c r="Z25" t="s">
        <v>46</v>
      </c>
      <c r="AC25" s="25" t="e">
        <f t="shared" ref="AC25" si="68">TDIST(ABS(AC23),2*R20-2,1)</f>
        <v>#DIV/0!</v>
      </c>
      <c r="AD25" s="12" t="e">
        <f t="shared" ref="AD25" si="69">TDIST(ABS(AD23),2*S20-2,1)</f>
        <v>#DIV/0!</v>
      </c>
      <c r="AE25" s="12" t="e">
        <f t="shared" ref="AE25" si="70">TDIST(ABS(AE23),2*T20-2,1)</f>
        <v>#DIV/0!</v>
      </c>
      <c r="AF25" s="12" t="e">
        <f t="shared" ref="AF25" si="71">TDIST(ABS(AF23),2*U20-2,1)</f>
        <v>#DIV/0!</v>
      </c>
      <c r="AG25" s="12" t="e">
        <f t="shared" ref="AG25" si="72">TDIST(ABS(AG23),2*V20-2,1)</f>
        <v>#DIV/0!</v>
      </c>
      <c r="AH25" s="12" t="e">
        <f t="shared" ref="AH25" si="73">TDIST(ABS(AH23),2*W20-2,1)</f>
        <v>#DIV/0!</v>
      </c>
      <c r="AI25" s="12" t="e">
        <f t="shared" ref="AI25" si="74">TDIST(ABS(AI23),2*X20-2,1)</f>
        <v>#DIV/0!</v>
      </c>
      <c r="AJ25" s="12" t="e">
        <f t="shared" ref="AJ25" si="75">TDIST(ABS(AJ23),2*Y20-2,1)</f>
        <v>#DIV/0!</v>
      </c>
      <c r="AK25" s="12" t="e">
        <f t="shared" ref="AK25" si="76">TDIST(ABS(AK23),2*Z20-2,1)</f>
        <v>#DIV/0!</v>
      </c>
      <c r="AL25" s="12" t="e">
        <f t="shared" ref="AL25" si="77">TDIST(ABS(AL23),2*AA20-2,1)</f>
        <v>#DIV/0!</v>
      </c>
      <c r="AM25" s="67" t="e">
        <f t="shared" ref="AM25" si="78">TDIST(ABS(AM23),2*AB20-2,1)</f>
        <v>#DIV/0!</v>
      </c>
    </row>
    <row r="26" spans="1:115" x14ac:dyDescent="0.25">
      <c r="Z26" t="s">
        <v>47</v>
      </c>
      <c r="AC26" s="25" t="e">
        <f>IF(R19&gt;4,IF(AC25&lt;0.001,"***",IF(AC25&lt;0.01,"**",IF(AC25&lt;0.05,"*","ns"))),"na")</f>
        <v>#DIV/0!</v>
      </c>
      <c r="AD26" s="12" t="e">
        <f t="shared" ref="AD26" si="79">IF(S19&gt;4,IF(AD25&lt;0.001,"***",IF(AD25&lt;0.01,"**",IF(AD25&lt;0.05,"*","ns"))),"na")</f>
        <v>#DIV/0!</v>
      </c>
      <c r="AE26" s="12" t="e">
        <f t="shared" ref="AE26" si="80">IF(T19&gt;4,IF(AE25&lt;0.001,"***",IF(AE25&lt;0.01,"**",IF(AE25&lt;0.05,"*","ns"))),"na")</f>
        <v>#DIV/0!</v>
      </c>
      <c r="AF26" s="12" t="e">
        <f t="shared" ref="AF26" si="81">IF(U19&gt;4,IF(AF25&lt;0.001,"***",IF(AF25&lt;0.01,"**",IF(AF25&lt;0.05,"*","ns"))),"na")</f>
        <v>#DIV/0!</v>
      </c>
      <c r="AG26" s="12" t="e">
        <f t="shared" ref="AG26" si="82">IF(V19&gt;4,IF(AG25&lt;0.001,"***",IF(AG25&lt;0.01,"**",IF(AG25&lt;0.05,"*","ns"))),"na")</f>
        <v>#DIV/0!</v>
      </c>
      <c r="AH26" s="12" t="e">
        <f t="shared" ref="AH26" si="83">IF(W19&gt;4,IF(AH25&lt;0.001,"***",IF(AH25&lt;0.01,"**",IF(AH25&lt;0.05,"*","ns"))),"na")</f>
        <v>#DIV/0!</v>
      </c>
      <c r="AI26" s="12" t="str">
        <f t="shared" ref="AI26" si="84">IF(X19&gt;4,IF(AI25&lt;0.001,"***",IF(AI25&lt;0.01,"**",IF(AI25&lt;0.05,"*","ns"))),"na")</f>
        <v>na</v>
      </c>
      <c r="AJ26" s="12" t="e">
        <f t="shared" ref="AJ26" si="85">IF(Y19&gt;4,IF(AJ25&lt;0.001,"***",IF(AJ25&lt;0.01,"**",IF(AJ25&lt;0.05,"*","ns"))),"na")</f>
        <v>#DIV/0!</v>
      </c>
      <c r="AK26" s="12" t="str">
        <f t="shared" ref="AK26" si="86">IF(Z19&gt;4,IF(AK25&lt;0.001,"***",IF(AK25&lt;0.01,"**",IF(AK25&lt;0.05,"*","ns"))),"na")</f>
        <v>na</v>
      </c>
      <c r="AL26" s="12" t="e">
        <f t="shared" ref="AL26" si="87">IF(AA19&gt;4,IF(AL25&lt;0.001,"***",IF(AL25&lt;0.01,"**",IF(AL25&lt;0.05,"*","ns"))),"na")</f>
        <v>#DIV/0!</v>
      </c>
      <c r="AM26" s="67" t="e">
        <f t="shared" ref="AM26" si="88">IF(AB19&gt;4,IF(AM25&lt;0.001,"***",IF(AM25&lt;0.01,"**",IF(AM25&lt;0.05,"*","ns"))),"na")</f>
        <v>#DIV/0!</v>
      </c>
    </row>
    <row r="27" spans="1:115" x14ac:dyDescent="0.25">
      <c r="M27" s="13"/>
      <c r="BL27" s="13"/>
      <c r="DK27" s="13"/>
    </row>
    <row r="28" spans="1:115" x14ac:dyDescent="0.25">
      <c r="M28" s="13"/>
      <c r="BL28" s="13"/>
      <c r="DK28" s="13"/>
    </row>
    <row r="29" spans="1:115" x14ac:dyDescent="0.25">
      <c r="T29" t="s">
        <v>13</v>
      </c>
      <c r="BL29" s="13"/>
      <c r="DK29" s="13"/>
    </row>
    <row r="30" spans="1:115" x14ac:dyDescent="0.25">
      <c r="G30" t="s">
        <v>49</v>
      </c>
      <c r="H30" t="s">
        <v>50</v>
      </c>
      <c r="S30" t="s">
        <v>49</v>
      </c>
      <c r="T30" t="s">
        <v>50</v>
      </c>
      <c r="BL30" s="13"/>
      <c r="DK30" s="13"/>
    </row>
    <row r="31" spans="1:115" ht="15.75" x14ac:dyDescent="0.25">
      <c r="G31" t="s">
        <v>15</v>
      </c>
      <c r="H31" t="s">
        <v>52</v>
      </c>
      <c r="S31" t="s">
        <v>15</v>
      </c>
      <c r="T31" t="s">
        <v>63</v>
      </c>
      <c r="BL31" s="110"/>
      <c r="DK31" s="110"/>
    </row>
    <row r="32" spans="1:115" x14ac:dyDescent="0.25">
      <c r="G32" t="s">
        <v>16</v>
      </c>
      <c r="H32" t="s">
        <v>53</v>
      </c>
      <c r="S32" t="s">
        <v>16</v>
      </c>
      <c r="T32" t="s">
        <v>67</v>
      </c>
      <c r="BL32" s="13"/>
      <c r="DK32" s="13"/>
    </row>
    <row r="33" spans="1:116" ht="15.75" x14ac:dyDescent="0.25">
      <c r="G33" t="s">
        <v>17</v>
      </c>
      <c r="H33" t="s">
        <v>54</v>
      </c>
      <c r="S33" t="s">
        <v>17</v>
      </c>
      <c r="T33" t="s">
        <v>68</v>
      </c>
      <c r="BL33" s="13"/>
      <c r="BM33" s="53"/>
      <c r="DK33" s="13"/>
      <c r="DL33" s="53"/>
    </row>
    <row r="34" spans="1:116" x14ac:dyDescent="0.25">
      <c r="G34" t="s">
        <v>18</v>
      </c>
      <c r="H34" t="s">
        <v>55</v>
      </c>
      <c r="S34" t="s">
        <v>18</v>
      </c>
      <c r="T34" t="s">
        <v>64</v>
      </c>
      <c r="BL34" s="13"/>
      <c r="BM34" s="11"/>
      <c r="DK34" s="13"/>
      <c r="DL34" s="11"/>
    </row>
    <row r="35" spans="1:116" x14ac:dyDescent="0.25">
      <c r="G35" t="s">
        <v>19</v>
      </c>
      <c r="H35" t="s">
        <v>56</v>
      </c>
      <c r="S35" t="s">
        <v>19</v>
      </c>
      <c r="T35" t="s">
        <v>56</v>
      </c>
      <c r="BL35" s="13"/>
      <c r="DK35" s="13"/>
    </row>
    <row r="36" spans="1:116" x14ac:dyDescent="0.25">
      <c r="G36" t="s">
        <v>20</v>
      </c>
      <c r="H36" t="s">
        <v>57</v>
      </c>
      <c r="S36" t="s">
        <v>20</v>
      </c>
      <c r="T36" t="s">
        <v>65</v>
      </c>
      <c r="BL36" s="13"/>
      <c r="DK36" s="13"/>
    </row>
    <row r="37" spans="1:116" ht="15.75" x14ac:dyDescent="0.25">
      <c r="G37" t="s">
        <v>21</v>
      </c>
      <c r="H37" t="s">
        <v>58</v>
      </c>
      <c r="S37" t="s">
        <v>21</v>
      </c>
      <c r="T37" t="s">
        <v>66</v>
      </c>
      <c r="BL37" s="13"/>
      <c r="BM37" s="53"/>
      <c r="DK37" s="13"/>
      <c r="DL37" s="53"/>
    </row>
    <row r="38" spans="1:116" x14ac:dyDescent="0.25">
      <c r="G38" t="s">
        <v>22</v>
      </c>
      <c r="H38" t="s">
        <v>59</v>
      </c>
      <c r="S38" t="s">
        <v>22</v>
      </c>
      <c r="T38" t="s">
        <v>69</v>
      </c>
      <c r="BL38" s="13"/>
      <c r="DK38" s="13"/>
    </row>
    <row r="39" spans="1:116" x14ac:dyDescent="0.25">
      <c r="M39" s="13"/>
      <c r="BL39" s="13"/>
      <c r="DK39" s="13"/>
    </row>
    <row r="40" spans="1:116" x14ac:dyDescent="0.25">
      <c r="A40" t="s">
        <v>269</v>
      </c>
    </row>
    <row r="41" spans="1:116" x14ac:dyDescent="0.25">
      <c r="A41" s="192" t="s">
        <v>526</v>
      </c>
    </row>
    <row r="42" spans="1:116" x14ac:dyDescent="0.25">
      <c r="A42" s="13" t="s">
        <v>525</v>
      </c>
    </row>
    <row r="43" spans="1:116" x14ac:dyDescent="0.25">
      <c r="A43" t="s">
        <v>283</v>
      </c>
    </row>
    <row r="44" spans="1:116" x14ac:dyDescent="0.25">
      <c r="A44" s="13" t="s">
        <v>115</v>
      </c>
    </row>
    <row r="45" spans="1:116" x14ac:dyDescent="0.25">
      <c r="A45" s="13" t="s">
        <v>119</v>
      </c>
    </row>
    <row r="46" spans="1:116" x14ac:dyDescent="0.25">
      <c r="A46" s="13" t="s">
        <v>524</v>
      </c>
    </row>
    <row r="47" spans="1:116" x14ac:dyDescent="0.25">
      <c r="A47" s="13"/>
    </row>
    <row r="48" spans="1:116" x14ac:dyDescent="0.25">
      <c r="A48" s="44" t="s">
        <v>352</v>
      </c>
    </row>
  </sheetData>
  <mergeCells count="18">
    <mergeCell ref="AN1:AW1"/>
    <mergeCell ref="N2:N3"/>
    <mergeCell ref="O2:O3"/>
    <mergeCell ref="P2:P3"/>
    <mergeCell ref="AO2:AR2"/>
    <mergeCell ref="AU2:AW2"/>
    <mergeCell ref="R3:R4"/>
    <mergeCell ref="AC3:AC4"/>
    <mergeCell ref="AN3:AN4"/>
    <mergeCell ref="Q2:Q3"/>
    <mergeCell ref="S2:V2"/>
    <mergeCell ref="Y2:AA2"/>
    <mergeCell ref="AD2:AG2"/>
    <mergeCell ref="AJ2:AL2"/>
    <mergeCell ref="N4:Q4"/>
    <mergeCell ref="K1:K2"/>
    <mergeCell ref="R1:AA1"/>
    <mergeCell ref="AC1:AL1"/>
  </mergeCells>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2F8C5-5D7C-4767-8A29-6937E3C8E4B9}">
  <dimension ref="A1:DG52"/>
  <sheetViews>
    <sheetView workbookViewId="0">
      <selection activeCell="M5" sqref="M5"/>
    </sheetView>
  </sheetViews>
  <sheetFormatPr defaultRowHeight="15" x14ac:dyDescent="0.25"/>
  <cols>
    <col min="1" max="1" width="24" customWidth="1"/>
    <col min="2" max="7" width="3.140625" customWidth="1"/>
    <col min="8" max="8" width="9.5703125" customWidth="1"/>
    <col min="11" max="11" width="12.85546875" customWidth="1"/>
    <col min="52" max="52" width="24" customWidth="1"/>
    <col min="53" max="58" width="3.140625" customWidth="1"/>
    <col min="59" max="59" width="9.5703125" customWidth="1"/>
    <col min="103" max="103" width="24" customWidth="1"/>
    <col min="104" max="109" width="3.140625" customWidth="1"/>
    <col min="110" max="110" width="9.5703125" customWidth="1"/>
    <col min="154" max="154" width="24.140625" customWidth="1"/>
    <col min="155" max="160" width="3.140625" customWidth="1"/>
    <col min="205" max="205" width="24.140625" customWidth="1"/>
    <col min="206" max="211" width="2.5703125" customWidth="1"/>
    <col min="256" max="256" width="23.85546875" customWidth="1"/>
    <col min="257" max="262" width="3.140625" customWidth="1"/>
    <col min="307" max="307" width="24.140625" customWidth="1"/>
    <col min="308" max="313" width="3" customWidth="1"/>
    <col min="358" max="358" width="24.42578125" customWidth="1"/>
    <col min="359" max="364" width="3.140625" customWidth="1"/>
  </cols>
  <sheetData>
    <row r="1" spans="1:50" ht="15.6" customHeight="1" x14ac:dyDescent="0.35">
      <c r="A1" t="s">
        <v>260</v>
      </c>
      <c r="B1" s="1" t="s">
        <v>169</v>
      </c>
      <c r="G1" s="2"/>
      <c r="J1" s="78"/>
      <c r="K1" s="232"/>
      <c r="L1" s="85"/>
      <c r="M1" s="62"/>
      <c r="N1" s="62"/>
      <c r="O1" s="62"/>
      <c r="P1" s="62"/>
      <c r="Q1" s="62"/>
      <c r="R1" s="229" t="s">
        <v>155</v>
      </c>
      <c r="S1" s="230"/>
      <c r="T1" s="230"/>
      <c r="U1" s="230"/>
      <c r="V1" s="230"/>
      <c r="W1" s="230"/>
      <c r="X1" s="230"/>
      <c r="Y1" s="230"/>
      <c r="Z1" s="230"/>
      <c r="AA1" s="230"/>
      <c r="AB1" s="63"/>
      <c r="AC1" s="230" t="s">
        <v>156</v>
      </c>
      <c r="AD1" s="230"/>
      <c r="AE1" s="230"/>
      <c r="AF1" s="230"/>
      <c r="AG1" s="230"/>
      <c r="AH1" s="230"/>
      <c r="AI1" s="230"/>
      <c r="AJ1" s="230"/>
      <c r="AK1" s="230"/>
      <c r="AL1" s="230"/>
      <c r="AM1" s="63"/>
      <c r="AN1" s="230" t="s">
        <v>157</v>
      </c>
      <c r="AO1" s="230"/>
      <c r="AP1" s="230"/>
      <c r="AQ1" s="230"/>
      <c r="AR1" s="230"/>
      <c r="AS1" s="230"/>
      <c r="AT1" s="230"/>
      <c r="AU1" s="230"/>
      <c r="AV1" s="230"/>
      <c r="AW1" s="230"/>
      <c r="AX1" s="63"/>
    </row>
    <row r="2" spans="1:50" ht="60" customHeight="1" x14ac:dyDescent="0.35">
      <c r="A2" s="48"/>
      <c r="B2" s="9" t="s">
        <v>170</v>
      </c>
      <c r="C2" s="11" t="s">
        <v>171</v>
      </c>
      <c r="D2" s="11" t="s">
        <v>172</v>
      </c>
      <c r="E2" s="11" t="s">
        <v>173</v>
      </c>
      <c r="F2" s="11" t="s">
        <v>174</v>
      </c>
      <c r="G2" s="26" t="s">
        <v>175</v>
      </c>
      <c r="H2" s="62"/>
      <c r="I2" s="62"/>
      <c r="J2" s="85"/>
      <c r="K2" s="232"/>
      <c r="L2" s="86" t="s">
        <v>1</v>
      </c>
      <c r="M2" s="87"/>
      <c r="N2" s="233" t="s">
        <v>261</v>
      </c>
      <c r="O2" s="234" t="s">
        <v>2</v>
      </c>
      <c r="P2" s="233" t="s">
        <v>262</v>
      </c>
      <c r="Q2" s="235" t="s">
        <v>2</v>
      </c>
      <c r="R2" s="5"/>
      <c r="S2" s="230" t="s">
        <v>3</v>
      </c>
      <c r="T2" s="230"/>
      <c r="U2" s="230"/>
      <c r="V2" s="230"/>
      <c r="W2" s="11" t="s">
        <v>4</v>
      </c>
      <c r="X2" s="11"/>
      <c r="Y2" s="230" t="s">
        <v>6</v>
      </c>
      <c r="Z2" s="230"/>
      <c r="AA2" s="230"/>
      <c r="AB2" s="63"/>
      <c r="AC2" s="7"/>
      <c r="AD2" s="230" t="s">
        <v>3</v>
      </c>
      <c r="AE2" s="230"/>
      <c r="AF2" s="230"/>
      <c r="AG2" s="230"/>
      <c r="AH2" s="11" t="s">
        <v>4</v>
      </c>
      <c r="AI2" s="11"/>
      <c r="AJ2" s="230" t="s">
        <v>6</v>
      </c>
      <c r="AK2" s="230"/>
      <c r="AL2" s="230"/>
      <c r="AM2" s="63"/>
      <c r="AN2" s="7"/>
      <c r="AO2" s="230" t="s">
        <v>3</v>
      </c>
      <c r="AP2" s="230"/>
      <c r="AQ2" s="230"/>
      <c r="AR2" s="230"/>
      <c r="AS2" s="11" t="s">
        <v>4</v>
      </c>
      <c r="AT2" s="11"/>
      <c r="AU2" s="230" t="s">
        <v>6</v>
      </c>
      <c r="AV2" s="230"/>
      <c r="AW2" s="230"/>
      <c r="AX2" s="63"/>
    </row>
    <row r="3" spans="1:50" ht="102.95" customHeight="1" x14ac:dyDescent="0.3">
      <c r="A3" s="66" t="s">
        <v>333</v>
      </c>
      <c r="B3" s="9" t="s">
        <v>176</v>
      </c>
      <c r="C3" s="11" t="s">
        <v>177</v>
      </c>
      <c r="D3" s="11" t="s">
        <v>178</v>
      </c>
      <c r="E3" s="11"/>
      <c r="F3" s="11" t="s">
        <v>179</v>
      </c>
      <c r="G3" s="26"/>
      <c r="H3" s="62" t="s">
        <v>158</v>
      </c>
      <c r="I3" s="62" t="s">
        <v>159</v>
      </c>
      <c r="J3" s="85" t="s">
        <v>160</v>
      </c>
      <c r="K3" s="198" t="s">
        <v>516</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2" t="s">
        <v>167</v>
      </c>
      <c r="AB3" s="8" t="s">
        <v>81</v>
      </c>
      <c r="AC3" s="230" t="s">
        <v>13</v>
      </c>
      <c r="AD3" s="62" t="s">
        <v>50</v>
      </c>
      <c r="AE3" s="62" t="s">
        <v>63</v>
      </c>
      <c r="AF3" s="62" t="s">
        <v>164</v>
      </c>
      <c r="AG3" s="62" t="s">
        <v>165</v>
      </c>
      <c r="AH3" s="11" t="s">
        <v>64</v>
      </c>
      <c r="AI3" s="11" t="s">
        <v>166</v>
      </c>
      <c r="AJ3" s="62" t="s">
        <v>65</v>
      </c>
      <c r="AK3" s="62" t="s">
        <v>66</v>
      </c>
      <c r="AL3" s="62" t="s">
        <v>167</v>
      </c>
      <c r="AM3" s="8" t="s">
        <v>81</v>
      </c>
      <c r="AN3" s="230" t="s">
        <v>13</v>
      </c>
      <c r="AO3" s="62" t="s">
        <v>50</v>
      </c>
      <c r="AP3" s="62" t="s">
        <v>63</v>
      </c>
      <c r="AQ3" s="62" t="s">
        <v>164</v>
      </c>
      <c r="AR3" s="62" t="s">
        <v>165</v>
      </c>
      <c r="AS3" s="11" t="s">
        <v>64</v>
      </c>
      <c r="AT3" s="11" t="s">
        <v>166</v>
      </c>
      <c r="AU3" s="62" t="s">
        <v>65</v>
      </c>
      <c r="AV3" s="62" t="s">
        <v>66</v>
      </c>
      <c r="AW3" s="62" t="s">
        <v>167</v>
      </c>
      <c r="AX3" s="8" t="s">
        <v>81</v>
      </c>
    </row>
    <row r="4" spans="1:50" ht="30.6" customHeight="1" x14ac:dyDescent="0.3">
      <c r="A4" s="50" t="s">
        <v>7</v>
      </c>
      <c r="B4" s="1" t="s">
        <v>180</v>
      </c>
      <c r="C4" t="s">
        <v>181</v>
      </c>
      <c r="D4" t="s">
        <v>182</v>
      </c>
      <c r="E4" t="s">
        <v>183</v>
      </c>
      <c r="F4" t="s">
        <v>184</v>
      </c>
      <c r="G4" t="s">
        <v>185</v>
      </c>
      <c r="H4" s="61"/>
      <c r="I4" s="62"/>
      <c r="J4" s="85"/>
      <c r="K4" s="63"/>
      <c r="L4" s="85"/>
      <c r="M4" s="61" t="s">
        <v>168</v>
      </c>
      <c r="N4" s="230" t="s">
        <v>341</v>
      </c>
      <c r="O4" s="230"/>
      <c r="P4" s="230"/>
      <c r="Q4" s="231"/>
      <c r="R4" s="229"/>
      <c r="S4" s="62" t="s">
        <v>14</v>
      </c>
      <c r="T4" s="62" t="s">
        <v>15</v>
      </c>
      <c r="U4" s="62" t="s">
        <v>16</v>
      </c>
      <c r="V4" s="62" t="s">
        <v>17</v>
      </c>
      <c r="W4" s="62" t="s">
        <v>18</v>
      </c>
      <c r="X4" s="182" t="s">
        <v>19</v>
      </c>
      <c r="Y4" s="62" t="s">
        <v>20</v>
      </c>
      <c r="Z4" s="182" t="s">
        <v>21</v>
      </c>
      <c r="AA4" s="182" t="s">
        <v>22</v>
      </c>
      <c r="AB4" s="63" t="s">
        <v>82</v>
      </c>
      <c r="AC4" s="230"/>
      <c r="AD4" s="62" t="s">
        <v>14</v>
      </c>
      <c r="AE4" s="62" t="s">
        <v>15</v>
      </c>
      <c r="AF4" s="62" t="s">
        <v>16</v>
      </c>
      <c r="AG4" s="62" t="s">
        <v>17</v>
      </c>
      <c r="AH4" s="62" t="s">
        <v>18</v>
      </c>
      <c r="AI4" s="62" t="s">
        <v>19</v>
      </c>
      <c r="AJ4" s="62" t="s">
        <v>20</v>
      </c>
      <c r="AK4" s="62" t="s">
        <v>21</v>
      </c>
      <c r="AL4" s="62" t="s">
        <v>22</v>
      </c>
      <c r="AM4" s="63" t="s">
        <v>82</v>
      </c>
      <c r="AN4" s="230"/>
      <c r="AO4" s="62" t="s">
        <v>14</v>
      </c>
      <c r="AP4" s="62" t="s">
        <v>15</v>
      </c>
      <c r="AQ4" s="62" t="s">
        <v>16</v>
      </c>
      <c r="AR4" s="62" t="s">
        <v>17</v>
      </c>
      <c r="AS4" s="62" t="s">
        <v>18</v>
      </c>
      <c r="AT4" s="62" t="s">
        <v>19</v>
      </c>
      <c r="AU4" s="62" t="s">
        <v>20</v>
      </c>
      <c r="AV4" s="62" t="s">
        <v>21</v>
      </c>
      <c r="AW4" s="62" t="s">
        <v>22</v>
      </c>
      <c r="AX4" s="63" t="s">
        <v>82</v>
      </c>
    </row>
    <row r="5" spans="1:50" ht="15.75" x14ac:dyDescent="0.25">
      <c r="A5" s="77" t="s">
        <v>121</v>
      </c>
      <c r="B5" s="94"/>
      <c r="C5" s="79"/>
      <c r="D5" s="79"/>
      <c r="E5" s="79"/>
      <c r="F5" s="125"/>
      <c r="G5" s="79"/>
      <c r="H5" s="94" t="s">
        <v>8</v>
      </c>
      <c r="I5" s="183" t="s">
        <v>186</v>
      </c>
      <c r="J5" s="79"/>
      <c r="K5" s="197">
        <v>9</v>
      </c>
      <c r="L5" s="154">
        <v>22.06</v>
      </c>
      <c r="M5" s="155"/>
      <c r="N5" s="155"/>
      <c r="O5" s="155"/>
      <c r="P5" s="89">
        <f>IF(N5&lt;0.01*L5,0.01,IF(N5&gt;100*L5,100,N5/L5))</f>
        <v>0.01</v>
      </c>
      <c r="Q5" s="90">
        <f>IF(O5&gt;0,O5/L5,0.01)</f>
        <v>0.01</v>
      </c>
      <c r="R5" s="107">
        <v>1</v>
      </c>
      <c r="S5" s="79">
        <v>1</v>
      </c>
      <c r="T5" s="79">
        <v>1</v>
      </c>
      <c r="U5" s="79">
        <v>1</v>
      </c>
      <c r="V5" s="79">
        <v>1</v>
      </c>
      <c r="W5" s="79">
        <v>1</v>
      </c>
      <c r="X5" s="138"/>
      <c r="Y5" s="79">
        <v>1</v>
      </c>
      <c r="Z5" s="138"/>
      <c r="AA5" s="138">
        <v>1</v>
      </c>
      <c r="AB5" s="79">
        <v>1</v>
      </c>
      <c r="AC5" s="91">
        <f>IF(R5&gt;0,(R5/R$20)*LN($P5),"na")</f>
        <v>-4.6051701859880909</v>
      </c>
      <c r="AD5" s="89">
        <f t="shared" ref="AD5:AM18" si="0">IF(S5&gt;0,(S5/S$20)*LN($P5),"na")</f>
        <v>-6.1402269146507873</v>
      </c>
      <c r="AE5" s="89">
        <f t="shared" si="0"/>
        <v>-4.6051701859880909</v>
      </c>
      <c r="AF5" s="89">
        <f t="shared" si="0"/>
        <v>-8.0590478254791584</v>
      </c>
      <c r="AG5" s="89">
        <f t="shared" si="0"/>
        <v>-7.084877209212447</v>
      </c>
      <c r="AH5" s="89">
        <f t="shared" si="0"/>
        <v>-5.1577906083066614</v>
      </c>
      <c r="AI5" s="89" t="str">
        <f t="shared" si="0"/>
        <v>na</v>
      </c>
      <c r="AJ5" s="89">
        <f t="shared" si="0"/>
        <v>-4.6051701859880909</v>
      </c>
      <c r="AK5" s="89" t="str">
        <f t="shared" si="0"/>
        <v>na</v>
      </c>
      <c r="AL5" s="89">
        <f t="shared" si="0"/>
        <v>-4.6051701859880909</v>
      </c>
      <c r="AM5" s="89">
        <f t="shared" si="0"/>
        <v>-4.6051701859880909</v>
      </c>
      <c r="AN5" s="91">
        <f>IF(R5&gt;0,(((R5/R$20)^2)*($Q5^2))/($P5^2),"na")</f>
        <v>1</v>
      </c>
      <c r="AO5" s="89">
        <f t="shared" ref="AO5:AX18" si="1">IF(S5&gt;0,(((S5/S$20)^2)*($Q5^2))/($P5^2),"na")</f>
        <v>1.7777777777777777</v>
      </c>
      <c r="AP5" s="89">
        <f t="shared" si="1"/>
        <v>1</v>
      </c>
      <c r="AQ5" s="89">
        <f t="shared" si="1"/>
        <v>3.0624999999999996</v>
      </c>
      <c r="AR5" s="89">
        <f t="shared" si="1"/>
        <v>2.3668639053254434</v>
      </c>
      <c r="AS5" s="89">
        <f t="shared" si="1"/>
        <v>1.2544</v>
      </c>
      <c r="AT5" s="89" t="str">
        <f t="shared" si="1"/>
        <v>na</v>
      </c>
      <c r="AU5" s="89">
        <f t="shared" si="1"/>
        <v>1</v>
      </c>
      <c r="AV5" s="89" t="str">
        <f t="shared" si="1"/>
        <v>na</v>
      </c>
      <c r="AW5" s="89">
        <f t="shared" si="1"/>
        <v>1</v>
      </c>
      <c r="AX5" s="90">
        <f t="shared" si="1"/>
        <v>1</v>
      </c>
    </row>
    <row r="6" spans="1:50" x14ac:dyDescent="0.25">
      <c r="A6" s="58" t="s">
        <v>84</v>
      </c>
      <c r="H6" s="1" t="s">
        <v>340</v>
      </c>
      <c r="I6" s="184" t="s">
        <v>186</v>
      </c>
      <c r="K6" s="44">
        <v>14</v>
      </c>
      <c r="L6" s="99">
        <v>7.6999999999999999E-2</v>
      </c>
      <c r="M6" s="83"/>
      <c r="N6" s="83"/>
      <c r="O6" s="83"/>
      <c r="P6" s="12">
        <f t="shared" ref="P6:P18" si="2">IF(N6&lt;0.01*L6,0.01,IF(N6&gt;100*L6,100,N6/L6))</f>
        <v>0.01</v>
      </c>
      <c r="Q6" s="67">
        <f t="shared" ref="Q6:Q18" si="3">IF(O6&gt;0,O6/L6,0.01)</f>
        <v>0.01</v>
      </c>
      <c r="R6" s="14">
        <v>1</v>
      </c>
      <c r="S6">
        <v>1</v>
      </c>
      <c r="U6">
        <v>1</v>
      </c>
      <c r="V6">
        <v>1</v>
      </c>
      <c r="W6">
        <v>0.25</v>
      </c>
      <c r="X6" s="45">
        <v>0.25</v>
      </c>
      <c r="Z6" s="45"/>
      <c r="AA6" s="45"/>
      <c r="AC6" s="25">
        <f t="shared" ref="AC6:AC18" si="4">IF(R6&gt;0,(R6/R$20)*LN($P6),"na")</f>
        <v>-4.6051701859880909</v>
      </c>
      <c r="AD6" s="12">
        <f t="shared" si="0"/>
        <v>-6.1402269146507873</v>
      </c>
      <c r="AE6" s="12" t="str">
        <f t="shared" si="0"/>
        <v>na</v>
      </c>
      <c r="AF6" s="12">
        <f t="shared" si="0"/>
        <v>-8.0590478254791584</v>
      </c>
      <c r="AG6" s="12">
        <f t="shared" si="0"/>
        <v>-7.084877209212447</v>
      </c>
      <c r="AH6" s="12">
        <f t="shared" si="0"/>
        <v>-1.2894476520766653</v>
      </c>
      <c r="AI6" s="12">
        <f t="shared" si="0"/>
        <v>-2.6315258205646233</v>
      </c>
      <c r="AJ6" s="12" t="str">
        <f t="shared" si="0"/>
        <v>na</v>
      </c>
      <c r="AK6" s="12" t="str">
        <f t="shared" si="0"/>
        <v>na</v>
      </c>
      <c r="AL6" s="12" t="str">
        <f t="shared" si="0"/>
        <v>na</v>
      </c>
      <c r="AM6" s="12" t="str">
        <f t="shared" si="0"/>
        <v>na</v>
      </c>
      <c r="AN6" s="25">
        <f t="shared" ref="AN6:AN18" si="5">IF(R6&gt;0,(((R6/R$20)^2)*($Q6^2))/($P6^2),"na")</f>
        <v>1</v>
      </c>
      <c r="AO6" s="12">
        <f t="shared" si="1"/>
        <v>1.7777777777777777</v>
      </c>
      <c r="AP6" s="12" t="str">
        <f t="shared" si="1"/>
        <v>na</v>
      </c>
      <c r="AQ6" s="12">
        <f t="shared" si="1"/>
        <v>3.0624999999999996</v>
      </c>
      <c r="AR6" s="12">
        <f t="shared" si="1"/>
        <v>2.3668639053254434</v>
      </c>
      <c r="AS6" s="12">
        <f t="shared" si="1"/>
        <v>7.8399999999999997E-2</v>
      </c>
      <c r="AT6" s="12">
        <f t="shared" si="1"/>
        <v>0.32653061224489793</v>
      </c>
      <c r="AU6" s="12" t="str">
        <f t="shared" si="1"/>
        <v>na</v>
      </c>
      <c r="AV6" s="12" t="str">
        <f t="shared" si="1"/>
        <v>na</v>
      </c>
      <c r="AW6" s="12" t="str">
        <f t="shared" si="1"/>
        <v>na</v>
      </c>
      <c r="AX6" s="67" t="str">
        <f t="shared" si="1"/>
        <v>na</v>
      </c>
    </row>
    <row r="7" spans="1:50" x14ac:dyDescent="0.25">
      <c r="A7" s="58" t="s">
        <v>192</v>
      </c>
      <c r="H7" s="1" t="s">
        <v>8</v>
      </c>
      <c r="I7" s="184" t="s">
        <v>186</v>
      </c>
      <c r="K7" s="44">
        <v>9</v>
      </c>
      <c r="L7" s="99">
        <v>313.03699999999998</v>
      </c>
      <c r="M7" s="71"/>
      <c r="N7" s="71"/>
      <c r="O7" s="71"/>
      <c r="P7" s="12">
        <f t="shared" si="2"/>
        <v>0.01</v>
      </c>
      <c r="Q7" s="67">
        <f t="shared" si="3"/>
        <v>0.01</v>
      </c>
      <c r="R7" s="14">
        <v>1</v>
      </c>
      <c r="S7">
        <v>1</v>
      </c>
      <c r="U7">
        <v>0.25</v>
      </c>
      <c r="V7">
        <v>0.15</v>
      </c>
      <c r="W7">
        <v>1</v>
      </c>
      <c r="X7" s="45"/>
      <c r="Z7" s="45"/>
      <c r="AA7" s="45"/>
      <c r="AB7">
        <v>1</v>
      </c>
      <c r="AC7" s="25">
        <f t="shared" si="4"/>
        <v>-4.6051701859880909</v>
      </c>
      <c r="AD7" s="12">
        <f t="shared" si="0"/>
        <v>-6.1402269146507873</v>
      </c>
      <c r="AE7" s="12" t="str">
        <f t="shared" si="0"/>
        <v>na</v>
      </c>
      <c r="AF7" s="12">
        <f t="shared" si="0"/>
        <v>-2.0147619563697896</v>
      </c>
      <c r="AG7" s="12">
        <f t="shared" si="0"/>
        <v>-1.062731581381867</v>
      </c>
      <c r="AH7" s="12">
        <f t="shared" si="0"/>
        <v>-5.1577906083066614</v>
      </c>
      <c r="AI7" s="12" t="str">
        <f t="shared" si="0"/>
        <v>na</v>
      </c>
      <c r="AJ7" s="12" t="str">
        <f t="shared" si="0"/>
        <v>na</v>
      </c>
      <c r="AK7" s="12" t="str">
        <f t="shared" si="0"/>
        <v>na</v>
      </c>
      <c r="AL7" s="12" t="str">
        <f t="shared" si="0"/>
        <v>na</v>
      </c>
      <c r="AM7" s="12">
        <f t="shared" si="0"/>
        <v>-4.6051701859880909</v>
      </c>
      <c r="AN7" s="25">
        <f t="shared" si="5"/>
        <v>1</v>
      </c>
      <c r="AO7" s="12">
        <f t="shared" si="1"/>
        <v>1.7777777777777777</v>
      </c>
      <c r="AP7" s="12" t="str">
        <f t="shared" si="1"/>
        <v>na</v>
      </c>
      <c r="AQ7" s="12">
        <f t="shared" si="1"/>
        <v>0.19140624999999997</v>
      </c>
      <c r="AR7" s="12">
        <f t="shared" si="1"/>
        <v>5.325443786982248E-2</v>
      </c>
      <c r="AS7" s="12">
        <f t="shared" si="1"/>
        <v>1.2544</v>
      </c>
      <c r="AT7" s="12" t="str">
        <f t="shared" si="1"/>
        <v>na</v>
      </c>
      <c r="AU7" s="12" t="str">
        <f t="shared" si="1"/>
        <v>na</v>
      </c>
      <c r="AV7" s="12" t="str">
        <f t="shared" si="1"/>
        <v>na</v>
      </c>
      <c r="AW7" s="12" t="str">
        <f t="shared" si="1"/>
        <v>na</v>
      </c>
      <c r="AX7" s="67">
        <f t="shared" si="1"/>
        <v>1</v>
      </c>
    </row>
    <row r="8" spans="1:50" x14ac:dyDescent="0.25">
      <c r="A8" s="58" t="s">
        <v>89</v>
      </c>
      <c r="H8" s="1" t="s">
        <v>8</v>
      </c>
      <c r="I8" s="184" t="s">
        <v>186</v>
      </c>
      <c r="K8" s="44">
        <v>9</v>
      </c>
      <c r="L8" s="99">
        <v>185.08799999999999</v>
      </c>
      <c r="M8" s="71"/>
      <c r="N8" s="71"/>
      <c r="O8" s="71"/>
      <c r="P8" s="12">
        <f t="shared" si="2"/>
        <v>0.01</v>
      </c>
      <c r="Q8" s="67">
        <f t="shared" si="3"/>
        <v>0.01</v>
      </c>
      <c r="R8" s="14">
        <v>1</v>
      </c>
      <c r="T8">
        <v>1</v>
      </c>
      <c r="U8">
        <v>0.125</v>
      </c>
      <c r="V8">
        <v>0.05</v>
      </c>
      <c r="W8">
        <v>1</v>
      </c>
      <c r="X8" s="45">
        <v>0.25</v>
      </c>
      <c r="Y8">
        <v>1</v>
      </c>
      <c r="Z8" s="45"/>
      <c r="AA8" s="45">
        <v>1</v>
      </c>
      <c r="AB8">
        <v>1</v>
      </c>
      <c r="AC8" s="25">
        <f t="shared" si="4"/>
        <v>-4.6051701859880909</v>
      </c>
      <c r="AD8" s="12" t="str">
        <f t="shared" si="0"/>
        <v>na</v>
      </c>
      <c r="AE8" s="12">
        <f t="shared" si="0"/>
        <v>-4.6051701859880909</v>
      </c>
      <c r="AF8" s="12">
        <f t="shared" si="0"/>
        <v>-1.0073809781848948</v>
      </c>
      <c r="AG8" s="12">
        <f t="shared" si="0"/>
        <v>-0.3542438604606224</v>
      </c>
      <c r="AH8" s="12">
        <f t="shared" si="0"/>
        <v>-5.1577906083066614</v>
      </c>
      <c r="AI8" s="12">
        <f t="shared" si="0"/>
        <v>-2.6315258205646233</v>
      </c>
      <c r="AJ8" s="12">
        <f t="shared" si="0"/>
        <v>-4.6051701859880909</v>
      </c>
      <c r="AK8" s="12" t="str">
        <f t="shared" si="0"/>
        <v>na</v>
      </c>
      <c r="AL8" s="12">
        <f t="shared" si="0"/>
        <v>-4.6051701859880909</v>
      </c>
      <c r="AM8" s="12">
        <f t="shared" si="0"/>
        <v>-4.6051701859880909</v>
      </c>
      <c r="AN8" s="25">
        <f t="shared" si="5"/>
        <v>1</v>
      </c>
      <c r="AO8" s="12" t="str">
        <f t="shared" si="1"/>
        <v>na</v>
      </c>
      <c r="AP8" s="12">
        <f t="shared" si="1"/>
        <v>1</v>
      </c>
      <c r="AQ8" s="12">
        <f t="shared" si="1"/>
        <v>4.7851562499999993E-2</v>
      </c>
      <c r="AR8" s="12">
        <f t="shared" si="1"/>
        <v>5.9171597633136093E-3</v>
      </c>
      <c r="AS8" s="12">
        <f t="shared" si="1"/>
        <v>1.2544</v>
      </c>
      <c r="AT8" s="12">
        <f t="shared" si="1"/>
        <v>0.32653061224489793</v>
      </c>
      <c r="AU8" s="12">
        <f t="shared" si="1"/>
        <v>1</v>
      </c>
      <c r="AV8" s="12" t="str">
        <f t="shared" si="1"/>
        <v>na</v>
      </c>
      <c r="AW8" s="12">
        <f t="shared" si="1"/>
        <v>1</v>
      </c>
      <c r="AX8" s="67">
        <f t="shared" si="1"/>
        <v>1</v>
      </c>
    </row>
    <row r="9" spans="1:50" x14ac:dyDescent="0.25">
      <c r="A9" s="58" t="s">
        <v>28</v>
      </c>
      <c r="H9" s="1" t="s">
        <v>340</v>
      </c>
      <c r="I9" s="184" t="s">
        <v>186</v>
      </c>
      <c r="K9" s="44">
        <v>14</v>
      </c>
      <c r="L9" s="99">
        <v>1.9350000000000001</v>
      </c>
      <c r="M9" s="83"/>
      <c r="N9" s="83"/>
      <c r="O9" s="83"/>
      <c r="P9" s="12">
        <f t="shared" si="2"/>
        <v>0.01</v>
      </c>
      <c r="Q9" s="67">
        <f t="shared" si="3"/>
        <v>0.01</v>
      </c>
      <c r="R9" s="1">
        <v>1</v>
      </c>
      <c r="S9" s="11">
        <v>1</v>
      </c>
      <c r="T9" s="11"/>
      <c r="U9" s="11">
        <v>0.375</v>
      </c>
      <c r="V9" s="11">
        <v>1</v>
      </c>
      <c r="W9" s="11">
        <v>0.25</v>
      </c>
      <c r="X9" s="42"/>
      <c r="Y9" s="11"/>
      <c r="Z9" s="42"/>
      <c r="AA9" s="42"/>
      <c r="AC9" s="25">
        <f t="shared" si="4"/>
        <v>-4.6051701859880909</v>
      </c>
      <c r="AD9" s="12">
        <f t="shared" si="0"/>
        <v>-6.1402269146507873</v>
      </c>
      <c r="AE9" s="12" t="str">
        <f t="shared" si="0"/>
        <v>na</v>
      </c>
      <c r="AF9" s="12">
        <f t="shared" si="0"/>
        <v>-3.0221429345546849</v>
      </c>
      <c r="AG9" s="12">
        <f t="shared" si="0"/>
        <v>-7.084877209212447</v>
      </c>
      <c r="AH9" s="12">
        <f t="shared" si="0"/>
        <v>-1.2894476520766653</v>
      </c>
      <c r="AI9" s="12" t="str">
        <f t="shared" si="0"/>
        <v>na</v>
      </c>
      <c r="AJ9" s="12" t="str">
        <f t="shared" si="0"/>
        <v>na</v>
      </c>
      <c r="AK9" s="12" t="str">
        <f t="shared" si="0"/>
        <v>na</v>
      </c>
      <c r="AL9" s="12" t="str">
        <f t="shared" si="0"/>
        <v>na</v>
      </c>
      <c r="AM9" s="12" t="str">
        <f t="shared" si="0"/>
        <v>na</v>
      </c>
      <c r="AN9" s="25">
        <f t="shared" si="5"/>
        <v>1</v>
      </c>
      <c r="AO9" s="12">
        <f t="shared" si="1"/>
        <v>1.7777777777777777</v>
      </c>
      <c r="AP9" s="12" t="str">
        <f t="shared" si="1"/>
        <v>na</v>
      </c>
      <c r="AQ9" s="12">
        <f t="shared" si="1"/>
        <v>0.4306640625</v>
      </c>
      <c r="AR9" s="12">
        <f t="shared" si="1"/>
        <v>2.3668639053254434</v>
      </c>
      <c r="AS9" s="12">
        <f t="shared" si="1"/>
        <v>7.8399999999999997E-2</v>
      </c>
      <c r="AT9" s="12" t="str">
        <f t="shared" si="1"/>
        <v>na</v>
      </c>
      <c r="AU9" s="12" t="str">
        <f t="shared" si="1"/>
        <v>na</v>
      </c>
      <c r="AV9" s="12" t="str">
        <f t="shared" si="1"/>
        <v>na</v>
      </c>
      <c r="AW9" s="12" t="str">
        <f t="shared" si="1"/>
        <v>na</v>
      </c>
      <c r="AX9" s="67" t="str">
        <f t="shared" si="1"/>
        <v>na</v>
      </c>
    </row>
    <row r="10" spans="1:50" x14ac:dyDescent="0.25">
      <c r="A10" s="58" t="s">
        <v>91</v>
      </c>
      <c r="H10" s="1" t="s">
        <v>340</v>
      </c>
      <c r="I10" s="184" t="s">
        <v>186</v>
      </c>
      <c r="K10" s="44">
        <v>14</v>
      </c>
      <c r="L10" s="100">
        <v>0.13800000000000001</v>
      </c>
      <c r="M10" s="83"/>
      <c r="N10" s="83"/>
      <c r="O10" s="83"/>
      <c r="P10" s="12">
        <f t="shared" si="2"/>
        <v>0.01</v>
      </c>
      <c r="Q10" s="67">
        <f t="shared" si="3"/>
        <v>0.01</v>
      </c>
      <c r="R10" s="14">
        <v>1</v>
      </c>
      <c r="S10">
        <v>1</v>
      </c>
      <c r="T10">
        <v>1</v>
      </c>
      <c r="U10">
        <v>1</v>
      </c>
      <c r="V10">
        <v>1</v>
      </c>
      <c r="W10">
        <v>1</v>
      </c>
      <c r="X10" s="45"/>
      <c r="Y10">
        <v>1</v>
      </c>
      <c r="Z10" s="45"/>
      <c r="AA10" s="45">
        <v>1</v>
      </c>
      <c r="AC10" s="25">
        <f t="shared" si="4"/>
        <v>-4.6051701859880909</v>
      </c>
      <c r="AD10" s="12">
        <f t="shared" si="0"/>
        <v>-6.1402269146507873</v>
      </c>
      <c r="AE10" s="12">
        <f t="shared" si="0"/>
        <v>-4.6051701859880909</v>
      </c>
      <c r="AF10" s="12">
        <f t="shared" si="0"/>
        <v>-8.0590478254791584</v>
      </c>
      <c r="AG10" s="12">
        <f t="shared" si="0"/>
        <v>-7.084877209212447</v>
      </c>
      <c r="AH10" s="12">
        <f t="shared" si="0"/>
        <v>-5.1577906083066614</v>
      </c>
      <c r="AI10" s="12" t="str">
        <f t="shared" si="0"/>
        <v>na</v>
      </c>
      <c r="AJ10" s="12">
        <f t="shared" si="0"/>
        <v>-4.6051701859880909</v>
      </c>
      <c r="AK10" s="12" t="str">
        <f t="shared" si="0"/>
        <v>na</v>
      </c>
      <c r="AL10" s="12">
        <f t="shared" si="0"/>
        <v>-4.6051701859880909</v>
      </c>
      <c r="AM10" s="12" t="str">
        <f t="shared" si="0"/>
        <v>na</v>
      </c>
      <c r="AN10" s="25">
        <f t="shared" si="5"/>
        <v>1</v>
      </c>
      <c r="AO10" s="12">
        <f t="shared" si="1"/>
        <v>1.7777777777777777</v>
      </c>
      <c r="AP10" s="12">
        <f t="shared" si="1"/>
        <v>1</v>
      </c>
      <c r="AQ10" s="12">
        <f t="shared" si="1"/>
        <v>3.0624999999999996</v>
      </c>
      <c r="AR10" s="12">
        <f t="shared" si="1"/>
        <v>2.3668639053254434</v>
      </c>
      <c r="AS10" s="12">
        <f t="shared" si="1"/>
        <v>1.2544</v>
      </c>
      <c r="AT10" s="12" t="str">
        <f t="shared" si="1"/>
        <v>na</v>
      </c>
      <c r="AU10" s="12">
        <f t="shared" si="1"/>
        <v>1</v>
      </c>
      <c r="AV10" s="12" t="str">
        <f t="shared" si="1"/>
        <v>na</v>
      </c>
      <c r="AW10" s="12">
        <f t="shared" si="1"/>
        <v>1</v>
      </c>
      <c r="AX10" s="67" t="str">
        <f t="shared" si="1"/>
        <v>na</v>
      </c>
    </row>
    <row r="11" spans="1:50" x14ac:dyDescent="0.25">
      <c r="A11" s="58" t="s">
        <v>32</v>
      </c>
      <c r="H11" s="1" t="s">
        <v>8</v>
      </c>
      <c r="I11" s="184" t="s">
        <v>186</v>
      </c>
      <c r="K11" s="44">
        <v>9</v>
      </c>
      <c r="L11" s="99">
        <v>90.266999999999996</v>
      </c>
      <c r="M11" s="71"/>
      <c r="N11" s="71"/>
      <c r="O11" s="71"/>
      <c r="P11" s="12">
        <f t="shared" si="2"/>
        <v>0.01</v>
      </c>
      <c r="Q11" s="67">
        <f t="shared" si="3"/>
        <v>0.01</v>
      </c>
      <c r="R11" s="1">
        <v>1</v>
      </c>
      <c r="S11" s="11"/>
      <c r="T11" s="11">
        <v>1</v>
      </c>
      <c r="U11" s="11">
        <v>0.375</v>
      </c>
      <c r="V11" s="11">
        <v>1</v>
      </c>
      <c r="W11" s="11">
        <v>1</v>
      </c>
      <c r="X11" s="42"/>
      <c r="Y11" s="11">
        <v>1</v>
      </c>
      <c r="Z11" s="42"/>
      <c r="AA11" s="42">
        <v>1</v>
      </c>
      <c r="AB11">
        <v>1</v>
      </c>
      <c r="AC11" s="25">
        <f t="shared" si="4"/>
        <v>-4.6051701859880909</v>
      </c>
      <c r="AD11" s="12" t="str">
        <f t="shared" si="0"/>
        <v>na</v>
      </c>
      <c r="AE11" s="12">
        <f t="shared" si="0"/>
        <v>-4.6051701859880909</v>
      </c>
      <c r="AF11" s="12">
        <f t="shared" si="0"/>
        <v>-3.0221429345546849</v>
      </c>
      <c r="AG11" s="12">
        <f t="shared" si="0"/>
        <v>-7.084877209212447</v>
      </c>
      <c r="AH11" s="12">
        <f t="shared" si="0"/>
        <v>-5.1577906083066614</v>
      </c>
      <c r="AI11" s="12" t="str">
        <f t="shared" si="0"/>
        <v>na</v>
      </c>
      <c r="AJ11" s="12">
        <f t="shared" si="0"/>
        <v>-4.6051701859880909</v>
      </c>
      <c r="AK11" s="12" t="str">
        <f t="shared" si="0"/>
        <v>na</v>
      </c>
      <c r="AL11" s="12">
        <f t="shared" si="0"/>
        <v>-4.6051701859880909</v>
      </c>
      <c r="AM11" s="12">
        <f t="shared" si="0"/>
        <v>-4.6051701859880909</v>
      </c>
      <c r="AN11" s="25">
        <f t="shared" si="5"/>
        <v>1</v>
      </c>
      <c r="AO11" s="12" t="str">
        <f t="shared" si="1"/>
        <v>na</v>
      </c>
      <c r="AP11" s="12">
        <f t="shared" si="1"/>
        <v>1</v>
      </c>
      <c r="AQ11" s="12">
        <f t="shared" si="1"/>
        <v>0.4306640625</v>
      </c>
      <c r="AR11" s="12">
        <f t="shared" si="1"/>
        <v>2.3668639053254434</v>
      </c>
      <c r="AS11" s="12">
        <f t="shared" si="1"/>
        <v>1.2544</v>
      </c>
      <c r="AT11" s="12" t="str">
        <f t="shared" si="1"/>
        <v>na</v>
      </c>
      <c r="AU11" s="12">
        <f t="shared" si="1"/>
        <v>1</v>
      </c>
      <c r="AV11" s="12" t="str">
        <f t="shared" si="1"/>
        <v>na</v>
      </c>
      <c r="AW11" s="12">
        <f t="shared" si="1"/>
        <v>1</v>
      </c>
      <c r="AX11" s="67">
        <f t="shared" si="1"/>
        <v>1</v>
      </c>
    </row>
    <row r="12" spans="1:50" x14ac:dyDescent="0.25">
      <c r="A12" s="58" t="s">
        <v>92</v>
      </c>
      <c r="H12" s="1" t="s">
        <v>8</v>
      </c>
      <c r="I12" s="184" t="s">
        <v>186</v>
      </c>
      <c r="K12" s="44">
        <v>9</v>
      </c>
      <c r="L12" s="99">
        <v>95.685000000000002</v>
      </c>
      <c r="M12" s="71"/>
      <c r="N12" s="71"/>
      <c r="O12" s="71"/>
      <c r="P12" s="12">
        <f t="shared" si="2"/>
        <v>0.01</v>
      </c>
      <c r="Q12" s="67">
        <f t="shared" si="3"/>
        <v>0.01</v>
      </c>
      <c r="R12" s="14">
        <v>1</v>
      </c>
      <c r="T12">
        <v>1</v>
      </c>
      <c r="U12">
        <v>0.125</v>
      </c>
      <c r="V12">
        <v>1</v>
      </c>
      <c r="W12">
        <v>1</v>
      </c>
      <c r="X12" s="45">
        <v>0.25</v>
      </c>
      <c r="Z12" s="45"/>
      <c r="AA12" s="45"/>
      <c r="AB12">
        <v>1</v>
      </c>
      <c r="AC12" s="25">
        <f t="shared" si="4"/>
        <v>-4.6051701859880909</v>
      </c>
      <c r="AD12" s="12" t="str">
        <f t="shared" si="0"/>
        <v>na</v>
      </c>
      <c r="AE12" s="12">
        <f t="shared" si="0"/>
        <v>-4.6051701859880909</v>
      </c>
      <c r="AF12" s="12">
        <f t="shared" si="0"/>
        <v>-1.0073809781848948</v>
      </c>
      <c r="AG12" s="12">
        <f t="shared" si="0"/>
        <v>-7.084877209212447</v>
      </c>
      <c r="AH12" s="12">
        <f t="shared" si="0"/>
        <v>-5.1577906083066614</v>
      </c>
      <c r="AI12" s="12">
        <f t="shared" si="0"/>
        <v>-2.6315258205646233</v>
      </c>
      <c r="AJ12" s="12" t="str">
        <f t="shared" si="0"/>
        <v>na</v>
      </c>
      <c r="AK12" s="12" t="str">
        <f t="shared" si="0"/>
        <v>na</v>
      </c>
      <c r="AL12" s="12" t="str">
        <f t="shared" si="0"/>
        <v>na</v>
      </c>
      <c r="AM12" s="12">
        <f t="shared" si="0"/>
        <v>-4.6051701859880909</v>
      </c>
      <c r="AN12" s="25">
        <f t="shared" si="5"/>
        <v>1</v>
      </c>
      <c r="AO12" s="12" t="str">
        <f t="shared" si="1"/>
        <v>na</v>
      </c>
      <c r="AP12" s="12">
        <f t="shared" si="1"/>
        <v>1</v>
      </c>
      <c r="AQ12" s="12">
        <f t="shared" si="1"/>
        <v>4.7851562499999993E-2</v>
      </c>
      <c r="AR12" s="12">
        <f t="shared" si="1"/>
        <v>2.3668639053254434</v>
      </c>
      <c r="AS12" s="12">
        <f t="shared" si="1"/>
        <v>1.2544</v>
      </c>
      <c r="AT12" s="12">
        <f t="shared" si="1"/>
        <v>0.32653061224489793</v>
      </c>
      <c r="AU12" s="12" t="str">
        <f t="shared" si="1"/>
        <v>na</v>
      </c>
      <c r="AV12" s="12" t="str">
        <f t="shared" si="1"/>
        <v>na</v>
      </c>
      <c r="AW12" s="12" t="str">
        <f t="shared" si="1"/>
        <v>na</v>
      </c>
      <c r="AX12" s="67">
        <f t="shared" si="1"/>
        <v>1</v>
      </c>
    </row>
    <row r="13" spans="1:50" x14ac:dyDescent="0.25">
      <c r="A13" s="58" t="s">
        <v>193</v>
      </c>
      <c r="H13" s="1" t="s">
        <v>8</v>
      </c>
      <c r="I13" s="184" t="s">
        <v>186</v>
      </c>
      <c r="K13" s="44">
        <v>9</v>
      </c>
      <c r="L13" s="99">
        <v>151.053</v>
      </c>
      <c r="M13" s="71"/>
      <c r="N13" s="71"/>
      <c r="O13" s="71"/>
      <c r="P13" s="12">
        <f t="shared" si="2"/>
        <v>0.01</v>
      </c>
      <c r="Q13" s="67">
        <f t="shared" si="3"/>
        <v>0.01</v>
      </c>
      <c r="R13" s="1">
        <v>1</v>
      </c>
      <c r="U13">
        <v>0.25</v>
      </c>
      <c r="V13">
        <v>0.15</v>
      </c>
      <c r="W13">
        <v>1</v>
      </c>
      <c r="X13" s="45"/>
      <c r="Y13">
        <v>1</v>
      </c>
      <c r="Z13" s="45"/>
      <c r="AA13" s="45"/>
      <c r="AB13">
        <v>1</v>
      </c>
      <c r="AC13" s="25">
        <f t="shared" si="4"/>
        <v>-4.6051701859880909</v>
      </c>
      <c r="AD13" s="12" t="str">
        <f t="shared" si="0"/>
        <v>na</v>
      </c>
      <c r="AE13" s="12" t="str">
        <f t="shared" si="0"/>
        <v>na</v>
      </c>
      <c r="AF13" s="12">
        <f t="shared" si="0"/>
        <v>-2.0147619563697896</v>
      </c>
      <c r="AG13" s="12">
        <f t="shared" si="0"/>
        <v>-1.062731581381867</v>
      </c>
      <c r="AH13" s="12">
        <f t="shared" si="0"/>
        <v>-5.1577906083066614</v>
      </c>
      <c r="AI13" s="12" t="str">
        <f t="shared" si="0"/>
        <v>na</v>
      </c>
      <c r="AJ13" s="12">
        <f t="shared" si="0"/>
        <v>-4.6051701859880909</v>
      </c>
      <c r="AK13" s="12" t="str">
        <f t="shared" si="0"/>
        <v>na</v>
      </c>
      <c r="AL13" s="12" t="str">
        <f t="shared" si="0"/>
        <v>na</v>
      </c>
      <c r="AM13" s="12">
        <f t="shared" si="0"/>
        <v>-4.6051701859880909</v>
      </c>
      <c r="AN13" s="25">
        <f t="shared" si="5"/>
        <v>1</v>
      </c>
      <c r="AO13" s="12" t="str">
        <f t="shared" si="1"/>
        <v>na</v>
      </c>
      <c r="AP13" s="12" t="str">
        <f t="shared" si="1"/>
        <v>na</v>
      </c>
      <c r="AQ13" s="12">
        <f t="shared" si="1"/>
        <v>0.19140624999999997</v>
      </c>
      <c r="AR13" s="12">
        <f t="shared" si="1"/>
        <v>5.325443786982248E-2</v>
      </c>
      <c r="AS13" s="12">
        <f t="shared" si="1"/>
        <v>1.2544</v>
      </c>
      <c r="AT13" s="12" t="str">
        <f t="shared" si="1"/>
        <v>na</v>
      </c>
      <c r="AU13" s="12">
        <f t="shared" si="1"/>
        <v>1</v>
      </c>
      <c r="AV13" s="12" t="str">
        <f t="shared" si="1"/>
        <v>na</v>
      </c>
      <c r="AW13" s="12" t="str">
        <f t="shared" si="1"/>
        <v>na</v>
      </c>
      <c r="AX13" s="67">
        <f t="shared" si="1"/>
        <v>1</v>
      </c>
    </row>
    <row r="14" spans="1:50" x14ac:dyDescent="0.25">
      <c r="A14" s="58" t="s">
        <v>100</v>
      </c>
      <c r="H14" s="1" t="s">
        <v>340</v>
      </c>
      <c r="I14" s="184" t="s">
        <v>186</v>
      </c>
      <c r="K14" s="44">
        <v>14</v>
      </c>
      <c r="L14" s="99">
        <v>3.3839999999999999</v>
      </c>
      <c r="M14" s="83"/>
      <c r="N14" s="83"/>
      <c r="O14" s="83"/>
      <c r="P14" s="12">
        <f t="shared" si="2"/>
        <v>0.01</v>
      </c>
      <c r="Q14" s="67">
        <f t="shared" si="3"/>
        <v>0.01</v>
      </c>
      <c r="R14" s="14">
        <v>1</v>
      </c>
      <c r="U14">
        <v>1</v>
      </c>
      <c r="V14">
        <v>1</v>
      </c>
      <c r="W14">
        <v>1</v>
      </c>
      <c r="X14" s="45"/>
      <c r="Y14">
        <v>1</v>
      </c>
      <c r="Z14" s="45"/>
      <c r="AA14" s="45"/>
      <c r="AB14">
        <v>1</v>
      </c>
      <c r="AC14" s="25">
        <f t="shared" si="4"/>
        <v>-4.6051701859880909</v>
      </c>
      <c r="AD14" s="12" t="str">
        <f t="shared" si="0"/>
        <v>na</v>
      </c>
      <c r="AE14" s="12" t="str">
        <f t="shared" si="0"/>
        <v>na</v>
      </c>
      <c r="AF14" s="12">
        <f t="shared" si="0"/>
        <v>-8.0590478254791584</v>
      </c>
      <c r="AG14" s="12">
        <f t="shared" si="0"/>
        <v>-7.084877209212447</v>
      </c>
      <c r="AH14" s="12">
        <f t="shared" si="0"/>
        <v>-5.1577906083066614</v>
      </c>
      <c r="AI14" s="12" t="str">
        <f t="shared" si="0"/>
        <v>na</v>
      </c>
      <c r="AJ14" s="12">
        <f t="shared" si="0"/>
        <v>-4.6051701859880909</v>
      </c>
      <c r="AK14" s="12" t="str">
        <f t="shared" si="0"/>
        <v>na</v>
      </c>
      <c r="AL14" s="12" t="str">
        <f t="shared" si="0"/>
        <v>na</v>
      </c>
      <c r="AM14" s="12">
        <f t="shared" si="0"/>
        <v>-4.6051701859880909</v>
      </c>
      <c r="AN14" s="25">
        <f t="shared" si="5"/>
        <v>1</v>
      </c>
      <c r="AO14" s="12" t="str">
        <f t="shared" si="1"/>
        <v>na</v>
      </c>
      <c r="AP14" s="12" t="str">
        <f t="shared" si="1"/>
        <v>na</v>
      </c>
      <c r="AQ14" s="12">
        <f t="shared" si="1"/>
        <v>3.0624999999999996</v>
      </c>
      <c r="AR14" s="12">
        <f t="shared" si="1"/>
        <v>2.3668639053254434</v>
      </c>
      <c r="AS14" s="12">
        <f t="shared" si="1"/>
        <v>1.2544</v>
      </c>
      <c r="AT14" s="12" t="str">
        <f t="shared" si="1"/>
        <v>na</v>
      </c>
      <c r="AU14" s="12">
        <f t="shared" si="1"/>
        <v>1</v>
      </c>
      <c r="AV14" s="12" t="str">
        <f t="shared" si="1"/>
        <v>na</v>
      </c>
      <c r="AW14" s="12" t="str">
        <f t="shared" si="1"/>
        <v>na</v>
      </c>
      <c r="AX14" s="67">
        <f t="shared" si="1"/>
        <v>1</v>
      </c>
    </row>
    <row r="15" spans="1:50" x14ac:dyDescent="0.25">
      <c r="A15" s="58" t="s">
        <v>123</v>
      </c>
      <c r="H15" s="1" t="s">
        <v>340</v>
      </c>
      <c r="I15" s="184" t="s">
        <v>186</v>
      </c>
      <c r="K15" s="44">
        <v>14</v>
      </c>
      <c r="L15" s="99">
        <v>5.468</v>
      </c>
      <c r="M15" s="83"/>
      <c r="N15" s="83"/>
      <c r="O15" s="83"/>
      <c r="P15" s="12">
        <f t="shared" si="2"/>
        <v>0.01</v>
      </c>
      <c r="Q15" s="67">
        <f t="shared" si="3"/>
        <v>0.01</v>
      </c>
      <c r="R15" s="1">
        <v>1</v>
      </c>
      <c r="S15">
        <v>0.25</v>
      </c>
      <c r="U15">
        <v>1</v>
      </c>
      <c r="V15">
        <v>0.25</v>
      </c>
      <c r="W15">
        <v>1</v>
      </c>
      <c r="X15" s="45"/>
      <c r="Z15" s="45"/>
      <c r="AA15" s="45"/>
      <c r="AC15" s="25">
        <f t="shared" si="4"/>
        <v>-4.6051701859880909</v>
      </c>
      <c r="AD15" s="12">
        <f t="shared" si="0"/>
        <v>-1.5350567286626968</v>
      </c>
      <c r="AE15" s="12" t="str">
        <f t="shared" si="0"/>
        <v>na</v>
      </c>
      <c r="AF15" s="12">
        <f t="shared" si="0"/>
        <v>-8.0590478254791584</v>
      </c>
      <c r="AG15" s="12">
        <f t="shared" si="0"/>
        <v>-1.7712193023031118</v>
      </c>
      <c r="AH15" s="12">
        <f t="shared" si="0"/>
        <v>-5.1577906083066614</v>
      </c>
      <c r="AI15" s="12" t="str">
        <f t="shared" si="0"/>
        <v>na</v>
      </c>
      <c r="AJ15" s="12" t="str">
        <f t="shared" si="0"/>
        <v>na</v>
      </c>
      <c r="AK15" s="12" t="str">
        <f t="shared" si="0"/>
        <v>na</v>
      </c>
      <c r="AL15" s="12" t="str">
        <f t="shared" si="0"/>
        <v>na</v>
      </c>
      <c r="AM15" s="12" t="str">
        <f t="shared" si="0"/>
        <v>na</v>
      </c>
      <c r="AN15" s="25">
        <f t="shared" si="5"/>
        <v>1</v>
      </c>
      <c r="AO15" s="12">
        <f t="shared" si="1"/>
        <v>0.1111111111111111</v>
      </c>
      <c r="AP15" s="12" t="str">
        <f t="shared" si="1"/>
        <v>na</v>
      </c>
      <c r="AQ15" s="12">
        <f t="shared" si="1"/>
        <v>3.0624999999999996</v>
      </c>
      <c r="AR15" s="12">
        <f t="shared" si="1"/>
        <v>0.14792899408284022</v>
      </c>
      <c r="AS15" s="12">
        <f t="shared" si="1"/>
        <v>1.2544</v>
      </c>
      <c r="AT15" s="12" t="str">
        <f t="shared" si="1"/>
        <v>na</v>
      </c>
      <c r="AU15" s="12" t="str">
        <f t="shared" si="1"/>
        <v>na</v>
      </c>
      <c r="AV15" s="12" t="str">
        <f t="shared" si="1"/>
        <v>na</v>
      </c>
      <c r="AW15" s="12" t="str">
        <f t="shared" si="1"/>
        <v>na</v>
      </c>
      <c r="AX15" s="67" t="str">
        <f t="shared" si="1"/>
        <v>na</v>
      </c>
    </row>
    <row r="16" spans="1:50" x14ac:dyDescent="0.25">
      <c r="A16" s="58" t="s">
        <v>108</v>
      </c>
      <c r="H16" s="1" t="s">
        <v>340</v>
      </c>
      <c r="I16" s="184" t="s">
        <v>186</v>
      </c>
      <c r="K16" s="44">
        <v>14</v>
      </c>
      <c r="L16" s="99">
        <v>18.39</v>
      </c>
      <c r="M16" s="83"/>
      <c r="N16" s="83"/>
      <c r="O16" s="83"/>
      <c r="P16" s="12">
        <f t="shared" si="2"/>
        <v>0.01</v>
      </c>
      <c r="Q16" s="67">
        <f t="shared" si="3"/>
        <v>0.01</v>
      </c>
      <c r="R16" s="14">
        <v>1</v>
      </c>
      <c r="S16">
        <v>1</v>
      </c>
      <c r="T16">
        <v>1</v>
      </c>
      <c r="U16">
        <v>0.25</v>
      </c>
      <c r="V16">
        <v>0.25</v>
      </c>
      <c r="W16">
        <v>1</v>
      </c>
      <c r="X16" s="45"/>
      <c r="Y16">
        <v>1</v>
      </c>
      <c r="Z16" s="45"/>
      <c r="AA16" s="45"/>
      <c r="AB16">
        <v>1</v>
      </c>
      <c r="AC16" s="25">
        <f t="shared" si="4"/>
        <v>-4.6051701859880909</v>
      </c>
      <c r="AD16" s="12">
        <f t="shared" si="0"/>
        <v>-6.1402269146507873</v>
      </c>
      <c r="AE16" s="12">
        <f t="shared" si="0"/>
        <v>-4.6051701859880909</v>
      </c>
      <c r="AF16" s="12">
        <f t="shared" si="0"/>
        <v>-2.0147619563697896</v>
      </c>
      <c r="AG16" s="12">
        <f t="shared" si="0"/>
        <v>-1.7712193023031118</v>
      </c>
      <c r="AH16" s="12">
        <f t="shared" si="0"/>
        <v>-5.1577906083066614</v>
      </c>
      <c r="AI16" s="12" t="str">
        <f t="shared" si="0"/>
        <v>na</v>
      </c>
      <c r="AJ16" s="12">
        <f t="shared" si="0"/>
        <v>-4.6051701859880909</v>
      </c>
      <c r="AK16" s="12" t="str">
        <f t="shared" si="0"/>
        <v>na</v>
      </c>
      <c r="AL16" s="12" t="str">
        <f t="shared" si="0"/>
        <v>na</v>
      </c>
      <c r="AM16" s="12">
        <f t="shared" si="0"/>
        <v>-4.6051701859880909</v>
      </c>
      <c r="AN16" s="25">
        <f t="shared" si="5"/>
        <v>1</v>
      </c>
      <c r="AO16" s="12">
        <f t="shared" si="1"/>
        <v>1.7777777777777777</v>
      </c>
      <c r="AP16" s="12">
        <f t="shared" si="1"/>
        <v>1</v>
      </c>
      <c r="AQ16" s="12">
        <f t="shared" si="1"/>
        <v>0.19140624999999997</v>
      </c>
      <c r="AR16" s="12">
        <f t="shared" si="1"/>
        <v>0.14792899408284022</v>
      </c>
      <c r="AS16" s="12">
        <f t="shared" si="1"/>
        <v>1.2544</v>
      </c>
      <c r="AT16" s="12" t="str">
        <f t="shared" si="1"/>
        <v>na</v>
      </c>
      <c r="AU16" s="12">
        <f t="shared" si="1"/>
        <v>1</v>
      </c>
      <c r="AV16" s="12" t="str">
        <f t="shared" si="1"/>
        <v>na</v>
      </c>
      <c r="AW16" s="12" t="str">
        <f t="shared" si="1"/>
        <v>na</v>
      </c>
      <c r="AX16" s="67">
        <f t="shared" si="1"/>
        <v>1</v>
      </c>
    </row>
    <row r="17" spans="1:111" x14ac:dyDescent="0.25">
      <c r="A17" s="58" t="s">
        <v>139</v>
      </c>
      <c r="H17" s="1" t="s">
        <v>340</v>
      </c>
      <c r="I17" s="184" t="s">
        <v>186</v>
      </c>
      <c r="K17" s="44">
        <v>14</v>
      </c>
      <c r="L17" s="99">
        <v>1.7430000000000001</v>
      </c>
      <c r="M17" s="83"/>
      <c r="N17" s="83"/>
      <c r="O17" s="83"/>
      <c r="P17" s="12">
        <f t="shared" si="2"/>
        <v>0.01</v>
      </c>
      <c r="Q17" s="67">
        <f t="shared" si="3"/>
        <v>0.01</v>
      </c>
      <c r="R17" s="14">
        <v>1</v>
      </c>
      <c r="S17">
        <v>0.25</v>
      </c>
      <c r="U17">
        <v>1</v>
      </c>
      <c r="V17">
        <v>1</v>
      </c>
      <c r="W17">
        <v>1</v>
      </c>
      <c r="X17" s="45"/>
      <c r="Z17" s="45"/>
      <c r="AA17" s="45"/>
      <c r="AB17">
        <v>1</v>
      </c>
      <c r="AC17" s="25">
        <f t="shared" si="4"/>
        <v>-4.6051701859880909</v>
      </c>
      <c r="AD17" s="12">
        <f t="shared" si="0"/>
        <v>-1.5350567286626968</v>
      </c>
      <c r="AE17" s="12" t="str">
        <f t="shared" si="0"/>
        <v>na</v>
      </c>
      <c r="AF17" s="12">
        <f t="shared" si="0"/>
        <v>-8.0590478254791584</v>
      </c>
      <c r="AG17" s="12">
        <f t="shared" si="0"/>
        <v>-7.084877209212447</v>
      </c>
      <c r="AH17" s="12">
        <f t="shared" si="0"/>
        <v>-5.1577906083066614</v>
      </c>
      <c r="AI17" s="12" t="str">
        <f t="shared" si="0"/>
        <v>na</v>
      </c>
      <c r="AJ17" s="12" t="str">
        <f t="shared" si="0"/>
        <v>na</v>
      </c>
      <c r="AK17" s="12" t="str">
        <f t="shared" si="0"/>
        <v>na</v>
      </c>
      <c r="AL17" s="12" t="str">
        <f t="shared" si="0"/>
        <v>na</v>
      </c>
      <c r="AM17" s="12">
        <f t="shared" si="0"/>
        <v>-4.6051701859880909</v>
      </c>
      <c r="AN17" s="25">
        <f t="shared" si="5"/>
        <v>1</v>
      </c>
      <c r="AO17" s="12">
        <f t="shared" si="1"/>
        <v>0.1111111111111111</v>
      </c>
      <c r="AP17" s="12" t="str">
        <f t="shared" si="1"/>
        <v>na</v>
      </c>
      <c r="AQ17" s="12">
        <f t="shared" si="1"/>
        <v>3.0624999999999996</v>
      </c>
      <c r="AR17" s="12">
        <f t="shared" si="1"/>
        <v>2.3668639053254434</v>
      </c>
      <c r="AS17" s="12">
        <f t="shared" si="1"/>
        <v>1.2544</v>
      </c>
      <c r="AT17" s="12" t="str">
        <f t="shared" si="1"/>
        <v>na</v>
      </c>
      <c r="AU17" s="12" t="str">
        <f t="shared" si="1"/>
        <v>na</v>
      </c>
      <c r="AV17" s="12" t="str">
        <f t="shared" si="1"/>
        <v>na</v>
      </c>
      <c r="AW17" s="12" t="str">
        <f t="shared" si="1"/>
        <v>na</v>
      </c>
      <c r="AX17" s="67">
        <f t="shared" si="1"/>
        <v>1</v>
      </c>
    </row>
    <row r="18" spans="1:111" x14ac:dyDescent="0.25">
      <c r="A18" s="58" t="s">
        <v>127</v>
      </c>
      <c r="H18" s="1" t="s">
        <v>8</v>
      </c>
      <c r="I18" s="184" t="s">
        <v>186</v>
      </c>
      <c r="K18" s="44">
        <v>9</v>
      </c>
      <c r="L18" s="99">
        <v>15.574</v>
      </c>
      <c r="M18" s="71"/>
      <c r="N18" s="71"/>
      <c r="O18" s="71"/>
      <c r="P18" s="12">
        <f t="shared" si="2"/>
        <v>0.01</v>
      </c>
      <c r="Q18" s="67">
        <f t="shared" si="3"/>
        <v>0.01</v>
      </c>
      <c r="R18" s="14">
        <v>1</v>
      </c>
      <c r="S18">
        <v>0.25</v>
      </c>
      <c r="U18">
        <v>0.25</v>
      </c>
      <c r="V18">
        <v>0.25</v>
      </c>
      <c r="W18">
        <v>1</v>
      </c>
      <c r="X18" s="45">
        <v>1</v>
      </c>
      <c r="Z18" s="45"/>
      <c r="AA18" s="45"/>
      <c r="AC18" s="25">
        <f t="shared" si="4"/>
        <v>-4.6051701859880909</v>
      </c>
      <c r="AD18" s="12">
        <f t="shared" si="0"/>
        <v>-1.5350567286626968</v>
      </c>
      <c r="AE18" s="12" t="str">
        <f t="shared" si="0"/>
        <v>na</v>
      </c>
      <c r="AF18" s="12">
        <f t="shared" si="0"/>
        <v>-2.0147619563697896</v>
      </c>
      <c r="AG18" s="12">
        <f t="shared" si="0"/>
        <v>-1.7712193023031118</v>
      </c>
      <c r="AH18" s="12">
        <f t="shared" si="0"/>
        <v>-5.1577906083066614</v>
      </c>
      <c r="AI18" s="12">
        <f t="shared" si="0"/>
        <v>-10.526103282258493</v>
      </c>
      <c r="AJ18" s="12" t="str">
        <f t="shared" si="0"/>
        <v>na</v>
      </c>
      <c r="AK18" s="12" t="str">
        <f t="shared" si="0"/>
        <v>na</v>
      </c>
      <c r="AL18" s="12" t="str">
        <f t="shared" si="0"/>
        <v>na</v>
      </c>
      <c r="AM18" s="12" t="str">
        <f t="shared" si="0"/>
        <v>na</v>
      </c>
      <c r="AN18" s="25">
        <f t="shared" si="5"/>
        <v>1</v>
      </c>
      <c r="AO18" s="12">
        <f t="shared" si="1"/>
        <v>0.1111111111111111</v>
      </c>
      <c r="AP18" s="12" t="str">
        <f t="shared" si="1"/>
        <v>na</v>
      </c>
      <c r="AQ18" s="12">
        <f t="shared" si="1"/>
        <v>0.19140624999999997</v>
      </c>
      <c r="AR18" s="12">
        <f t="shared" si="1"/>
        <v>0.14792899408284022</v>
      </c>
      <c r="AS18" s="12">
        <f t="shared" si="1"/>
        <v>1.2544</v>
      </c>
      <c r="AT18" s="12">
        <f t="shared" si="1"/>
        <v>5.2244897959183669</v>
      </c>
      <c r="AU18" s="12" t="str">
        <f t="shared" si="1"/>
        <v>na</v>
      </c>
      <c r="AV18" s="12" t="str">
        <f t="shared" si="1"/>
        <v>na</v>
      </c>
      <c r="AW18" s="12" t="str">
        <f t="shared" si="1"/>
        <v>na</v>
      </c>
      <c r="AX18" s="67" t="str">
        <f t="shared" si="1"/>
        <v>na</v>
      </c>
    </row>
    <row r="19" spans="1:111" x14ac:dyDescent="0.25">
      <c r="R19" s="1"/>
      <c r="X19" s="45"/>
      <c r="Z19" s="45"/>
      <c r="AA19" s="45"/>
      <c r="AB19" s="2"/>
    </row>
    <row r="20" spans="1:111" x14ac:dyDescent="0.25">
      <c r="A20" t="s">
        <v>40</v>
      </c>
      <c r="M20" s="12" t="e">
        <f>AVERAGE(M5:M18)</f>
        <v>#DIV/0!</v>
      </c>
      <c r="R20" s="1">
        <f>SUM(R5:R18)/R21</f>
        <v>1</v>
      </c>
      <c r="S20">
        <f t="shared" ref="S20" si="6">SUM(S5:S18)/S21</f>
        <v>0.75</v>
      </c>
      <c r="T20">
        <f t="shared" ref="T20" si="7">SUM(T5:T18)/T21</f>
        <v>1</v>
      </c>
      <c r="U20">
        <f t="shared" ref="U20" si="8">SUM(U5:U18)/U21</f>
        <v>0.5714285714285714</v>
      </c>
      <c r="V20">
        <f t="shared" ref="V20" si="9">SUM(V5:V18)/V21</f>
        <v>0.65</v>
      </c>
      <c r="W20">
        <f t="shared" ref="W20" si="10">SUM(W5:W18)/W21</f>
        <v>0.8928571428571429</v>
      </c>
      <c r="X20" s="45">
        <f t="shared" ref="X20" si="11">SUM(X5:X18)/X21</f>
        <v>0.4375</v>
      </c>
      <c r="Y20">
        <f t="shared" ref="Y20" si="12">SUM(Y5:Y18)/Y21</f>
        <v>1</v>
      </c>
      <c r="Z20" s="45" t="e">
        <f t="shared" ref="Z20" si="13">SUM(Z5:Z18)/Z21</f>
        <v>#DIV/0!</v>
      </c>
      <c r="AA20" s="45">
        <f t="shared" ref="AA20" si="14">SUM(AA5:AA18)/AA21</f>
        <v>1</v>
      </c>
      <c r="AB20" s="2">
        <f t="shared" ref="AB20" si="15">SUM(AB5:AB18)/AB21</f>
        <v>1</v>
      </c>
      <c r="AC20" s="12">
        <f>(1/R21)*(SUM(AC5:AC18))</f>
        <v>-4.6051701859880909</v>
      </c>
      <c r="AD20" s="12">
        <f t="shared" ref="AD20" si="16">(1/S21)*(SUM(AD5:AD18))</f>
        <v>-4.60517018598809</v>
      </c>
      <c r="AE20" s="12">
        <f t="shared" ref="AE20" si="17">(1/T21)*(SUM(AE5:AE18))</f>
        <v>-4.60517018598809</v>
      </c>
      <c r="AF20" s="12">
        <f t="shared" ref="AF20" si="18">(1/U21)*(SUM(AF5:AF18))</f>
        <v>-4.60517018598809</v>
      </c>
      <c r="AG20" s="12">
        <f t="shared" ref="AG20" si="19">(1/V21)*(SUM(AG5:AG18))</f>
        <v>-4.60517018598809</v>
      </c>
      <c r="AH20" s="12">
        <f t="shared" ref="AH20" si="20">(1/W21)*(SUM(AH5:AH18))</f>
        <v>-4.60517018598809</v>
      </c>
      <c r="AI20" s="12">
        <f t="shared" ref="AI20" si="21">(1/X21)*(SUM(AI5:AI18))</f>
        <v>-4.6051701859880909</v>
      </c>
      <c r="AJ20" s="12">
        <f t="shared" ref="AJ20" si="22">(1/Y21)*(SUM(AJ5:AJ18))</f>
        <v>-4.60517018598809</v>
      </c>
      <c r="AK20" s="12" t="e">
        <f t="shared" ref="AK20" si="23">(1/Z21)*(SUM(AK5:AK18))</f>
        <v>#DIV/0!</v>
      </c>
      <c r="AL20" s="12">
        <f t="shared" ref="AL20" si="24">(1/AA21)*(SUM(AL5:AL18))</f>
        <v>-4.6051701859880909</v>
      </c>
      <c r="AM20" s="12">
        <f t="shared" ref="AM20" si="25">(1/AB21)*(SUM(AM5:AM18))</f>
        <v>-4.6051701859880909</v>
      </c>
      <c r="AN20" s="12">
        <f>SUM(AN5:AN18)</f>
        <v>14</v>
      </c>
      <c r="AO20" s="12">
        <f t="shared" ref="AO20:AX20" si="26">SUM(AO5:AO18)</f>
        <v>11</v>
      </c>
      <c r="AP20" s="12">
        <f t="shared" si="26"/>
        <v>6</v>
      </c>
      <c r="AQ20" s="12">
        <f t="shared" si="26"/>
        <v>20.097656249999996</v>
      </c>
      <c r="AR20" s="12">
        <f t="shared" si="26"/>
        <v>19.491124260355022</v>
      </c>
      <c r="AS20" s="12">
        <f t="shared" si="26"/>
        <v>15.209600000000004</v>
      </c>
      <c r="AT20" s="12">
        <f t="shared" si="26"/>
        <v>6.204081632653061</v>
      </c>
      <c r="AU20" s="12">
        <f t="shared" si="26"/>
        <v>7</v>
      </c>
      <c r="AV20" s="12">
        <f t="shared" si="26"/>
        <v>0</v>
      </c>
      <c r="AW20" s="12">
        <f t="shared" si="26"/>
        <v>4</v>
      </c>
      <c r="AX20" s="12">
        <f t="shared" si="26"/>
        <v>9</v>
      </c>
    </row>
    <row r="21" spans="1:111" x14ac:dyDescent="0.25">
      <c r="A21" t="s">
        <v>41</v>
      </c>
      <c r="R21" s="1">
        <f>COUNTIF(R5:R18,"&gt;0")</f>
        <v>14</v>
      </c>
      <c r="S21">
        <f t="shared" ref="S21:AB21" si="27">COUNTIF(S5:S18,"&gt;0")</f>
        <v>9</v>
      </c>
      <c r="T21">
        <f t="shared" si="27"/>
        <v>6</v>
      </c>
      <c r="U21">
        <f t="shared" si="27"/>
        <v>14</v>
      </c>
      <c r="V21">
        <f t="shared" si="27"/>
        <v>14</v>
      </c>
      <c r="W21">
        <f t="shared" si="27"/>
        <v>14</v>
      </c>
      <c r="X21" s="45">
        <f t="shared" si="27"/>
        <v>4</v>
      </c>
      <c r="Y21">
        <f t="shared" si="27"/>
        <v>7</v>
      </c>
      <c r="Z21" s="45">
        <f t="shared" si="27"/>
        <v>0</v>
      </c>
      <c r="AA21" s="45">
        <f t="shared" si="27"/>
        <v>4</v>
      </c>
      <c r="AB21" s="2">
        <f t="shared" si="27"/>
        <v>9</v>
      </c>
      <c r="AC21" s="12"/>
      <c r="AD21" s="12"/>
      <c r="AE21" s="12"/>
      <c r="AF21" s="12"/>
      <c r="AG21" s="12"/>
      <c r="AH21" s="12"/>
      <c r="AI21" s="12"/>
      <c r="AJ21" s="12"/>
      <c r="AK21" s="12"/>
      <c r="AL21" s="12"/>
      <c r="AM21" s="67"/>
      <c r="AN21" s="12">
        <f t="shared" ref="AN21" si="28">AN20*AC22^2</f>
        <v>1.4000000000000011E-3</v>
      </c>
      <c r="AO21" s="12">
        <f t="shared" ref="AO21" si="29">AO20*AD22^2</f>
        <v>1.1000000000000031E-3</v>
      </c>
      <c r="AP21" s="12">
        <f t="shared" ref="AP21" si="30">AP20*AE22^2</f>
        <v>6.0000000000000168E-4</v>
      </c>
      <c r="AQ21" s="12">
        <f t="shared" ref="AQ21" si="31">AQ20*AF22^2</f>
        <v>2.009765625000005E-3</v>
      </c>
      <c r="AR21" s="12">
        <f t="shared" ref="AR21" si="32">AR20*AG22^2</f>
        <v>1.9491124260355077E-3</v>
      </c>
      <c r="AS21" s="12">
        <f t="shared" ref="AS21" si="33">AS20*AH22^2</f>
        <v>1.5209600000000046E-3</v>
      </c>
      <c r="AT21" s="12">
        <f t="shared" ref="AT21" si="34">AT20*AI22^2</f>
        <v>6.2040816326530657E-4</v>
      </c>
      <c r="AU21" s="12">
        <f t="shared" ref="AU21" si="35">AU20*AJ22^2</f>
        <v>7.0000000000000194E-4</v>
      </c>
      <c r="AV21" s="12" t="e">
        <f t="shared" ref="AV21" si="36">AV20*AK22^2</f>
        <v>#DIV/0!</v>
      </c>
      <c r="AW21" s="12">
        <f t="shared" ref="AW21" si="37">AW20*AL22^2</f>
        <v>4.0000000000000029E-4</v>
      </c>
      <c r="AX21" s="67">
        <f t="shared" ref="AX21" si="38">AX20*AM22^2</f>
        <v>9.0000000000000063E-4</v>
      </c>
    </row>
    <row r="22" spans="1:111" ht="24" x14ac:dyDescent="0.45">
      <c r="A22" s="28" t="s">
        <v>188</v>
      </c>
      <c r="R22" s="1">
        <f>IF(R5&gt;0,$M5,0)+IF(R6&gt;0,$M6,0)+IF(R7&gt;0,$M7,0)+IF(R8&gt;0,$M8,0)+IF(R9&gt;0,$M9,0)+IF(R10&gt;0,$M10,0)+IF(R11&gt;0,$M11,0)+IF(R12&gt;0,$M12,0)+IF(R13&gt;0,$M13,0)+IF(R14&gt;0,$M14,0)+IF(R15&gt;0,$M15,0)+IF(R16&gt;0,$M16,0)+IF(R17&gt;0,$M17,0)+IF(R18&gt;0,$M18,0)</f>
        <v>0</v>
      </c>
      <c r="S22">
        <f t="shared" ref="S22:AB22" si="39">IF(S5&gt;0,$M5,0)+IF(S6&gt;0,$M6,0)+IF(S7&gt;0,$M7,0)+IF(S8&gt;0,$M8,0)+IF(S9&gt;0,$M9,0)+IF(S10&gt;0,$M10,0)+IF(S11&gt;0,$M11,0)+IF(S12&gt;0,$M12,0)+IF(S13&gt;0,$M13,0)+IF(S14&gt;0,$M14,0)+IF(S15&gt;0,$M15,0)+IF(S16&gt;0,$M16,0)+IF(S17&gt;0,$M17,0)+IF(S18&gt;0,$M18,0)</f>
        <v>0</v>
      </c>
      <c r="T22">
        <f t="shared" si="39"/>
        <v>0</v>
      </c>
      <c r="U22">
        <f t="shared" si="39"/>
        <v>0</v>
      </c>
      <c r="V22">
        <f t="shared" si="39"/>
        <v>0</v>
      </c>
      <c r="W22">
        <f t="shared" si="39"/>
        <v>0</v>
      </c>
      <c r="X22">
        <f t="shared" si="39"/>
        <v>0</v>
      </c>
      <c r="Y22">
        <f t="shared" si="39"/>
        <v>0</v>
      </c>
      <c r="Z22">
        <f t="shared" si="39"/>
        <v>0</v>
      </c>
      <c r="AA22">
        <f t="shared" si="39"/>
        <v>0</v>
      </c>
      <c r="AB22" s="2">
        <f t="shared" si="39"/>
        <v>0</v>
      </c>
      <c r="AC22" s="30">
        <f>EXP(AC20)</f>
        <v>1.0000000000000004E-2</v>
      </c>
      <c r="AD22" s="30">
        <f t="shared" ref="AD22:AM22" si="40">EXP(AD20)</f>
        <v>1.0000000000000014E-2</v>
      </c>
      <c r="AE22" s="30">
        <f t="shared" si="40"/>
        <v>1.0000000000000014E-2</v>
      </c>
      <c r="AF22" s="30">
        <f t="shared" si="40"/>
        <v>1.0000000000000014E-2</v>
      </c>
      <c r="AG22" s="30">
        <f t="shared" si="40"/>
        <v>1.0000000000000014E-2</v>
      </c>
      <c r="AH22" s="30">
        <f t="shared" si="40"/>
        <v>1.0000000000000014E-2</v>
      </c>
      <c r="AI22" s="30">
        <f t="shared" si="40"/>
        <v>1.0000000000000004E-2</v>
      </c>
      <c r="AJ22" s="30">
        <f t="shared" si="40"/>
        <v>1.0000000000000014E-2</v>
      </c>
      <c r="AK22" s="30" t="e">
        <f t="shared" si="40"/>
        <v>#DIV/0!</v>
      </c>
      <c r="AL22" s="30">
        <f t="shared" si="40"/>
        <v>1.0000000000000004E-2</v>
      </c>
      <c r="AM22" s="70">
        <f t="shared" si="40"/>
        <v>1.0000000000000004E-2</v>
      </c>
      <c r="AN22" s="12">
        <f t="shared" ref="AN22:AX22" si="41">SQRT(AN21)</f>
        <v>3.7416573867739431E-2</v>
      </c>
      <c r="AO22" s="12">
        <f t="shared" si="41"/>
        <v>3.3166247903554047E-2</v>
      </c>
      <c r="AP22" s="12">
        <f t="shared" si="41"/>
        <v>2.4494897427831817E-2</v>
      </c>
      <c r="AQ22" s="12">
        <f t="shared" si="41"/>
        <v>4.4830409601073297E-2</v>
      </c>
      <c r="AR22" s="12">
        <f t="shared" si="41"/>
        <v>4.4148753391636188E-2</v>
      </c>
      <c r="AS22" s="12">
        <f t="shared" si="41"/>
        <v>3.8999487176115594E-2</v>
      </c>
      <c r="AT22" s="12">
        <f t="shared" si="41"/>
        <v>2.4907993963089573E-2</v>
      </c>
      <c r="AU22" s="12">
        <f t="shared" si="41"/>
        <v>2.6457513110645942E-2</v>
      </c>
      <c r="AV22" s="12" t="e">
        <f t="shared" si="41"/>
        <v>#DIV/0!</v>
      </c>
      <c r="AW22" s="12">
        <f t="shared" si="41"/>
        <v>2.0000000000000007E-2</v>
      </c>
      <c r="AX22" s="67">
        <f t="shared" si="41"/>
        <v>3.0000000000000009E-2</v>
      </c>
    </row>
    <row r="23" spans="1:111" ht="18" x14ac:dyDescent="0.35">
      <c r="A23" s="31" t="s">
        <v>189</v>
      </c>
      <c r="AC23" s="1"/>
      <c r="AM23" s="2"/>
    </row>
    <row r="24" spans="1:111" x14ac:dyDescent="0.25">
      <c r="A24" s="31" t="s">
        <v>199</v>
      </c>
      <c r="Z24" t="s">
        <v>43</v>
      </c>
      <c r="AC24" s="25">
        <f t="shared" ref="AC24" si="42">SQRT(((R22-1)*(AN22^2))/(R22-1))</f>
        <v>3.7416573867739431E-2</v>
      </c>
      <c r="AD24" s="12">
        <f t="shared" ref="AD24" si="43">SQRT(((S22-1)*(AO22^2))/(S22-1))</f>
        <v>3.3166247903554047E-2</v>
      </c>
      <c r="AE24" s="12">
        <f t="shared" ref="AE24" si="44">SQRT(((T22-1)*(AP22^2))/(T22-1))</f>
        <v>2.4494897427831817E-2</v>
      </c>
      <c r="AF24" s="12">
        <f t="shared" ref="AF24" si="45">SQRT(((U22-1)*(AQ22^2))/(U22-1))</f>
        <v>4.4830409601073297E-2</v>
      </c>
      <c r="AG24" s="12">
        <f t="shared" ref="AG24" si="46">SQRT(((V22-1)*(AR22^2))/(V22-1))</f>
        <v>4.4148753391636188E-2</v>
      </c>
      <c r="AH24" s="12">
        <f t="shared" ref="AH24" si="47">SQRT(((W22-1)*(AS22^2))/(W22-1))</f>
        <v>3.8999487176115594E-2</v>
      </c>
      <c r="AI24" s="12">
        <f t="shared" ref="AI24" si="48">SQRT(((X22-1)*(AT22^2))/(X22-1))</f>
        <v>2.4907993963089573E-2</v>
      </c>
      <c r="AJ24" s="12">
        <f t="shared" ref="AJ24" si="49">SQRT(((Y22-1)*(AU22^2))/(Y22-1))</f>
        <v>2.6457513110645942E-2</v>
      </c>
      <c r="AK24" s="12" t="e">
        <f t="shared" ref="AK24" si="50">SQRT(((Z22-1)*(AV22^2))/(Z22-1))</f>
        <v>#DIV/0!</v>
      </c>
      <c r="AL24" s="12">
        <f t="shared" ref="AL24" si="51">SQRT(((AA22-1)*(AW22^2))/(AA22-1))</f>
        <v>2.0000000000000007E-2</v>
      </c>
      <c r="AM24" s="67">
        <f t="shared" ref="AM24" si="52">SQRT(((AB22-1)*(AX22^2))/(AB22-1))</f>
        <v>3.0000000000000009E-2</v>
      </c>
    </row>
    <row r="25" spans="1:111" x14ac:dyDescent="0.25">
      <c r="Z25" t="s">
        <v>44</v>
      </c>
      <c r="AC25" s="25" t="e">
        <f t="shared" ref="AC25" si="53">(1-AC22)/(SQRT((2*(AC24^2)/R22)))</f>
        <v>#DIV/0!</v>
      </c>
      <c r="AD25" s="12" t="e">
        <f t="shared" ref="AD25" si="54">(1-AD22)/(SQRT((2*(AD24^2)/S22)))</f>
        <v>#DIV/0!</v>
      </c>
      <c r="AE25" s="12" t="e">
        <f t="shared" ref="AE25" si="55">(1-AE22)/(SQRT((2*(AE24^2)/T22)))</f>
        <v>#DIV/0!</v>
      </c>
      <c r="AF25" s="12" t="e">
        <f t="shared" ref="AF25" si="56">(1-AF22)/(SQRT((2*(AF24^2)/U22)))</f>
        <v>#DIV/0!</v>
      </c>
      <c r="AG25" s="12" t="e">
        <f t="shared" ref="AG25" si="57">(1-AG22)/(SQRT((2*(AG24^2)/V22)))</f>
        <v>#DIV/0!</v>
      </c>
      <c r="AH25" s="12" t="e">
        <f t="shared" ref="AH25" si="58">(1-AH22)/(SQRT((2*(AH24^2)/W22)))</f>
        <v>#DIV/0!</v>
      </c>
      <c r="AI25" s="12" t="e">
        <f t="shared" ref="AI25" si="59">(1-AI22)/(SQRT((2*(AI24^2)/X22)))</f>
        <v>#DIV/0!</v>
      </c>
      <c r="AJ25" s="12" t="e">
        <f t="shared" ref="AJ25" si="60">(1-AJ22)/(SQRT((2*(AJ24^2)/Y22)))</f>
        <v>#DIV/0!</v>
      </c>
      <c r="AK25" s="12" t="e">
        <f t="shared" ref="AK25" si="61">(1-AK22)/(SQRT((2*(AK24^2)/Z22)))</f>
        <v>#DIV/0!</v>
      </c>
      <c r="AL25" s="12" t="e">
        <f t="shared" ref="AL25" si="62">(1-AL22)/(SQRT((2*(AL24^2)/AA22)))</f>
        <v>#DIV/0!</v>
      </c>
      <c r="AM25" s="67" t="e">
        <f t="shared" ref="AM25" si="63">(1-AM22)/(SQRT((2*(AM24^2)/AB22)))</f>
        <v>#DIV/0!</v>
      </c>
    </row>
    <row r="26" spans="1:111" x14ac:dyDescent="0.25">
      <c r="H26" s="13"/>
      <c r="I26" s="11"/>
      <c r="Z26" t="s">
        <v>151</v>
      </c>
      <c r="AC26" s="25" t="e">
        <f t="shared" ref="AC26" si="64">TINV(0.05,2*R22-2)</f>
        <v>#NUM!</v>
      </c>
      <c r="AD26" s="12" t="e">
        <f t="shared" ref="AD26" si="65">TINV(0.05,2*S22-2)</f>
        <v>#NUM!</v>
      </c>
      <c r="AE26" s="12" t="e">
        <f t="shared" ref="AE26" si="66">TINV(0.05,2*T22-2)</f>
        <v>#NUM!</v>
      </c>
      <c r="AF26" s="12" t="e">
        <f t="shared" ref="AF26" si="67">TINV(0.05,2*U22-2)</f>
        <v>#NUM!</v>
      </c>
      <c r="AG26" s="12" t="e">
        <f t="shared" ref="AG26" si="68">TINV(0.05,2*V22-2)</f>
        <v>#NUM!</v>
      </c>
      <c r="AH26" s="12" t="e">
        <f t="shared" ref="AH26" si="69">TINV(0.05,2*W22-2)</f>
        <v>#NUM!</v>
      </c>
      <c r="AI26" s="12" t="e">
        <f t="shared" ref="AI26" si="70">TINV(0.05,2*X22-2)</f>
        <v>#NUM!</v>
      </c>
      <c r="AJ26" s="12" t="e">
        <f t="shared" ref="AJ26" si="71">TINV(0.05,2*Y22-2)</f>
        <v>#NUM!</v>
      </c>
      <c r="AK26" s="12" t="e">
        <f t="shared" ref="AK26" si="72">TINV(0.05,2*Z22-2)</f>
        <v>#NUM!</v>
      </c>
      <c r="AL26" s="12" t="e">
        <f t="shared" ref="AL26" si="73">TINV(0.05,2*AA22-2)</f>
        <v>#NUM!</v>
      </c>
      <c r="AM26" s="67" t="e">
        <f t="shared" ref="AM26" si="74">TINV(0.05,2*AB22-2)</f>
        <v>#NUM!</v>
      </c>
    </row>
    <row r="27" spans="1:111" x14ac:dyDescent="0.25">
      <c r="H27" s="13"/>
      <c r="I27" s="11"/>
      <c r="Z27" t="s">
        <v>46</v>
      </c>
      <c r="AC27" s="25" t="e">
        <f t="shared" ref="AC27" si="75">TDIST(ABS(AC25),2*R22-2,1)</f>
        <v>#DIV/0!</v>
      </c>
      <c r="AD27" s="12" t="e">
        <f t="shared" ref="AD27" si="76">TDIST(ABS(AD25),2*S22-2,1)</f>
        <v>#DIV/0!</v>
      </c>
      <c r="AE27" s="12" t="e">
        <f t="shared" ref="AE27" si="77">TDIST(ABS(AE25),2*T22-2,1)</f>
        <v>#DIV/0!</v>
      </c>
      <c r="AF27" s="12" t="e">
        <f t="shared" ref="AF27" si="78">TDIST(ABS(AF25),2*U22-2,1)</f>
        <v>#DIV/0!</v>
      </c>
      <c r="AG27" s="12" t="e">
        <f t="shared" ref="AG27" si="79">TDIST(ABS(AG25),2*V22-2,1)</f>
        <v>#DIV/0!</v>
      </c>
      <c r="AH27" s="12" t="e">
        <f t="shared" ref="AH27" si="80">TDIST(ABS(AH25),2*W22-2,1)</f>
        <v>#DIV/0!</v>
      </c>
      <c r="AI27" s="12" t="e">
        <f t="shared" ref="AI27" si="81">TDIST(ABS(AI25),2*X22-2,1)</f>
        <v>#DIV/0!</v>
      </c>
      <c r="AJ27" s="12" t="e">
        <f t="shared" ref="AJ27" si="82">TDIST(ABS(AJ25),2*Y22-2,1)</f>
        <v>#DIV/0!</v>
      </c>
      <c r="AK27" s="12" t="e">
        <f t="shared" ref="AK27" si="83">TDIST(ABS(AK25),2*Z22-2,1)</f>
        <v>#DIV/0!</v>
      </c>
      <c r="AL27" s="12" t="e">
        <f t="shared" ref="AL27" si="84">TDIST(ABS(AL25),2*AA22-2,1)</f>
        <v>#DIV/0!</v>
      </c>
      <c r="AM27" s="67" t="e">
        <f t="shared" ref="AM27" si="85">TDIST(ABS(AM25),2*AB22-2,1)</f>
        <v>#DIV/0!</v>
      </c>
    </row>
    <row r="28" spans="1:111" x14ac:dyDescent="0.25">
      <c r="H28" s="13"/>
      <c r="I28" s="11"/>
      <c r="Z28" t="s">
        <v>47</v>
      </c>
      <c r="AC28" s="25" t="e">
        <f>IF(R21&gt;4,IF(AC27&lt;0.001,"***",IF(AC27&lt;0.01,"**",IF(AC27&lt;0.05,"*","ns"))),"na")</f>
        <v>#DIV/0!</v>
      </c>
      <c r="AD28" s="12" t="e">
        <f t="shared" ref="AD28" si="86">IF(S21&gt;4,IF(AD27&lt;0.001,"***",IF(AD27&lt;0.01,"**",IF(AD27&lt;0.05,"*","ns"))),"na")</f>
        <v>#DIV/0!</v>
      </c>
      <c r="AE28" s="12" t="e">
        <f t="shared" ref="AE28" si="87">IF(T21&gt;4,IF(AE27&lt;0.001,"***",IF(AE27&lt;0.01,"**",IF(AE27&lt;0.05,"*","ns"))),"na")</f>
        <v>#DIV/0!</v>
      </c>
      <c r="AF28" s="12" t="e">
        <f t="shared" ref="AF28" si="88">IF(U21&gt;4,IF(AF27&lt;0.001,"***",IF(AF27&lt;0.01,"**",IF(AF27&lt;0.05,"*","ns"))),"na")</f>
        <v>#DIV/0!</v>
      </c>
      <c r="AG28" s="12" t="e">
        <f t="shared" ref="AG28" si="89">IF(V21&gt;4,IF(AG27&lt;0.001,"***",IF(AG27&lt;0.01,"**",IF(AG27&lt;0.05,"*","ns"))),"na")</f>
        <v>#DIV/0!</v>
      </c>
      <c r="AH28" s="12" t="e">
        <f t="shared" ref="AH28" si="90">IF(W21&gt;4,IF(AH27&lt;0.001,"***",IF(AH27&lt;0.01,"**",IF(AH27&lt;0.05,"*","ns"))),"na")</f>
        <v>#DIV/0!</v>
      </c>
      <c r="AI28" s="12" t="str">
        <f t="shared" ref="AI28" si="91">IF(X21&gt;4,IF(AI27&lt;0.001,"***",IF(AI27&lt;0.01,"**",IF(AI27&lt;0.05,"*","ns"))),"na")</f>
        <v>na</v>
      </c>
      <c r="AJ28" s="12" t="e">
        <f t="shared" ref="AJ28" si="92">IF(Y21&gt;4,IF(AJ27&lt;0.001,"***",IF(AJ27&lt;0.01,"**",IF(AJ27&lt;0.05,"*","ns"))),"na")</f>
        <v>#DIV/0!</v>
      </c>
      <c r="AK28" s="12" t="str">
        <f t="shared" ref="AK28" si="93">IF(Z21&gt;4,IF(AK27&lt;0.001,"***",IF(AK27&lt;0.01,"**",IF(AK27&lt;0.05,"*","ns"))),"na")</f>
        <v>na</v>
      </c>
      <c r="AL28" s="12" t="str">
        <f t="shared" ref="AL28" si="94">IF(AA21&gt;4,IF(AL27&lt;0.001,"***",IF(AL27&lt;0.01,"**",IF(AL27&lt;0.05,"*","ns"))),"na")</f>
        <v>na</v>
      </c>
      <c r="AM28" s="67" t="e">
        <f t="shared" ref="AM28" si="95">IF(AB21&gt;4,IF(AM27&lt;0.001,"***",IF(AM27&lt;0.01,"**",IF(AM27&lt;0.05,"*","ns"))),"na")</f>
        <v>#DIV/0!</v>
      </c>
    </row>
    <row r="29" spans="1:111" x14ac:dyDescent="0.25">
      <c r="H29" s="13"/>
    </row>
    <row r="30" spans="1:111" x14ac:dyDescent="0.25">
      <c r="H30" s="13"/>
      <c r="I30" s="11"/>
    </row>
    <row r="31" spans="1:111" x14ac:dyDescent="0.25">
      <c r="T31" t="s">
        <v>13</v>
      </c>
      <c r="BG31" s="13"/>
      <c r="BH31" s="11"/>
      <c r="DF31" s="13"/>
      <c r="DG31" s="11"/>
    </row>
    <row r="32" spans="1:111" x14ac:dyDescent="0.25">
      <c r="G32" t="s">
        <v>49</v>
      </c>
      <c r="H32" t="s">
        <v>50</v>
      </c>
      <c r="S32" t="s">
        <v>49</v>
      </c>
      <c r="T32" t="s">
        <v>50</v>
      </c>
      <c r="BG32" s="13"/>
      <c r="BH32" s="11"/>
      <c r="DF32" s="13"/>
      <c r="DG32" s="11"/>
    </row>
    <row r="33" spans="1:111" x14ac:dyDescent="0.25">
      <c r="G33" t="s">
        <v>15</v>
      </c>
      <c r="H33" t="s">
        <v>52</v>
      </c>
      <c r="S33" t="s">
        <v>15</v>
      </c>
      <c r="T33" t="s">
        <v>63</v>
      </c>
      <c r="BG33" s="13"/>
      <c r="BH33" s="11"/>
      <c r="DF33" s="13"/>
      <c r="DG33" s="11"/>
    </row>
    <row r="34" spans="1:111" x14ac:dyDescent="0.25">
      <c r="G34" t="s">
        <v>16</v>
      </c>
      <c r="H34" t="s">
        <v>53</v>
      </c>
      <c r="S34" t="s">
        <v>16</v>
      </c>
      <c r="T34" t="s">
        <v>67</v>
      </c>
      <c r="BG34" s="13"/>
      <c r="BH34" s="11"/>
      <c r="DF34" s="13"/>
      <c r="DG34" s="11"/>
    </row>
    <row r="35" spans="1:111" x14ac:dyDescent="0.25">
      <c r="G35" t="s">
        <v>17</v>
      </c>
      <c r="H35" t="s">
        <v>54</v>
      </c>
      <c r="S35" t="s">
        <v>17</v>
      </c>
      <c r="T35" t="s">
        <v>68</v>
      </c>
      <c r="BG35" s="13"/>
      <c r="BH35" s="11"/>
      <c r="DF35" s="13"/>
      <c r="DG35" s="11"/>
    </row>
    <row r="36" spans="1:111" x14ac:dyDescent="0.25">
      <c r="G36" t="s">
        <v>18</v>
      </c>
      <c r="H36" t="s">
        <v>55</v>
      </c>
      <c r="S36" t="s">
        <v>18</v>
      </c>
      <c r="T36" t="s">
        <v>64</v>
      </c>
      <c r="BG36" s="13"/>
      <c r="BH36" s="11"/>
      <c r="DF36" s="13"/>
      <c r="DG36" s="11"/>
    </row>
    <row r="37" spans="1:111" x14ac:dyDescent="0.25">
      <c r="G37" t="s">
        <v>19</v>
      </c>
      <c r="H37" t="s">
        <v>56</v>
      </c>
      <c r="S37" t="s">
        <v>19</v>
      </c>
      <c r="T37" t="s">
        <v>56</v>
      </c>
      <c r="BG37" s="13"/>
      <c r="BH37" s="11"/>
      <c r="DF37" s="13"/>
      <c r="DG37" s="11"/>
    </row>
    <row r="38" spans="1:111" x14ac:dyDescent="0.25">
      <c r="G38" t="s">
        <v>20</v>
      </c>
      <c r="H38" t="s">
        <v>57</v>
      </c>
      <c r="S38" t="s">
        <v>20</v>
      </c>
      <c r="T38" t="s">
        <v>65</v>
      </c>
      <c r="BG38" s="13"/>
      <c r="BH38" s="11"/>
      <c r="DF38" s="13"/>
      <c r="DG38" s="11"/>
    </row>
    <row r="39" spans="1:111" x14ac:dyDescent="0.25">
      <c r="G39" t="s">
        <v>21</v>
      </c>
      <c r="H39" t="s">
        <v>58</v>
      </c>
      <c r="S39" t="s">
        <v>21</v>
      </c>
      <c r="T39" t="s">
        <v>66</v>
      </c>
      <c r="BG39" s="13"/>
      <c r="BH39" s="11"/>
      <c r="DF39" s="13"/>
      <c r="DG39" s="11"/>
    </row>
    <row r="40" spans="1:111" x14ac:dyDescent="0.25">
      <c r="G40" t="s">
        <v>22</v>
      </c>
      <c r="H40" t="s">
        <v>59</v>
      </c>
      <c r="S40" t="s">
        <v>22</v>
      </c>
      <c r="T40" t="s">
        <v>69</v>
      </c>
      <c r="BG40" s="13"/>
      <c r="BH40" s="11"/>
      <c r="DF40" s="13"/>
      <c r="DG40" s="11"/>
    </row>
    <row r="41" spans="1:111" x14ac:dyDescent="0.25">
      <c r="H41" s="13"/>
      <c r="I41" s="11"/>
      <c r="BG41" s="13"/>
      <c r="BH41" s="11"/>
      <c r="DF41" s="13"/>
      <c r="DG41" s="11"/>
    </row>
    <row r="43" spans="1:111" x14ac:dyDescent="0.25">
      <c r="A43" t="s">
        <v>269</v>
      </c>
    </row>
    <row r="44" spans="1:111" x14ac:dyDescent="0.25">
      <c r="A44" s="192" t="s">
        <v>526</v>
      </c>
    </row>
    <row r="45" spans="1:111" x14ac:dyDescent="0.25">
      <c r="A45" s="13" t="s">
        <v>525</v>
      </c>
    </row>
    <row r="46" spans="1:111" x14ac:dyDescent="0.25">
      <c r="A46" s="13" t="s">
        <v>270</v>
      </c>
    </row>
    <row r="47" spans="1:111" x14ac:dyDescent="0.25">
      <c r="A47" s="13" t="s">
        <v>271</v>
      </c>
    </row>
    <row r="48" spans="1:111" x14ac:dyDescent="0.25">
      <c r="A48" s="13" t="s">
        <v>272</v>
      </c>
    </row>
    <row r="49" spans="1:1" x14ac:dyDescent="0.25">
      <c r="A49" s="13" t="s">
        <v>115</v>
      </c>
    </row>
    <row r="50" spans="1:1" x14ac:dyDescent="0.25">
      <c r="A50" s="13" t="s">
        <v>275</v>
      </c>
    </row>
    <row r="52" spans="1:1" x14ac:dyDescent="0.25">
      <c r="A52" s="44" t="s">
        <v>353</v>
      </c>
    </row>
  </sheetData>
  <mergeCells count="18">
    <mergeCell ref="N4:Q4"/>
    <mergeCell ref="S2:V2"/>
    <mergeCell ref="K1:K2"/>
    <mergeCell ref="AJ2:AL2"/>
    <mergeCell ref="AO2:AR2"/>
    <mergeCell ref="Y2:AA2"/>
    <mergeCell ref="AD2:AG2"/>
    <mergeCell ref="N2:N3"/>
    <mergeCell ref="O2:O3"/>
    <mergeCell ref="P2:P3"/>
    <mergeCell ref="Q2:Q3"/>
    <mergeCell ref="AU2:AW2"/>
    <mergeCell ref="R3:R4"/>
    <mergeCell ref="AC3:AC4"/>
    <mergeCell ref="AN3:AN4"/>
    <mergeCell ref="R1:AA1"/>
    <mergeCell ref="AC1:AL1"/>
    <mergeCell ref="AN1:AW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8DB78-C456-4E2A-9B6B-979354D02CAA}">
  <dimension ref="A1:FO66"/>
  <sheetViews>
    <sheetView workbookViewId="0">
      <pane xSplit="1" topLeftCell="B1" activePane="topRight" state="frozen"/>
      <selection pane="topRight" activeCell="A2" sqref="A2"/>
    </sheetView>
  </sheetViews>
  <sheetFormatPr defaultRowHeight="15" x14ac:dyDescent="0.25"/>
  <cols>
    <col min="1" max="1" width="24.28515625" customWidth="1"/>
    <col min="2" max="7" width="2.5703125" customWidth="1"/>
    <col min="11" max="11" width="13.28515625" customWidth="1"/>
    <col min="52" max="52" width="21.140625" customWidth="1"/>
    <col min="53" max="58" width="2.140625" customWidth="1"/>
    <col min="103" max="103" width="21.5703125" customWidth="1"/>
    <col min="104" max="109" width="2.5703125" customWidth="1"/>
    <col min="159" max="159" width="8.7109375" style="13"/>
    <col min="162" max="162" width="8.7109375" style="13"/>
    <col min="165" max="165" width="8.7109375" style="13"/>
    <col min="168" max="168" width="8.7109375" style="13"/>
    <col min="171" max="171" width="8.7109375" style="13"/>
  </cols>
  <sheetData>
    <row r="1" spans="1:171" ht="15.6" customHeight="1" x14ac:dyDescent="0.35">
      <c r="A1" t="s">
        <v>260</v>
      </c>
      <c r="B1" s="1" t="s">
        <v>169</v>
      </c>
      <c r="G1" s="2"/>
      <c r="J1" s="78"/>
      <c r="K1" s="232"/>
      <c r="L1" s="85"/>
      <c r="M1" s="62"/>
      <c r="N1" s="62"/>
      <c r="O1" s="62"/>
      <c r="P1" s="62"/>
      <c r="Q1" s="62"/>
      <c r="R1" s="229" t="s">
        <v>155</v>
      </c>
      <c r="S1" s="230"/>
      <c r="T1" s="230"/>
      <c r="U1" s="230"/>
      <c r="V1" s="230"/>
      <c r="W1" s="230"/>
      <c r="X1" s="230"/>
      <c r="Y1" s="230"/>
      <c r="Z1" s="230"/>
      <c r="AA1" s="230"/>
      <c r="AB1" s="63"/>
      <c r="AC1" s="230" t="s">
        <v>156</v>
      </c>
      <c r="AD1" s="230"/>
      <c r="AE1" s="230"/>
      <c r="AF1" s="230"/>
      <c r="AG1" s="230"/>
      <c r="AH1" s="230"/>
      <c r="AI1" s="230"/>
      <c r="AJ1" s="230"/>
      <c r="AK1" s="230"/>
      <c r="AL1" s="230"/>
      <c r="AM1" s="63"/>
      <c r="AN1" s="230" t="s">
        <v>157</v>
      </c>
      <c r="AO1" s="230"/>
      <c r="AP1" s="230"/>
      <c r="AQ1" s="230"/>
      <c r="AR1" s="230"/>
      <c r="AS1" s="230"/>
      <c r="AT1" s="230"/>
      <c r="AU1" s="230"/>
      <c r="AV1" s="230"/>
      <c r="AW1" s="230"/>
      <c r="AX1" s="63"/>
      <c r="FC1"/>
      <c r="FF1"/>
      <c r="FI1"/>
      <c r="FL1"/>
      <c r="FO1"/>
    </row>
    <row r="2" spans="1:171" ht="57" customHeight="1" x14ac:dyDescent="0.35">
      <c r="A2" s="48"/>
      <c r="B2" s="9" t="s">
        <v>170</v>
      </c>
      <c r="C2" s="11" t="s">
        <v>171</v>
      </c>
      <c r="D2" s="11" t="s">
        <v>172</v>
      </c>
      <c r="E2" s="11" t="s">
        <v>173</v>
      </c>
      <c r="F2" s="11" t="s">
        <v>174</v>
      </c>
      <c r="G2" s="26" t="s">
        <v>175</v>
      </c>
      <c r="H2" s="62"/>
      <c r="I2" s="62"/>
      <c r="J2" s="85"/>
      <c r="K2" s="232"/>
      <c r="L2" s="86" t="s">
        <v>1</v>
      </c>
      <c r="M2" s="87"/>
      <c r="N2" s="233" t="s">
        <v>263</v>
      </c>
      <c r="O2" s="234" t="s">
        <v>2</v>
      </c>
      <c r="P2" s="233" t="s">
        <v>264</v>
      </c>
      <c r="Q2" s="235" t="s">
        <v>2</v>
      </c>
      <c r="R2" s="5"/>
      <c r="S2" s="230" t="s">
        <v>3</v>
      </c>
      <c r="T2" s="230"/>
      <c r="U2" s="230"/>
      <c r="V2" s="230"/>
      <c r="W2" s="11" t="s">
        <v>4</v>
      </c>
      <c r="X2" s="11"/>
      <c r="Y2" s="230" t="s">
        <v>6</v>
      </c>
      <c r="Z2" s="230"/>
      <c r="AA2" s="230"/>
      <c r="AB2" s="63"/>
      <c r="AC2" s="7"/>
      <c r="AD2" s="230" t="s">
        <v>3</v>
      </c>
      <c r="AE2" s="230"/>
      <c r="AF2" s="230"/>
      <c r="AG2" s="230"/>
      <c r="AH2" s="11" t="s">
        <v>4</v>
      </c>
      <c r="AI2" s="11"/>
      <c r="AJ2" s="230" t="s">
        <v>6</v>
      </c>
      <c r="AK2" s="230"/>
      <c r="AL2" s="230"/>
      <c r="AM2" s="63"/>
      <c r="AN2" s="7"/>
      <c r="AO2" s="230" t="s">
        <v>3</v>
      </c>
      <c r="AP2" s="230"/>
      <c r="AQ2" s="230"/>
      <c r="AR2" s="230"/>
      <c r="AS2" s="11" t="s">
        <v>4</v>
      </c>
      <c r="AT2" s="11"/>
      <c r="AU2" s="230" t="s">
        <v>6</v>
      </c>
      <c r="AV2" s="230"/>
      <c r="AW2" s="230"/>
      <c r="AX2" s="63"/>
      <c r="FC2"/>
      <c r="FF2"/>
      <c r="FI2"/>
      <c r="FL2"/>
      <c r="FO2"/>
    </row>
    <row r="3" spans="1:171" ht="103.5" customHeight="1" x14ac:dyDescent="0.3">
      <c r="A3" s="66" t="s">
        <v>343</v>
      </c>
      <c r="B3" s="9" t="s">
        <v>176</v>
      </c>
      <c r="C3" s="11" t="s">
        <v>177</v>
      </c>
      <c r="D3" s="11" t="s">
        <v>178</v>
      </c>
      <c r="E3" s="11"/>
      <c r="F3" s="11" t="s">
        <v>179</v>
      </c>
      <c r="G3" s="26"/>
      <c r="H3" s="62" t="s">
        <v>158</v>
      </c>
      <c r="I3" s="62" t="s">
        <v>159</v>
      </c>
      <c r="J3" s="85" t="s">
        <v>160</v>
      </c>
      <c r="K3" s="88" t="s">
        <v>515</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2" t="s">
        <v>167</v>
      </c>
      <c r="AB3" s="8" t="s">
        <v>81</v>
      </c>
      <c r="AC3" s="230" t="s">
        <v>13</v>
      </c>
      <c r="AD3" s="62" t="s">
        <v>50</v>
      </c>
      <c r="AE3" s="62" t="s">
        <v>63</v>
      </c>
      <c r="AF3" s="62" t="s">
        <v>164</v>
      </c>
      <c r="AG3" s="62" t="s">
        <v>165</v>
      </c>
      <c r="AH3" s="11" t="s">
        <v>64</v>
      </c>
      <c r="AI3" s="11" t="s">
        <v>166</v>
      </c>
      <c r="AJ3" s="62" t="s">
        <v>65</v>
      </c>
      <c r="AK3" s="62" t="s">
        <v>66</v>
      </c>
      <c r="AL3" s="62" t="s">
        <v>167</v>
      </c>
      <c r="AM3" s="8" t="s">
        <v>81</v>
      </c>
      <c r="AN3" s="230" t="s">
        <v>13</v>
      </c>
      <c r="AO3" s="62" t="s">
        <v>50</v>
      </c>
      <c r="AP3" s="62" t="s">
        <v>63</v>
      </c>
      <c r="AQ3" s="62" t="s">
        <v>164</v>
      </c>
      <c r="AR3" s="62" t="s">
        <v>165</v>
      </c>
      <c r="AS3" s="11" t="s">
        <v>64</v>
      </c>
      <c r="AT3" s="11" t="s">
        <v>166</v>
      </c>
      <c r="AU3" s="62" t="s">
        <v>65</v>
      </c>
      <c r="AV3" s="62" t="s">
        <v>66</v>
      </c>
      <c r="AW3" s="62" t="s">
        <v>167</v>
      </c>
      <c r="AX3" s="8" t="s">
        <v>81</v>
      </c>
      <c r="FC3"/>
      <c r="FF3"/>
      <c r="FI3"/>
      <c r="FL3"/>
      <c r="FO3"/>
    </row>
    <row r="4" spans="1:171" ht="62.45" customHeight="1" x14ac:dyDescent="0.3">
      <c r="A4" s="50" t="s">
        <v>7</v>
      </c>
      <c r="B4" s="1" t="s">
        <v>180</v>
      </c>
      <c r="C4" t="s">
        <v>181</v>
      </c>
      <c r="D4" t="s">
        <v>182</v>
      </c>
      <c r="E4" t="s">
        <v>183</v>
      </c>
      <c r="F4" t="s">
        <v>184</v>
      </c>
      <c r="G4" t="s">
        <v>185</v>
      </c>
      <c r="H4" s="61"/>
      <c r="I4" s="62"/>
      <c r="J4" s="85"/>
      <c r="K4" s="201" t="s">
        <v>354</v>
      </c>
      <c r="L4" s="85"/>
      <c r="M4" s="61" t="s">
        <v>168</v>
      </c>
      <c r="N4" s="230" t="s">
        <v>356</v>
      </c>
      <c r="O4" s="230"/>
      <c r="P4" s="230"/>
      <c r="Q4" s="230"/>
      <c r="R4" s="229"/>
      <c r="S4" s="62" t="s">
        <v>14</v>
      </c>
      <c r="T4" s="62" t="s">
        <v>15</v>
      </c>
      <c r="U4" s="62" t="s">
        <v>16</v>
      </c>
      <c r="V4" s="62" t="s">
        <v>17</v>
      </c>
      <c r="W4" s="62" t="s">
        <v>18</v>
      </c>
      <c r="X4" s="62" t="s">
        <v>19</v>
      </c>
      <c r="Y4" s="62" t="s">
        <v>20</v>
      </c>
      <c r="Z4" s="182" t="s">
        <v>21</v>
      </c>
      <c r="AA4" s="62" t="s">
        <v>22</v>
      </c>
      <c r="AB4" s="63" t="s">
        <v>82</v>
      </c>
      <c r="AC4" s="230"/>
      <c r="AD4" s="62" t="s">
        <v>14</v>
      </c>
      <c r="AE4" s="62" t="s">
        <v>15</v>
      </c>
      <c r="AF4" s="62" t="s">
        <v>16</v>
      </c>
      <c r="AG4" s="62" t="s">
        <v>17</v>
      </c>
      <c r="AH4" s="62" t="s">
        <v>18</v>
      </c>
      <c r="AI4" s="62" t="s">
        <v>19</v>
      </c>
      <c r="AJ4" s="62" t="s">
        <v>20</v>
      </c>
      <c r="AK4" s="62" t="s">
        <v>21</v>
      </c>
      <c r="AL4" s="62" t="s">
        <v>22</v>
      </c>
      <c r="AM4" s="63" t="s">
        <v>82</v>
      </c>
      <c r="AN4" s="230"/>
      <c r="AO4" s="62" t="s">
        <v>14</v>
      </c>
      <c r="AP4" s="62" t="s">
        <v>15</v>
      </c>
      <c r="AQ4" s="62" t="s">
        <v>16</v>
      </c>
      <c r="AR4" s="62" t="s">
        <v>17</v>
      </c>
      <c r="AS4" s="62" t="s">
        <v>18</v>
      </c>
      <c r="AT4" s="62" t="s">
        <v>19</v>
      </c>
      <c r="AU4" s="62" t="s">
        <v>20</v>
      </c>
      <c r="AV4" s="62" t="s">
        <v>21</v>
      </c>
      <c r="AW4" s="62" t="s">
        <v>22</v>
      </c>
      <c r="AX4" s="63" t="s">
        <v>82</v>
      </c>
      <c r="FC4"/>
      <c r="FF4"/>
      <c r="FI4"/>
      <c r="FL4"/>
      <c r="FO4"/>
    </row>
    <row r="5" spans="1:171" ht="15.75" x14ac:dyDescent="0.25">
      <c r="A5" s="13" t="s">
        <v>121</v>
      </c>
      <c r="B5" s="94"/>
      <c r="C5" s="125"/>
      <c r="D5" s="79"/>
      <c r="E5" s="79"/>
      <c r="F5" s="125"/>
      <c r="G5" s="79"/>
      <c r="H5" s="94" t="s">
        <v>120</v>
      </c>
      <c r="I5" s="109" t="s">
        <v>186</v>
      </c>
      <c r="J5" s="79"/>
      <c r="K5" s="124">
        <v>59.9</v>
      </c>
      <c r="L5" s="199">
        <v>29.166</v>
      </c>
      <c r="M5" s="186"/>
      <c r="N5" s="153"/>
      <c r="O5" s="153"/>
      <c r="P5" s="89">
        <f>IF(N5&lt;0.01*L5,0.01,IF(N5&gt;100*L5,100,N5/L5))</f>
        <v>0.01</v>
      </c>
      <c r="Q5" s="90">
        <f>IF(O5&gt;0,O5/L5,0.01)</f>
        <v>0.01</v>
      </c>
      <c r="R5" s="107">
        <v>1</v>
      </c>
      <c r="S5" s="79">
        <v>1</v>
      </c>
      <c r="T5" s="79">
        <v>1</v>
      </c>
      <c r="U5" s="79">
        <v>1</v>
      </c>
      <c r="V5" s="79">
        <v>1</v>
      </c>
      <c r="W5" s="79">
        <v>1</v>
      </c>
      <c r="X5" s="79">
        <v>0.25</v>
      </c>
      <c r="Y5" s="79">
        <v>1</v>
      </c>
      <c r="Z5" s="138"/>
      <c r="AA5" s="79">
        <v>1</v>
      </c>
      <c r="AB5" s="125">
        <v>1</v>
      </c>
      <c r="AC5" s="91">
        <f>IF(R5&gt;0,(R5/R$28)*LN($P5),"na")</f>
        <v>-4.6051701859880909</v>
      </c>
      <c r="AD5" s="89">
        <f t="shared" ref="AD5:AM20" si="0">IF(S5&gt;0,(S5/S$28)*LN($P5),"na")</f>
        <v>-6.4721310721994785</v>
      </c>
      <c r="AE5" s="89">
        <f t="shared" si="0"/>
        <v>-4.6051701859880909</v>
      </c>
      <c r="AF5" s="89">
        <f t="shared" si="0"/>
        <v>-11.41563313709724</v>
      </c>
      <c r="AG5" s="89">
        <f t="shared" si="0"/>
        <v>-11.905257825116097</v>
      </c>
      <c r="AH5" s="89">
        <f t="shared" si="0"/>
        <v>-4.6051701859880909</v>
      </c>
      <c r="AI5" s="89">
        <f t="shared" si="0"/>
        <v>-2.0932591754491323</v>
      </c>
      <c r="AJ5" s="89">
        <f t="shared" si="0"/>
        <v>-4.8658401965157188</v>
      </c>
      <c r="AK5" s="89" t="str">
        <f t="shared" si="0"/>
        <v>na</v>
      </c>
      <c r="AL5" s="89">
        <f t="shared" si="0"/>
        <v>-4.6051701859880909</v>
      </c>
      <c r="AM5" s="89">
        <f t="shared" si="0"/>
        <v>-4.6051701859880909</v>
      </c>
      <c r="AN5" s="91">
        <f>IF(R5&gt;0,(((R5/R$28)^2)*($Q5^2))/($P5^2),"na")</f>
        <v>1</v>
      </c>
      <c r="AO5" s="89">
        <f t="shared" ref="AO5:AX20" si="1">IF(S5&gt;0,(((S5/S$28)^2)*($Q5^2))/($P5^2),"na")</f>
        <v>1.9751643535427315</v>
      </c>
      <c r="AP5" s="89">
        <f t="shared" si="1"/>
        <v>1</v>
      </c>
      <c r="AQ5" s="89">
        <f t="shared" si="1"/>
        <v>6.1448125371950022</v>
      </c>
      <c r="AR5" s="89">
        <f t="shared" si="1"/>
        <v>6.6832274465238219</v>
      </c>
      <c r="AS5" s="89">
        <f t="shared" si="1"/>
        <v>1</v>
      </c>
      <c r="AT5" s="89">
        <f t="shared" si="1"/>
        <v>0.20661157024793386</v>
      </c>
      <c r="AU5" s="89">
        <f t="shared" si="1"/>
        <v>1.1164115343538625</v>
      </c>
      <c r="AV5" s="89" t="str">
        <f t="shared" si="1"/>
        <v>na</v>
      </c>
      <c r="AW5" s="89">
        <f t="shared" si="1"/>
        <v>1</v>
      </c>
      <c r="AX5" s="90">
        <f t="shared" si="1"/>
        <v>1</v>
      </c>
      <c r="FC5"/>
      <c r="FF5"/>
      <c r="FI5"/>
      <c r="FL5"/>
      <c r="FO5"/>
    </row>
    <row r="6" spans="1:171" ht="15.75" x14ac:dyDescent="0.25">
      <c r="A6" s="13" t="s">
        <v>192</v>
      </c>
      <c r="F6" s="53"/>
      <c r="H6" s="1" t="s">
        <v>8</v>
      </c>
      <c r="I6" s="15" t="s">
        <v>186</v>
      </c>
      <c r="K6" s="2">
        <v>15.8</v>
      </c>
      <c r="L6" s="200">
        <v>306.86</v>
      </c>
      <c r="M6" s="185"/>
      <c r="N6" s="72"/>
      <c r="O6" s="72"/>
      <c r="P6" s="12">
        <f t="shared" ref="P6:P26" si="2">IF(N6&lt;0.01*L6,0.01,IF(N6&gt;100*L6,100,N6/L6))</f>
        <v>0.01</v>
      </c>
      <c r="Q6" s="67">
        <f t="shared" ref="Q6:Q26" si="3">IF(O6&gt;0,O6/L6,0.01)</f>
        <v>0.01</v>
      </c>
      <c r="R6" s="1">
        <v>1</v>
      </c>
      <c r="S6">
        <v>1</v>
      </c>
      <c r="U6">
        <v>0.25</v>
      </c>
      <c r="V6">
        <v>0.15</v>
      </c>
      <c r="W6">
        <v>1</v>
      </c>
      <c r="X6">
        <v>1</v>
      </c>
      <c r="Z6" s="45"/>
      <c r="AB6">
        <v>1</v>
      </c>
      <c r="AC6" s="25">
        <f t="shared" ref="AC6:AC26" si="4">IF(R6&gt;0,(R6/R$28)*LN($P6),"na")</f>
        <v>-4.6051701859880909</v>
      </c>
      <c r="AD6" s="12">
        <f t="shared" si="0"/>
        <v>-6.4721310721994785</v>
      </c>
      <c r="AE6" s="12" t="str">
        <f t="shared" si="0"/>
        <v>na</v>
      </c>
      <c r="AF6" s="12">
        <f t="shared" si="0"/>
        <v>-2.85390828427431</v>
      </c>
      <c r="AG6" s="12">
        <f t="shared" si="0"/>
        <v>-1.7857886737674145</v>
      </c>
      <c r="AH6" s="12">
        <f t="shared" si="0"/>
        <v>-4.6051701859880909</v>
      </c>
      <c r="AI6" s="12">
        <f t="shared" si="0"/>
        <v>-8.3730367017965293</v>
      </c>
      <c r="AJ6" s="12" t="str">
        <f t="shared" si="0"/>
        <v>na</v>
      </c>
      <c r="AK6" s="12" t="str">
        <f t="shared" si="0"/>
        <v>na</v>
      </c>
      <c r="AL6" s="12" t="str">
        <f t="shared" si="0"/>
        <v>na</v>
      </c>
      <c r="AM6" s="12">
        <f t="shared" si="0"/>
        <v>-4.6051701859880909</v>
      </c>
      <c r="AN6" s="25">
        <f t="shared" ref="AN6:AN26" si="5">IF(R6&gt;0,(((R6/R$28)^2)*($Q6^2))/($P6^2),"na")</f>
        <v>1</v>
      </c>
      <c r="AO6" s="12">
        <f t="shared" si="1"/>
        <v>1.9751643535427315</v>
      </c>
      <c r="AP6" s="12" t="str">
        <f t="shared" si="1"/>
        <v>na</v>
      </c>
      <c r="AQ6" s="12">
        <f t="shared" si="1"/>
        <v>0.38405078357468764</v>
      </c>
      <c r="AR6" s="12">
        <f t="shared" si="1"/>
        <v>0.15037261754678599</v>
      </c>
      <c r="AS6" s="12">
        <f t="shared" si="1"/>
        <v>1</v>
      </c>
      <c r="AT6" s="12">
        <f t="shared" si="1"/>
        <v>3.3057851239669418</v>
      </c>
      <c r="AU6" s="12" t="str">
        <f t="shared" si="1"/>
        <v>na</v>
      </c>
      <c r="AV6" s="12" t="str">
        <f t="shared" si="1"/>
        <v>na</v>
      </c>
      <c r="AW6" s="12" t="str">
        <f t="shared" si="1"/>
        <v>na</v>
      </c>
      <c r="AX6" s="67">
        <f t="shared" si="1"/>
        <v>1</v>
      </c>
      <c r="FC6"/>
      <c r="FF6"/>
      <c r="FI6"/>
      <c r="FL6"/>
      <c r="FO6"/>
    </row>
    <row r="7" spans="1:171" ht="15.75" x14ac:dyDescent="0.25">
      <c r="A7" s="13" t="s">
        <v>88</v>
      </c>
      <c r="F7" s="53"/>
      <c r="H7" s="1" t="s">
        <v>8</v>
      </c>
      <c r="I7" s="15" t="s">
        <v>186</v>
      </c>
      <c r="K7" s="2">
        <v>15.8</v>
      </c>
      <c r="L7" s="200">
        <v>153.63200000000001</v>
      </c>
      <c r="M7" s="185"/>
      <c r="N7" s="72"/>
      <c r="O7" s="72"/>
      <c r="P7" s="12">
        <f t="shared" si="2"/>
        <v>0.01</v>
      </c>
      <c r="Q7" s="67">
        <f t="shared" si="3"/>
        <v>0.01</v>
      </c>
      <c r="R7" s="1">
        <v>1</v>
      </c>
      <c r="T7">
        <v>1</v>
      </c>
      <c r="U7">
        <v>0.125</v>
      </c>
      <c r="V7">
        <v>0.05</v>
      </c>
      <c r="W7">
        <v>1</v>
      </c>
      <c r="Y7">
        <v>1</v>
      </c>
      <c r="Z7" s="45"/>
      <c r="AA7">
        <v>1</v>
      </c>
      <c r="AB7">
        <v>1</v>
      </c>
      <c r="AC7" s="25">
        <f t="shared" si="4"/>
        <v>-4.6051701859880909</v>
      </c>
      <c r="AD7" s="12" t="str">
        <f t="shared" si="0"/>
        <v>na</v>
      </c>
      <c r="AE7" s="12">
        <f t="shared" si="0"/>
        <v>-4.6051701859880909</v>
      </c>
      <c r="AF7" s="12">
        <f t="shared" si="0"/>
        <v>-1.426954142137155</v>
      </c>
      <c r="AG7" s="12">
        <f t="shared" si="0"/>
        <v>-0.59526289125580489</v>
      </c>
      <c r="AH7" s="12">
        <f t="shared" si="0"/>
        <v>-4.6051701859880909</v>
      </c>
      <c r="AI7" s="12" t="str">
        <f t="shared" si="0"/>
        <v>na</v>
      </c>
      <c r="AJ7" s="12">
        <f t="shared" si="0"/>
        <v>-4.8658401965157188</v>
      </c>
      <c r="AK7" s="12" t="str">
        <f t="shared" si="0"/>
        <v>na</v>
      </c>
      <c r="AL7" s="12">
        <f t="shared" si="0"/>
        <v>-4.6051701859880909</v>
      </c>
      <c r="AM7" s="12">
        <f t="shared" si="0"/>
        <v>-4.6051701859880909</v>
      </c>
      <c r="AN7" s="25">
        <f t="shared" si="5"/>
        <v>1</v>
      </c>
      <c r="AO7" s="12" t="str">
        <f t="shared" si="1"/>
        <v>na</v>
      </c>
      <c r="AP7" s="12">
        <f t="shared" si="1"/>
        <v>1</v>
      </c>
      <c r="AQ7" s="12">
        <f t="shared" si="1"/>
        <v>9.6012695893671909E-2</v>
      </c>
      <c r="AR7" s="12">
        <f t="shared" si="1"/>
        <v>1.6708068616309558E-2</v>
      </c>
      <c r="AS7" s="12">
        <f t="shared" si="1"/>
        <v>1</v>
      </c>
      <c r="AT7" s="12" t="str">
        <f t="shared" si="1"/>
        <v>na</v>
      </c>
      <c r="AU7" s="12">
        <f t="shared" si="1"/>
        <v>1.1164115343538625</v>
      </c>
      <c r="AV7" s="12" t="str">
        <f t="shared" si="1"/>
        <v>na</v>
      </c>
      <c r="AW7" s="12">
        <f t="shared" si="1"/>
        <v>1</v>
      </c>
      <c r="AX7" s="67">
        <f t="shared" si="1"/>
        <v>1</v>
      </c>
      <c r="FC7"/>
      <c r="FF7"/>
      <c r="FI7"/>
      <c r="FL7"/>
      <c r="FO7"/>
    </row>
    <row r="8" spans="1:171" ht="15.75" x14ac:dyDescent="0.25">
      <c r="A8" s="13" t="s">
        <v>90</v>
      </c>
      <c r="F8" s="53"/>
      <c r="H8" s="1" t="s">
        <v>120</v>
      </c>
      <c r="I8" s="15" t="s">
        <v>186</v>
      </c>
      <c r="K8" s="2">
        <v>59.9</v>
      </c>
      <c r="L8" s="200">
        <v>1.1372872340425532E-2</v>
      </c>
      <c r="M8" s="187"/>
      <c r="N8" s="104"/>
      <c r="O8" s="104"/>
      <c r="P8" s="12">
        <f t="shared" si="2"/>
        <v>0.01</v>
      </c>
      <c r="Q8" s="67">
        <f t="shared" si="3"/>
        <v>0.01</v>
      </c>
      <c r="R8" s="1">
        <v>1</v>
      </c>
      <c r="S8">
        <v>1</v>
      </c>
      <c r="T8">
        <v>1</v>
      </c>
      <c r="U8">
        <v>1</v>
      </c>
      <c r="V8">
        <v>1</v>
      </c>
      <c r="Z8" s="45"/>
      <c r="AB8">
        <v>1</v>
      </c>
      <c r="AC8" s="25">
        <f t="shared" si="4"/>
        <v>-4.6051701859880909</v>
      </c>
      <c r="AD8" s="12">
        <f t="shared" si="0"/>
        <v>-6.4721310721994785</v>
      </c>
      <c r="AE8" s="12">
        <f t="shared" si="0"/>
        <v>-4.6051701859880909</v>
      </c>
      <c r="AF8" s="12">
        <f t="shared" si="0"/>
        <v>-11.41563313709724</v>
      </c>
      <c r="AG8" s="12">
        <f t="shared" si="0"/>
        <v>-11.905257825116097</v>
      </c>
      <c r="AH8" s="12" t="str">
        <f t="shared" si="0"/>
        <v>na</v>
      </c>
      <c r="AI8" s="12" t="str">
        <f t="shared" si="0"/>
        <v>na</v>
      </c>
      <c r="AJ8" s="12" t="str">
        <f t="shared" si="0"/>
        <v>na</v>
      </c>
      <c r="AK8" s="12" t="str">
        <f t="shared" si="0"/>
        <v>na</v>
      </c>
      <c r="AL8" s="12" t="str">
        <f t="shared" si="0"/>
        <v>na</v>
      </c>
      <c r="AM8" s="12">
        <f t="shared" si="0"/>
        <v>-4.6051701859880909</v>
      </c>
      <c r="AN8" s="25">
        <f t="shared" si="5"/>
        <v>1</v>
      </c>
      <c r="AO8" s="12">
        <f t="shared" si="1"/>
        <v>1.9751643535427315</v>
      </c>
      <c r="AP8" s="12">
        <f t="shared" si="1"/>
        <v>1</v>
      </c>
      <c r="AQ8" s="12">
        <f t="shared" si="1"/>
        <v>6.1448125371950022</v>
      </c>
      <c r="AR8" s="12">
        <f t="shared" si="1"/>
        <v>6.6832274465238219</v>
      </c>
      <c r="AS8" s="12" t="str">
        <f t="shared" si="1"/>
        <v>na</v>
      </c>
      <c r="AT8" s="12" t="str">
        <f t="shared" si="1"/>
        <v>na</v>
      </c>
      <c r="AU8" s="12" t="str">
        <f t="shared" si="1"/>
        <v>na</v>
      </c>
      <c r="AV8" s="12" t="str">
        <f t="shared" si="1"/>
        <v>na</v>
      </c>
      <c r="AW8" s="12" t="str">
        <f t="shared" si="1"/>
        <v>na</v>
      </c>
      <c r="AX8" s="67">
        <f t="shared" si="1"/>
        <v>1</v>
      </c>
      <c r="FC8"/>
      <c r="FF8"/>
      <c r="FI8"/>
      <c r="FL8"/>
      <c r="FO8"/>
    </row>
    <row r="9" spans="1:171" ht="15.75" x14ac:dyDescent="0.25">
      <c r="A9" s="13" t="s">
        <v>122</v>
      </c>
      <c r="F9" s="53"/>
      <c r="H9" s="1" t="s">
        <v>120</v>
      </c>
      <c r="I9" s="15" t="s">
        <v>186</v>
      </c>
      <c r="K9" s="2">
        <v>59.9</v>
      </c>
      <c r="L9" s="200">
        <v>1.7972260638297874</v>
      </c>
      <c r="M9" s="187"/>
      <c r="N9" s="104"/>
      <c r="O9" s="104"/>
      <c r="P9" s="12">
        <f t="shared" si="2"/>
        <v>0.01</v>
      </c>
      <c r="Q9" s="67">
        <f t="shared" si="3"/>
        <v>0.01</v>
      </c>
      <c r="R9" s="1">
        <v>1</v>
      </c>
      <c r="S9">
        <v>1</v>
      </c>
      <c r="U9">
        <v>0.25</v>
      </c>
      <c r="V9">
        <v>0.15</v>
      </c>
      <c r="W9">
        <v>1</v>
      </c>
      <c r="Y9">
        <v>1</v>
      </c>
      <c r="Z9" s="45"/>
      <c r="AB9">
        <v>1</v>
      </c>
      <c r="AC9" s="25">
        <f t="shared" si="4"/>
        <v>-4.6051701859880909</v>
      </c>
      <c r="AD9" s="12">
        <f t="shared" si="0"/>
        <v>-6.4721310721994785</v>
      </c>
      <c r="AE9" s="12" t="str">
        <f t="shared" si="0"/>
        <v>na</v>
      </c>
      <c r="AF9" s="12">
        <f t="shared" si="0"/>
        <v>-2.85390828427431</v>
      </c>
      <c r="AG9" s="12">
        <f t="shared" si="0"/>
        <v>-1.7857886737674145</v>
      </c>
      <c r="AH9" s="12">
        <f t="shared" si="0"/>
        <v>-4.6051701859880909</v>
      </c>
      <c r="AI9" s="12" t="str">
        <f t="shared" si="0"/>
        <v>na</v>
      </c>
      <c r="AJ9" s="12">
        <f t="shared" si="0"/>
        <v>-4.8658401965157188</v>
      </c>
      <c r="AK9" s="12" t="str">
        <f t="shared" si="0"/>
        <v>na</v>
      </c>
      <c r="AL9" s="12" t="str">
        <f t="shared" si="0"/>
        <v>na</v>
      </c>
      <c r="AM9" s="12">
        <f t="shared" si="0"/>
        <v>-4.6051701859880909</v>
      </c>
      <c r="AN9" s="25">
        <f t="shared" si="5"/>
        <v>1</v>
      </c>
      <c r="AO9" s="12">
        <f t="shared" si="1"/>
        <v>1.9751643535427315</v>
      </c>
      <c r="AP9" s="12" t="str">
        <f t="shared" si="1"/>
        <v>na</v>
      </c>
      <c r="AQ9" s="12">
        <f t="shared" si="1"/>
        <v>0.38405078357468764</v>
      </c>
      <c r="AR9" s="12">
        <f t="shared" si="1"/>
        <v>0.15037261754678599</v>
      </c>
      <c r="AS9" s="12">
        <f t="shared" si="1"/>
        <v>1</v>
      </c>
      <c r="AT9" s="12" t="str">
        <f t="shared" si="1"/>
        <v>na</v>
      </c>
      <c r="AU9" s="12">
        <f t="shared" si="1"/>
        <v>1.1164115343538625</v>
      </c>
      <c r="AV9" s="12" t="str">
        <f t="shared" si="1"/>
        <v>na</v>
      </c>
      <c r="AW9" s="12" t="str">
        <f t="shared" si="1"/>
        <v>na</v>
      </c>
      <c r="AX9" s="67">
        <f t="shared" si="1"/>
        <v>1</v>
      </c>
      <c r="FC9"/>
      <c r="FF9"/>
      <c r="FI9"/>
      <c r="FL9"/>
      <c r="FO9"/>
    </row>
    <row r="10" spans="1:171" ht="15.75" x14ac:dyDescent="0.25">
      <c r="A10" s="13" t="s">
        <v>32</v>
      </c>
      <c r="F10" s="53"/>
      <c r="H10" s="1" t="s">
        <v>8</v>
      </c>
      <c r="I10" s="15" t="s">
        <v>186</v>
      </c>
      <c r="K10" s="2">
        <v>15.8</v>
      </c>
      <c r="L10" s="200">
        <v>60.3</v>
      </c>
      <c r="M10" s="185"/>
      <c r="N10" s="72"/>
      <c r="O10" s="72"/>
      <c r="P10" s="12">
        <f t="shared" si="2"/>
        <v>0.01</v>
      </c>
      <c r="Q10" s="67">
        <f t="shared" si="3"/>
        <v>0.01</v>
      </c>
      <c r="R10" s="1">
        <v>1</v>
      </c>
      <c r="S10" s="11"/>
      <c r="T10" s="11">
        <v>1</v>
      </c>
      <c r="U10" s="11">
        <v>0.375</v>
      </c>
      <c r="V10" s="11">
        <v>1</v>
      </c>
      <c r="W10" s="11">
        <v>1</v>
      </c>
      <c r="X10" s="11"/>
      <c r="Y10" s="11">
        <v>1</v>
      </c>
      <c r="Z10" s="42"/>
      <c r="AA10" s="11">
        <v>1</v>
      </c>
      <c r="AB10">
        <v>1</v>
      </c>
      <c r="AC10" s="25">
        <f t="shared" si="4"/>
        <v>-4.6051701859880909</v>
      </c>
      <c r="AD10" s="12" t="str">
        <f t="shared" si="0"/>
        <v>na</v>
      </c>
      <c r="AE10" s="12">
        <f t="shared" si="0"/>
        <v>-4.6051701859880909</v>
      </c>
      <c r="AF10" s="12">
        <f t="shared" si="0"/>
        <v>-4.2808624264114652</v>
      </c>
      <c r="AG10" s="12">
        <f t="shared" si="0"/>
        <v>-11.905257825116097</v>
      </c>
      <c r="AH10" s="12">
        <f t="shared" si="0"/>
        <v>-4.6051701859880909</v>
      </c>
      <c r="AI10" s="12" t="str">
        <f t="shared" si="0"/>
        <v>na</v>
      </c>
      <c r="AJ10" s="12">
        <f t="shared" si="0"/>
        <v>-4.8658401965157188</v>
      </c>
      <c r="AK10" s="12" t="str">
        <f t="shared" si="0"/>
        <v>na</v>
      </c>
      <c r="AL10" s="12">
        <f t="shared" si="0"/>
        <v>-4.6051701859880909</v>
      </c>
      <c r="AM10" s="12">
        <f t="shared" si="0"/>
        <v>-4.6051701859880909</v>
      </c>
      <c r="AN10" s="25">
        <f t="shared" si="5"/>
        <v>1</v>
      </c>
      <c r="AO10" s="12" t="str">
        <f t="shared" si="1"/>
        <v>na</v>
      </c>
      <c r="AP10" s="12">
        <f t="shared" si="1"/>
        <v>1</v>
      </c>
      <c r="AQ10" s="12">
        <f t="shared" si="1"/>
        <v>0.86411426304304717</v>
      </c>
      <c r="AR10" s="12">
        <f t="shared" si="1"/>
        <v>6.6832274465238219</v>
      </c>
      <c r="AS10" s="12">
        <f t="shared" si="1"/>
        <v>1</v>
      </c>
      <c r="AT10" s="12" t="str">
        <f t="shared" si="1"/>
        <v>na</v>
      </c>
      <c r="AU10" s="12">
        <f t="shared" si="1"/>
        <v>1.1164115343538625</v>
      </c>
      <c r="AV10" s="12" t="str">
        <f t="shared" si="1"/>
        <v>na</v>
      </c>
      <c r="AW10" s="12">
        <f t="shared" si="1"/>
        <v>1</v>
      </c>
      <c r="AX10" s="67">
        <f t="shared" si="1"/>
        <v>1</v>
      </c>
      <c r="FC10"/>
      <c r="FF10"/>
      <c r="FI10"/>
      <c r="FL10"/>
      <c r="FO10"/>
    </row>
    <row r="11" spans="1:171" ht="15.75" x14ac:dyDescent="0.25">
      <c r="A11" s="81" t="s">
        <v>193</v>
      </c>
      <c r="F11" s="53"/>
      <c r="H11" s="1" t="s">
        <v>8</v>
      </c>
      <c r="I11" s="15" t="s">
        <v>186</v>
      </c>
      <c r="K11" s="2">
        <v>15.8</v>
      </c>
      <c r="L11" s="200">
        <v>28.604000000000003</v>
      </c>
      <c r="M11" s="185"/>
      <c r="N11" s="72"/>
      <c r="O11" s="72"/>
      <c r="P11" s="12">
        <f t="shared" si="2"/>
        <v>0.01</v>
      </c>
      <c r="Q11" s="67">
        <f t="shared" si="3"/>
        <v>0.01</v>
      </c>
      <c r="R11" s="1">
        <v>1</v>
      </c>
      <c r="U11">
        <v>0.25</v>
      </c>
      <c r="V11">
        <v>0.15</v>
      </c>
      <c r="W11">
        <v>1</v>
      </c>
      <c r="Y11">
        <v>1</v>
      </c>
      <c r="Z11" s="45"/>
      <c r="AB11">
        <v>1</v>
      </c>
      <c r="AC11" s="25">
        <f t="shared" si="4"/>
        <v>-4.6051701859880909</v>
      </c>
      <c r="AD11" s="12" t="str">
        <f t="shared" si="0"/>
        <v>na</v>
      </c>
      <c r="AE11" s="12" t="str">
        <f t="shared" si="0"/>
        <v>na</v>
      </c>
      <c r="AF11" s="12">
        <f t="shared" si="0"/>
        <v>-2.85390828427431</v>
      </c>
      <c r="AG11" s="12">
        <f t="shared" si="0"/>
        <v>-1.7857886737674145</v>
      </c>
      <c r="AH11" s="12">
        <f t="shared" si="0"/>
        <v>-4.6051701859880909</v>
      </c>
      <c r="AI11" s="12" t="str">
        <f t="shared" si="0"/>
        <v>na</v>
      </c>
      <c r="AJ11" s="12">
        <f t="shared" si="0"/>
        <v>-4.8658401965157188</v>
      </c>
      <c r="AK11" s="12" t="str">
        <f t="shared" si="0"/>
        <v>na</v>
      </c>
      <c r="AL11" s="12" t="str">
        <f t="shared" si="0"/>
        <v>na</v>
      </c>
      <c r="AM11" s="12">
        <f t="shared" si="0"/>
        <v>-4.6051701859880909</v>
      </c>
      <c r="AN11" s="25">
        <f t="shared" si="5"/>
        <v>1</v>
      </c>
      <c r="AO11" s="12" t="str">
        <f t="shared" si="1"/>
        <v>na</v>
      </c>
      <c r="AP11" s="12" t="str">
        <f t="shared" si="1"/>
        <v>na</v>
      </c>
      <c r="AQ11" s="12">
        <f t="shared" si="1"/>
        <v>0.38405078357468764</v>
      </c>
      <c r="AR11" s="12">
        <f t="shared" si="1"/>
        <v>0.15037261754678599</v>
      </c>
      <c r="AS11" s="12">
        <f t="shared" si="1"/>
        <v>1</v>
      </c>
      <c r="AT11" s="12" t="str">
        <f t="shared" si="1"/>
        <v>na</v>
      </c>
      <c r="AU11" s="12">
        <f t="shared" si="1"/>
        <v>1.1164115343538625</v>
      </c>
      <c r="AV11" s="12" t="str">
        <f t="shared" si="1"/>
        <v>na</v>
      </c>
      <c r="AW11" s="12" t="str">
        <f t="shared" si="1"/>
        <v>na</v>
      </c>
      <c r="AX11" s="67">
        <f t="shared" si="1"/>
        <v>1</v>
      </c>
      <c r="FC11"/>
      <c r="FF11"/>
      <c r="FI11"/>
      <c r="FL11"/>
      <c r="FO11"/>
    </row>
    <row r="12" spans="1:171" ht="15.75" x14ac:dyDescent="0.25">
      <c r="A12" s="82" t="s">
        <v>99</v>
      </c>
      <c r="F12" s="53"/>
      <c r="H12" s="1" t="s">
        <v>8</v>
      </c>
      <c r="I12" s="15" t="s">
        <v>186</v>
      </c>
      <c r="K12" s="2">
        <v>15.8</v>
      </c>
      <c r="L12" s="200">
        <v>1989.2660000000001</v>
      </c>
      <c r="M12" s="185"/>
      <c r="N12" s="72"/>
      <c r="O12" s="72"/>
      <c r="P12" s="12">
        <f t="shared" si="2"/>
        <v>0.01</v>
      </c>
      <c r="Q12" s="67">
        <f t="shared" si="3"/>
        <v>0.01</v>
      </c>
      <c r="R12" s="1">
        <v>1</v>
      </c>
      <c r="S12">
        <v>0.25</v>
      </c>
      <c r="T12">
        <v>1</v>
      </c>
      <c r="U12">
        <v>0.25</v>
      </c>
      <c r="V12">
        <v>0.05</v>
      </c>
      <c r="W12">
        <v>1</v>
      </c>
      <c r="Y12">
        <v>1</v>
      </c>
      <c r="Z12" s="45">
        <v>1</v>
      </c>
      <c r="AA12">
        <v>1</v>
      </c>
      <c r="AB12">
        <v>1</v>
      </c>
      <c r="AC12" s="25">
        <f t="shared" si="4"/>
        <v>-4.6051701859880909</v>
      </c>
      <c r="AD12" s="12">
        <f t="shared" si="0"/>
        <v>-1.6180327680498696</v>
      </c>
      <c r="AE12" s="12">
        <f t="shared" si="0"/>
        <v>-4.6051701859880909</v>
      </c>
      <c r="AF12" s="12">
        <f t="shared" si="0"/>
        <v>-2.85390828427431</v>
      </c>
      <c r="AG12" s="12">
        <f t="shared" si="0"/>
        <v>-0.59526289125580489</v>
      </c>
      <c r="AH12" s="12">
        <f t="shared" si="0"/>
        <v>-4.6051701859880909</v>
      </c>
      <c r="AI12" s="12" t="str">
        <f t="shared" si="0"/>
        <v>na</v>
      </c>
      <c r="AJ12" s="12">
        <f t="shared" si="0"/>
        <v>-4.8658401965157188</v>
      </c>
      <c r="AK12" s="12">
        <f t="shared" si="0"/>
        <v>-4.6051701859880909</v>
      </c>
      <c r="AL12" s="12">
        <f t="shared" si="0"/>
        <v>-4.6051701859880909</v>
      </c>
      <c r="AM12" s="12">
        <f t="shared" si="0"/>
        <v>-4.6051701859880909</v>
      </c>
      <c r="AN12" s="25">
        <f t="shared" si="5"/>
        <v>1</v>
      </c>
      <c r="AO12" s="12">
        <f t="shared" si="1"/>
        <v>0.12344777209642072</v>
      </c>
      <c r="AP12" s="12">
        <f t="shared" si="1"/>
        <v>1</v>
      </c>
      <c r="AQ12" s="12">
        <f t="shared" si="1"/>
        <v>0.38405078357468764</v>
      </c>
      <c r="AR12" s="12">
        <f t="shared" si="1"/>
        <v>1.6708068616309558E-2</v>
      </c>
      <c r="AS12" s="12">
        <f t="shared" si="1"/>
        <v>1</v>
      </c>
      <c r="AT12" s="12" t="str">
        <f t="shared" si="1"/>
        <v>na</v>
      </c>
      <c r="AU12" s="12">
        <f t="shared" si="1"/>
        <v>1.1164115343538625</v>
      </c>
      <c r="AV12" s="12">
        <f t="shared" si="1"/>
        <v>1</v>
      </c>
      <c r="AW12" s="12">
        <f t="shared" si="1"/>
        <v>1</v>
      </c>
      <c r="AX12" s="67">
        <f t="shared" si="1"/>
        <v>1</v>
      </c>
      <c r="FC12"/>
      <c r="FF12"/>
      <c r="FI12"/>
      <c r="FL12"/>
      <c r="FO12"/>
    </row>
    <row r="13" spans="1:171" ht="15.75" x14ac:dyDescent="0.25">
      <c r="A13" s="81" t="s">
        <v>100</v>
      </c>
      <c r="F13" s="53"/>
      <c r="H13" s="1" t="s">
        <v>120</v>
      </c>
      <c r="I13" s="15" t="s">
        <v>186</v>
      </c>
      <c r="K13" s="2">
        <v>59.9</v>
      </c>
      <c r="L13" s="200">
        <v>0.901869680851064</v>
      </c>
      <c r="M13" s="187"/>
      <c r="N13" s="104"/>
      <c r="O13" s="104"/>
      <c r="P13" s="12">
        <f t="shared" si="2"/>
        <v>0.01</v>
      </c>
      <c r="Q13" s="67">
        <f t="shared" si="3"/>
        <v>0.01</v>
      </c>
      <c r="R13" s="1">
        <v>1</v>
      </c>
      <c r="U13">
        <v>1</v>
      </c>
      <c r="V13">
        <v>1</v>
      </c>
      <c r="W13">
        <v>1</v>
      </c>
      <c r="Y13">
        <v>1</v>
      </c>
      <c r="Z13" s="45"/>
      <c r="AB13">
        <v>1</v>
      </c>
      <c r="AC13" s="25">
        <f t="shared" si="4"/>
        <v>-4.6051701859880909</v>
      </c>
      <c r="AD13" s="12" t="str">
        <f t="shared" si="0"/>
        <v>na</v>
      </c>
      <c r="AE13" s="12" t="str">
        <f t="shared" si="0"/>
        <v>na</v>
      </c>
      <c r="AF13" s="12">
        <f t="shared" si="0"/>
        <v>-11.41563313709724</v>
      </c>
      <c r="AG13" s="12">
        <f t="shared" si="0"/>
        <v>-11.905257825116097</v>
      </c>
      <c r="AH13" s="12">
        <f t="shared" si="0"/>
        <v>-4.6051701859880909</v>
      </c>
      <c r="AI13" s="12" t="str">
        <f t="shared" si="0"/>
        <v>na</v>
      </c>
      <c r="AJ13" s="12">
        <f t="shared" si="0"/>
        <v>-4.8658401965157188</v>
      </c>
      <c r="AK13" s="12" t="str">
        <f t="shared" si="0"/>
        <v>na</v>
      </c>
      <c r="AL13" s="12" t="str">
        <f t="shared" si="0"/>
        <v>na</v>
      </c>
      <c r="AM13" s="12">
        <f t="shared" si="0"/>
        <v>-4.6051701859880909</v>
      </c>
      <c r="AN13" s="25">
        <f t="shared" si="5"/>
        <v>1</v>
      </c>
      <c r="AO13" s="12" t="str">
        <f t="shared" si="1"/>
        <v>na</v>
      </c>
      <c r="AP13" s="12" t="str">
        <f t="shared" si="1"/>
        <v>na</v>
      </c>
      <c r="AQ13" s="12">
        <f t="shared" si="1"/>
        <v>6.1448125371950022</v>
      </c>
      <c r="AR13" s="12">
        <f t="shared" si="1"/>
        <v>6.6832274465238219</v>
      </c>
      <c r="AS13" s="12">
        <f t="shared" si="1"/>
        <v>1</v>
      </c>
      <c r="AT13" s="12" t="str">
        <f t="shared" si="1"/>
        <v>na</v>
      </c>
      <c r="AU13" s="12">
        <f t="shared" si="1"/>
        <v>1.1164115343538625</v>
      </c>
      <c r="AV13" s="12" t="str">
        <f t="shared" si="1"/>
        <v>na</v>
      </c>
      <c r="AW13" s="12" t="str">
        <f t="shared" si="1"/>
        <v>na</v>
      </c>
      <c r="AX13" s="67">
        <f t="shared" si="1"/>
        <v>1</v>
      </c>
      <c r="FC13"/>
      <c r="FF13"/>
      <c r="FI13"/>
      <c r="FL13"/>
      <c r="FO13"/>
    </row>
    <row r="14" spans="1:171" x14ac:dyDescent="0.25">
      <c r="A14" s="81" t="s">
        <v>123</v>
      </c>
      <c r="H14" s="1" t="s">
        <v>120</v>
      </c>
      <c r="I14" s="15" t="s">
        <v>186</v>
      </c>
      <c r="K14" s="2">
        <v>59.9</v>
      </c>
      <c r="L14" s="21">
        <v>0.94399999999999995</v>
      </c>
      <c r="M14" s="187"/>
      <c r="N14" s="83"/>
      <c r="O14" s="83"/>
      <c r="P14" s="12">
        <f t="shared" si="2"/>
        <v>0.01</v>
      </c>
      <c r="Q14" s="67">
        <f t="shared" si="3"/>
        <v>0.01</v>
      </c>
      <c r="R14" s="1">
        <v>1</v>
      </c>
      <c r="S14">
        <v>0.25</v>
      </c>
      <c r="U14">
        <v>1</v>
      </c>
      <c r="V14">
        <v>0.25</v>
      </c>
      <c r="W14">
        <v>1</v>
      </c>
      <c r="Z14" s="45"/>
      <c r="AC14" s="25">
        <f t="shared" si="4"/>
        <v>-4.6051701859880909</v>
      </c>
      <c r="AD14" s="12">
        <f t="shared" si="0"/>
        <v>-1.6180327680498696</v>
      </c>
      <c r="AE14" s="12" t="str">
        <f t="shared" si="0"/>
        <v>na</v>
      </c>
      <c r="AF14" s="12">
        <f t="shared" si="0"/>
        <v>-11.41563313709724</v>
      </c>
      <c r="AG14" s="12">
        <f t="shared" si="0"/>
        <v>-2.9763144562790242</v>
      </c>
      <c r="AH14" s="12">
        <f t="shared" si="0"/>
        <v>-4.6051701859880909</v>
      </c>
      <c r="AI14" s="12" t="str">
        <f t="shared" si="0"/>
        <v>na</v>
      </c>
      <c r="AJ14" s="12" t="str">
        <f t="shared" si="0"/>
        <v>na</v>
      </c>
      <c r="AK14" s="12" t="str">
        <f t="shared" si="0"/>
        <v>na</v>
      </c>
      <c r="AL14" s="12" t="str">
        <f t="shared" si="0"/>
        <v>na</v>
      </c>
      <c r="AM14" s="12" t="str">
        <f t="shared" si="0"/>
        <v>na</v>
      </c>
      <c r="AN14" s="25">
        <f t="shared" si="5"/>
        <v>1</v>
      </c>
      <c r="AO14" s="12">
        <f t="shared" si="1"/>
        <v>0.12344777209642072</v>
      </c>
      <c r="AP14" s="12" t="str">
        <f t="shared" si="1"/>
        <v>na</v>
      </c>
      <c r="AQ14" s="12">
        <f t="shared" si="1"/>
        <v>6.1448125371950022</v>
      </c>
      <c r="AR14" s="12">
        <f t="shared" si="1"/>
        <v>0.41770171540773887</v>
      </c>
      <c r="AS14" s="12">
        <f t="shared" si="1"/>
        <v>1</v>
      </c>
      <c r="AT14" s="12" t="str">
        <f t="shared" si="1"/>
        <v>na</v>
      </c>
      <c r="AU14" s="12" t="str">
        <f t="shared" si="1"/>
        <v>na</v>
      </c>
      <c r="AV14" s="12" t="str">
        <f t="shared" si="1"/>
        <v>na</v>
      </c>
      <c r="AW14" s="12" t="str">
        <f t="shared" si="1"/>
        <v>na</v>
      </c>
      <c r="AX14" s="67" t="str">
        <f t="shared" si="1"/>
        <v>na</v>
      </c>
      <c r="FC14"/>
      <c r="FF14"/>
      <c r="FI14"/>
      <c r="FL14"/>
      <c r="FO14"/>
    </row>
    <row r="15" spans="1:171" x14ac:dyDescent="0.25">
      <c r="A15" s="81" t="s">
        <v>527</v>
      </c>
      <c r="H15" s="1" t="s">
        <v>120</v>
      </c>
      <c r="I15" s="15" t="s">
        <v>186</v>
      </c>
      <c r="K15" s="2">
        <v>59.9</v>
      </c>
      <c r="L15" s="21">
        <v>65.977999999999994</v>
      </c>
      <c r="M15" s="187"/>
      <c r="N15" s="83"/>
      <c r="O15" s="83"/>
      <c r="P15" s="12">
        <f t="shared" si="2"/>
        <v>0.01</v>
      </c>
      <c r="Q15" s="67">
        <f t="shared" si="3"/>
        <v>0.01</v>
      </c>
      <c r="R15" s="1">
        <v>1</v>
      </c>
      <c r="U15">
        <v>0.25</v>
      </c>
      <c r="V15">
        <v>1</v>
      </c>
      <c r="W15">
        <v>1</v>
      </c>
      <c r="X15">
        <v>1</v>
      </c>
      <c r="Y15">
        <v>1</v>
      </c>
      <c r="Z15" s="45"/>
      <c r="AB15">
        <v>1</v>
      </c>
      <c r="AC15" s="25">
        <f t="shared" si="4"/>
        <v>-4.6051701859880909</v>
      </c>
      <c r="AD15" s="12" t="str">
        <f t="shared" si="0"/>
        <v>na</v>
      </c>
      <c r="AE15" s="12" t="str">
        <f t="shared" si="0"/>
        <v>na</v>
      </c>
      <c r="AF15" s="12">
        <f t="shared" si="0"/>
        <v>-2.85390828427431</v>
      </c>
      <c r="AG15" s="12">
        <f t="shared" si="0"/>
        <v>-11.905257825116097</v>
      </c>
      <c r="AH15" s="12">
        <f t="shared" si="0"/>
        <v>-4.6051701859880909</v>
      </c>
      <c r="AI15" s="12">
        <f t="shared" si="0"/>
        <v>-8.3730367017965293</v>
      </c>
      <c r="AJ15" s="12">
        <f t="shared" si="0"/>
        <v>-4.8658401965157188</v>
      </c>
      <c r="AK15" s="12" t="str">
        <f t="shared" si="0"/>
        <v>na</v>
      </c>
      <c r="AL15" s="12" t="str">
        <f t="shared" si="0"/>
        <v>na</v>
      </c>
      <c r="AM15" s="12">
        <f t="shared" si="0"/>
        <v>-4.6051701859880909</v>
      </c>
      <c r="AN15" s="25">
        <f t="shared" si="5"/>
        <v>1</v>
      </c>
      <c r="AO15" s="12" t="str">
        <f t="shared" si="1"/>
        <v>na</v>
      </c>
      <c r="AP15" s="12" t="str">
        <f t="shared" si="1"/>
        <v>na</v>
      </c>
      <c r="AQ15" s="12">
        <f t="shared" si="1"/>
        <v>0.38405078357468764</v>
      </c>
      <c r="AR15" s="12">
        <f t="shared" si="1"/>
        <v>6.6832274465238219</v>
      </c>
      <c r="AS15" s="12">
        <f t="shared" si="1"/>
        <v>1</v>
      </c>
      <c r="AT15" s="12">
        <f t="shared" si="1"/>
        <v>3.3057851239669418</v>
      </c>
      <c r="AU15" s="12">
        <f t="shared" si="1"/>
        <v>1.1164115343538625</v>
      </c>
      <c r="AV15" s="12" t="str">
        <f t="shared" si="1"/>
        <v>na</v>
      </c>
      <c r="AW15" s="12" t="str">
        <f t="shared" si="1"/>
        <v>na</v>
      </c>
      <c r="AX15" s="67">
        <f t="shared" si="1"/>
        <v>1</v>
      </c>
      <c r="FC15"/>
      <c r="FF15"/>
      <c r="FI15"/>
      <c r="FL15"/>
      <c r="FO15"/>
    </row>
    <row r="16" spans="1:171" x14ac:dyDescent="0.25">
      <c r="A16" s="81" t="s">
        <v>124</v>
      </c>
      <c r="H16" s="1" t="s">
        <v>120</v>
      </c>
      <c r="I16" s="15" t="s">
        <v>186</v>
      </c>
      <c r="K16" s="2">
        <v>59.9</v>
      </c>
      <c r="L16" s="21">
        <v>2.5715425531914894E-2</v>
      </c>
      <c r="M16" s="187"/>
      <c r="N16" s="83"/>
      <c r="O16" s="83"/>
      <c r="P16" s="12">
        <f t="shared" si="2"/>
        <v>0.01</v>
      </c>
      <c r="Q16" s="67">
        <f t="shared" si="3"/>
        <v>0.01</v>
      </c>
      <c r="R16" s="1">
        <v>1</v>
      </c>
      <c r="S16">
        <v>1</v>
      </c>
      <c r="U16">
        <v>0.375</v>
      </c>
      <c r="V16">
        <v>0.3</v>
      </c>
      <c r="W16">
        <v>1</v>
      </c>
      <c r="Z16" s="45"/>
      <c r="AB16">
        <v>1</v>
      </c>
      <c r="AC16" s="25">
        <f t="shared" si="4"/>
        <v>-4.6051701859880909</v>
      </c>
      <c r="AD16" s="12">
        <f t="shared" si="0"/>
        <v>-6.4721310721994785</v>
      </c>
      <c r="AE16" s="12" t="str">
        <f t="shared" si="0"/>
        <v>na</v>
      </c>
      <c r="AF16" s="12">
        <f t="shared" si="0"/>
        <v>-4.2808624264114652</v>
      </c>
      <c r="AG16" s="12">
        <f t="shared" si="0"/>
        <v>-3.5715773475348289</v>
      </c>
      <c r="AH16" s="12">
        <f t="shared" si="0"/>
        <v>-4.6051701859880909</v>
      </c>
      <c r="AI16" s="12" t="str">
        <f t="shared" si="0"/>
        <v>na</v>
      </c>
      <c r="AJ16" s="12" t="str">
        <f t="shared" si="0"/>
        <v>na</v>
      </c>
      <c r="AK16" s="12" t="str">
        <f t="shared" si="0"/>
        <v>na</v>
      </c>
      <c r="AL16" s="12" t="str">
        <f t="shared" si="0"/>
        <v>na</v>
      </c>
      <c r="AM16" s="12">
        <f t="shared" si="0"/>
        <v>-4.6051701859880909</v>
      </c>
      <c r="AN16" s="25">
        <f t="shared" si="5"/>
        <v>1</v>
      </c>
      <c r="AO16" s="12">
        <f t="shared" si="1"/>
        <v>1.9751643535427315</v>
      </c>
      <c r="AP16" s="12" t="str">
        <f t="shared" si="1"/>
        <v>na</v>
      </c>
      <c r="AQ16" s="12">
        <f t="shared" si="1"/>
        <v>0.86411426304304717</v>
      </c>
      <c r="AR16" s="12">
        <f t="shared" si="1"/>
        <v>0.60149047018714397</v>
      </c>
      <c r="AS16" s="12">
        <f t="shared" si="1"/>
        <v>1</v>
      </c>
      <c r="AT16" s="12" t="str">
        <f t="shared" si="1"/>
        <v>na</v>
      </c>
      <c r="AU16" s="12" t="str">
        <f t="shared" si="1"/>
        <v>na</v>
      </c>
      <c r="AV16" s="12" t="str">
        <f t="shared" si="1"/>
        <v>na</v>
      </c>
      <c r="AW16" s="12" t="str">
        <f t="shared" si="1"/>
        <v>na</v>
      </c>
      <c r="AX16" s="67">
        <f t="shared" si="1"/>
        <v>1</v>
      </c>
      <c r="FC16"/>
      <c r="FF16"/>
      <c r="FI16"/>
      <c r="FL16"/>
      <c r="FO16"/>
    </row>
    <row r="17" spans="1:171" x14ac:dyDescent="0.25">
      <c r="A17" s="81" t="s">
        <v>102</v>
      </c>
      <c r="H17" s="1" t="s">
        <v>8</v>
      </c>
      <c r="I17" s="15" t="s">
        <v>186</v>
      </c>
      <c r="K17" s="2">
        <v>15.8</v>
      </c>
      <c r="L17" s="21">
        <v>3166.4679999999998</v>
      </c>
      <c r="M17" s="185"/>
      <c r="N17" s="71"/>
      <c r="O17" s="71"/>
      <c r="P17" s="12">
        <f t="shared" si="2"/>
        <v>0.01</v>
      </c>
      <c r="Q17" s="67">
        <f t="shared" si="3"/>
        <v>0.01</v>
      </c>
      <c r="R17" s="1">
        <v>1</v>
      </c>
      <c r="U17">
        <v>0.125</v>
      </c>
      <c r="V17">
        <v>0.15</v>
      </c>
      <c r="W17">
        <v>1</v>
      </c>
      <c r="Y17">
        <v>1</v>
      </c>
      <c r="Z17" s="45"/>
      <c r="AA17">
        <v>1</v>
      </c>
      <c r="AB17">
        <v>1</v>
      </c>
      <c r="AC17" s="25">
        <f t="shared" si="4"/>
        <v>-4.6051701859880909</v>
      </c>
      <c r="AD17" s="12" t="str">
        <f t="shared" si="0"/>
        <v>na</v>
      </c>
      <c r="AE17" s="12" t="str">
        <f t="shared" si="0"/>
        <v>na</v>
      </c>
      <c r="AF17" s="12">
        <f t="shared" si="0"/>
        <v>-1.426954142137155</v>
      </c>
      <c r="AG17" s="12">
        <f t="shared" si="0"/>
        <v>-1.7857886737674145</v>
      </c>
      <c r="AH17" s="12">
        <f t="shared" si="0"/>
        <v>-4.6051701859880909</v>
      </c>
      <c r="AI17" s="12" t="str">
        <f t="shared" si="0"/>
        <v>na</v>
      </c>
      <c r="AJ17" s="12">
        <f t="shared" si="0"/>
        <v>-4.8658401965157188</v>
      </c>
      <c r="AK17" s="12" t="str">
        <f t="shared" si="0"/>
        <v>na</v>
      </c>
      <c r="AL17" s="12">
        <f t="shared" si="0"/>
        <v>-4.6051701859880909</v>
      </c>
      <c r="AM17" s="12">
        <f t="shared" si="0"/>
        <v>-4.6051701859880909</v>
      </c>
      <c r="AN17" s="25">
        <f t="shared" si="5"/>
        <v>1</v>
      </c>
      <c r="AO17" s="12" t="str">
        <f t="shared" si="1"/>
        <v>na</v>
      </c>
      <c r="AP17" s="12" t="str">
        <f t="shared" si="1"/>
        <v>na</v>
      </c>
      <c r="AQ17" s="12">
        <f t="shared" si="1"/>
        <v>9.6012695893671909E-2</v>
      </c>
      <c r="AR17" s="12">
        <f t="shared" si="1"/>
        <v>0.15037261754678599</v>
      </c>
      <c r="AS17" s="12">
        <f t="shared" si="1"/>
        <v>1</v>
      </c>
      <c r="AT17" s="12" t="str">
        <f t="shared" si="1"/>
        <v>na</v>
      </c>
      <c r="AU17" s="12">
        <f t="shared" si="1"/>
        <v>1.1164115343538625</v>
      </c>
      <c r="AV17" s="12" t="str">
        <f t="shared" si="1"/>
        <v>na</v>
      </c>
      <c r="AW17" s="12">
        <f t="shared" si="1"/>
        <v>1</v>
      </c>
      <c r="AX17" s="67">
        <f t="shared" si="1"/>
        <v>1</v>
      </c>
      <c r="FC17"/>
      <c r="FF17"/>
      <c r="FI17"/>
      <c r="FL17"/>
      <c r="FO17"/>
    </row>
    <row r="18" spans="1:171" ht="15.75" x14ac:dyDescent="0.25">
      <c r="A18" s="82" t="s">
        <v>104</v>
      </c>
      <c r="H18" s="1" t="s">
        <v>8</v>
      </c>
      <c r="I18" s="15" t="s">
        <v>186</v>
      </c>
      <c r="K18" s="2">
        <v>15.8</v>
      </c>
      <c r="L18" s="67">
        <v>137.06399999999999</v>
      </c>
      <c r="M18" s="185"/>
      <c r="N18" s="71"/>
      <c r="O18" s="71"/>
      <c r="P18" s="12">
        <f t="shared" si="2"/>
        <v>0.01</v>
      </c>
      <c r="Q18" s="67">
        <f t="shared" si="3"/>
        <v>0.01</v>
      </c>
      <c r="R18" s="1">
        <v>1</v>
      </c>
      <c r="S18">
        <v>1</v>
      </c>
      <c r="T18">
        <v>1</v>
      </c>
      <c r="U18">
        <v>0.25</v>
      </c>
      <c r="V18">
        <v>0.25</v>
      </c>
      <c r="W18">
        <v>1</v>
      </c>
      <c r="Z18" s="45"/>
      <c r="AB18">
        <v>1</v>
      </c>
      <c r="AC18" s="25">
        <f t="shared" si="4"/>
        <v>-4.6051701859880909</v>
      </c>
      <c r="AD18" s="12">
        <f t="shared" si="0"/>
        <v>-6.4721310721994785</v>
      </c>
      <c r="AE18" s="12">
        <f t="shared" si="0"/>
        <v>-4.6051701859880909</v>
      </c>
      <c r="AF18" s="12">
        <f t="shared" si="0"/>
        <v>-2.85390828427431</v>
      </c>
      <c r="AG18" s="12">
        <f t="shared" si="0"/>
        <v>-2.9763144562790242</v>
      </c>
      <c r="AH18" s="12">
        <f t="shared" si="0"/>
        <v>-4.6051701859880909</v>
      </c>
      <c r="AI18" s="12" t="str">
        <f t="shared" si="0"/>
        <v>na</v>
      </c>
      <c r="AJ18" s="12" t="str">
        <f t="shared" si="0"/>
        <v>na</v>
      </c>
      <c r="AK18" s="12" t="str">
        <f t="shared" si="0"/>
        <v>na</v>
      </c>
      <c r="AL18" s="12" t="str">
        <f t="shared" si="0"/>
        <v>na</v>
      </c>
      <c r="AM18" s="12">
        <f t="shared" si="0"/>
        <v>-4.6051701859880909</v>
      </c>
      <c r="AN18" s="25">
        <f t="shared" si="5"/>
        <v>1</v>
      </c>
      <c r="AO18" s="12">
        <f t="shared" si="1"/>
        <v>1.9751643535427315</v>
      </c>
      <c r="AP18" s="12">
        <f t="shared" si="1"/>
        <v>1</v>
      </c>
      <c r="AQ18" s="12">
        <f t="shared" si="1"/>
        <v>0.38405078357468764</v>
      </c>
      <c r="AR18" s="12">
        <f t="shared" si="1"/>
        <v>0.41770171540773887</v>
      </c>
      <c r="AS18" s="12">
        <f t="shared" si="1"/>
        <v>1</v>
      </c>
      <c r="AT18" s="12" t="str">
        <f t="shared" si="1"/>
        <v>na</v>
      </c>
      <c r="AU18" s="12" t="str">
        <f t="shared" si="1"/>
        <v>na</v>
      </c>
      <c r="AV18" s="12" t="str">
        <f t="shared" si="1"/>
        <v>na</v>
      </c>
      <c r="AW18" s="12" t="str">
        <f t="shared" si="1"/>
        <v>na</v>
      </c>
      <c r="AX18" s="67">
        <f t="shared" si="1"/>
        <v>1</v>
      </c>
      <c r="FC18"/>
      <c r="FF18"/>
      <c r="FI18"/>
      <c r="FL18"/>
      <c r="FO18"/>
    </row>
    <row r="19" spans="1:171" x14ac:dyDescent="0.25">
      <c r="A19" s="81" t="s">
        <v>105</v>
      </c>
      <c r="H19" s="1" t="s">
        <v>8</v>
      </c>
      <c r="I19" s="15" t="s">
        <v>186</v>
      </c>
      <c r="K19" s="2">
        <v>15.8</v>
      </c>
      <c r="L19" s="21">
        <v>107.73600000000002</v>
      </c>
      <c r="M19" s="185"/>
      <c r="N19" s="71"/>
      <c r="O19" s="71"/>
      <c r="P19" s="12">
        <f t="shared" si="2"/>
        <v>0.01</v>
      </c>
      <c r="Q19" s="67">
        <f t="shared" si="3"/>
        <v>0.01</v>
      </c>
      <c r="R19" s="1">
        <v>1</v>
      </c>
      <c r="S19">
        <v>1</v>
      </c>
      <c r="T19">
        <v>1</v>
      </c>
      <c r="U19">
        <v>0.25</v>
      </c>
      <c r="V19">
        <v>0.25</v>
      </c>
      <c r="W19">
        <v>1</v>
      </c>
      <c r="Z19" s="45"/>
      <c r="AB19">
        <v>1</v>
      </c>
      <c r="AC19" s="25">
        <f t="shared" si="4"/>
        <v>-4.6051701859880909</v>
      </c>
      <c r="AD19" s="12">
        <f t="shared" si="0"/>
        <v>-6.4721310721994785</v>
      </c>
      <c r="AE19" s="12">
        <f t="shared" si="0"/>
        <v>-4.6051701859880909</v>
      </c>
      <c r="AF19" s="12">
        <f t="shared" si="0"/>
        <v>-2.85390828427431</v>
      </c>
      <c r="AG19" s="12">
        <f t="shared" si="0"/>
        <v>-2.9763144562790242</v>
      </c>
      <c r="AH19" s="12">
        <f t="shared" si="0"/>
        <v>-4.6051701859880909</v>
      </c>
      <c r="AI19" s="12" t="str">
        <f t="shared" si="0"/>
        <v>na</v>
      </c>
      <c r="AJ19" s="12" t="str">
        <f t="shared" si="0"/>
        <v>na</v>
      </c>
      <c r="AK19" s="12" t="str">
        <f t="shared" si="0"/>
        <v>na</v>
      </c>
      <c r="AL19" s="12" t="str">
        <f t="shared" si="0"/>
        <v>na</v>
      </c>
      <c r="AM19" s="12">
        <f t="shared" si="0"/>
        <v>-4.6051701859880909</v>
      </c>
      <c r="AN19" s="25">
        <f t="shared" si="5"/>
        <v>1</v>
      </c>
      <c r="AO19" s="12">
        <f t="shared" si="1"/>
        <v>1.9751643535427315</v>
      </c>
      <c r="AP19" s="12">
        <f t="shared" si="1"/>
        <v>1</v>
      </c>
      <c r="AQ19" s="12">
        <f t="shared" si="1"/>
        <v>0.38405078357468764</v>
      </c>
      <c r="AR19" s="12">
        <f t="shared" si="1"/>
        <v>0.41770171540773887</v>
      </c>
      <c r="AS19" s="12">
        <f t="shared" si="1"/>
        <v>1</v>
      </c>
      <c r="AT19" s="12" t="str">
        <f t="shared" si="1"/>
        <v>na</v>
      </c>
      <c r="AU19" s="12" t="str">
        <f t="shared" si="1"/>
        <v>na</v>
      </c>
      <c r="AV19" s="12" t="str">
        <f t="shared" si="1"/>
        <v>na</v>
      </c>
      <c r="AW19" s="12" t="str">
        <f t="shared" si="1"/>
        <v>na</v>
      </c>
      <c r="AX19" s="67">
        <f t="shared" si="1"/>
        <v>1</v>
      </c>
      <c r="FC19"/>
      <c r="FF19"/>
      <c r="FI19"/>
      <c r="FL19"/>
      <c r="FO19"/>
    </row>
    <row r="20" spans="1:171" ht="15.75" x14ac:dyDescent="0.25">
      <c r="A20" s="81" t="s">
        <v>108</v>
      </c>
      <c r="H20" s="1" t="s">
        <v>120</v>
      </c>
      <c r="I20" s="15" t="s">
        <v>186</v>
      </c>
      <c r="K20" s="2">
        <v>59.9</v>
      </c>
      <c r="L20" s="21">
        <v>10.473393617021276</v>
      </c>
      <c r="M20" s="187"/>
      <c r="N20" s="83"/>
      <c r="O20" s="83"/>
      <c r="P20" s="12">
        <f t="shared" si="2"/>
        <v>0.01</v>
      </c>
      <c r="Q20" s="67">
        <f t="shared" si="3"/>
        <v>0.01</v>
      </c>
      <c r="R20" s="1">
        <v>1</v>
      </c>
      <c r="S20">
        <v>0.25</v>
      </c>
      <c r="T20">
        <v>1</v>
      </c>
      <c r="U20">
        <v>0.25</v>
      </c>
      <c r="V20">
        <v>0.25</v>
      </c>
      <c r="W20">
        <v>1</v>
      </c>
      <c r="X20">
        <v>0.25</v>
      </c>
      <c r="Y20">
        <v>1</v>
      </c>
      <c r="Z20" s="45"/>
      <c r="AB20" s="53">
        <v>1</v>
      </c>
      <c r="AC20" s="25">
        <f t="shared" si="4"/>
        <v>-4.6051701859880909</v>
      </c>
      <c r="AD20" s="12">
        <f t="shared" si="0"/>
        <v>-1.6180327680498696</v>
      </c>
      <c r="AE20" s="12">
        <f t="shared" si="0"/>
        <v>-4.6051701859880909</v>
      </c>
      <c r="AF20" s="12">
        <f t="shared" si="0"/>
        <v>-2.85390828427431</v>
      </c>
      <c r="AG20" s="12">
        <f t="shared" si="0"/>
        <v>-2.9763144562790242</v>
      </c>
      <c r="AH20" s="12">
        <f t="shared" si="0"/>
        <v>-4.6051701859880909</v>
      </c>
      <c r="AI20" s="12">
        <f t="shared" si="0"/>
        <v>-2.0932591754491323</v>
      </c>
      <c r="AJ20" s="12">
        <f t="shared" si="0"/>
        <v>-4.8658401965157188</v>
      </c>
      <c r="AK20" s="12" t="str">
        <f t="shared" si="0"/>
        <v>na</v>
      </c>
      <c r="AL20" s="12" t="str">
        <f t="shared" si="0"/>
        <v>na</v>
      </c>
      <c r="AM20" s="12">
        <f t="shared" si="0"/>
        <v>-4.6051701859880909</v>
      </c>
      <c r="AN20" s="25">
        <f t="shared" si="5"/>
        <v>1</v>
      </c>
      <c r="AO20" s="12">
        <f t="shared" si="1"/>
        <v>0.12344777209642072</v>
      </c>
      <c r="AP20" s="12">
        <f t="shared" si="1"/>
        <v>1</v>
      </c>
      <c r="AQ20" s="12">
        <f t="shared" si="1"/>
        <v>0.38405078357468764</v>
      </c>
      <c r="AR20" s="12">
        <f t="shared" si="1"/>
        <v>0.41770171540773887</v>
      </c>
      <c r="AS20" s="12">
        <f t="shared" si="1"/>
        <v>1</v>
      </c>
      <c r="AT20" s="12">
        <f t="shared" si="1"/>
        <v>0.20661157024793386</v>
      </c>
      <c r="AU20" s="12">
        <f t="shared" si="1"/>
        <v>1.1164115343538625</v>
      </c>
      <c r="AV20" s="12" t="str">
        <f t="shared" si="1"/>
        <v>na</v>
      </c>
      <c r="AW20" s="12" t="str">
        <f t="shared" si="1"/>
        <v>na</v>
      </c>
      <c r="AX20" s="67">
        <f t="shared" si="1"/>
        <v>1</v>
      </c>
      <c r="FC20"/>
      <c r="FF20"/>
      <c r="FI20"/>
      <c r="FL20"/>
      <c r="FO20"/>
    </row>
    <row r="21" spans="1:171" x14ac:dyDescent="0.25">
      <c r="A21" s="81" t="s">
        <v>109</v>
      </c>
      <c r="H21" s="1" t="s">
        <v>8</v>
      </c>
      <c r="I21" s="15" t="s">
        <v>186</v>
      </c>
      <c r="K21" s="2">
        <v>15.8</v>
      </c>
      <c r="L21" s="21">
        <v>73.61999999999999</v>
      </c>
      <c r="M21" s="185"/>
      <c r="N21" s="71"/>
      <c r="O21" s="71"/>
      <c r="P21" s="12">
        <f t="shared" si="2"/>
        <v>0.01</v>
      </c>
      <c r="Q21" s="67">
        <f t="shared" si="3"/>
        <v>0.01</v>
      </c>
      <c r="R21" s="14">
        <v>1</v>
      </c>
      <c r="T21">
        <v>1</v>
      </c>
      <c r="U21">
        <v>0.125</v>
      </c>
      <c r="V21">
        <v>0.25</v>
      </c>
      <c r="W21">
        <v>1</v>
      </c>
      <c r="Y21">
        <v>1</v>
      </c>
      <c r="Z21" s="45">
        <v>1</v>
      </c>
      <c r="AA21">
        <v>1</v>
      </c>
      <c r="AB21" s="11"/>
      <c r="AC21" s="25">
        <f t="shared" si="4"/>
        <v>-4.6051701859880909</v>
      </c>
      <c r="AD21" s="12" t="str">
        <f t="shared" ref="AD21:AD26" si="6">IF(S21&gt;0,(S21/S$28)*LN($P21),"na")</f>
        <v>na</v>
      </c>
      <c r="AE21" s="12">
        <f t="shared" ref="AE21:AE26" si="7">IF(T21&gt;0,(T21/T$28)*LN($P21),"na")</f>
        <v>-4.6051701859880909</v>
      </c>
      <c r="AF21" s="12">
        <f t="shared" ref="AF21:AF26" si="8">IF(U21&gt;0,(U21/U$28)*LN($P21),"na")</f>
        <v>-1.426954142137155</v>
      </c>
      <c r="AG21" s="12">
        <f t="shared" ref="AG21:AG26" si="9">IF(V21&gt;0,(V21/V$28)*LN($P21),"na")</f>
        <v>-2.9763144562790242</v>
      </c>
      <c r="AH21" s="12">
        <f t="shared" ref="AH21:AH26" si="10">IF(W21&gt;0,(W21/W$28)*LN($P21),"na")</f>
        <v>-4.6051701859880909</v>
      </c>
      <c r="AI21" s="12" t="str">
        <f t="shared" ref="AI21:AI26" si="11">IF(X21&gt;0,(X21/X$28)*LN($P21),"na")</f>
        <v>na</v>
      </c>
      <c r="AJ21" s="12">
        <f t="shared" ref="AJ21:AJ26" si="12">IF(Y21&gt;0,(Y21/Y$28)*LN($P21),"na")</f>
        <v>-4.8658401965157188</v>
      </c>
      <c r="AK21" s="12">
        <f t="shared" ref="AK21:AK26" si="13">IF(Z21&gt;0,(Z21/Z$28)*LN($P21),"na")</f>
        <v>-4.6051701859880909</v>
      </c>
      <c r="AL21" s="12">
        <f t="shared" ref="AL21:AL26" si="14">IF(AA21&gt;0,(AA21/AA$28)*LN($P21),"na")</f>
        <v>-4.6051701859880909</v>
      </c>
      <c r="AM21" s="12" t="str">
        <f t="shared" ref="AM21:AM26" si="15">IF(AB21&gt;0,(AB21/AB$28)*LN($P21),"na")</f>
        <v>na</v>
      </c>
      <c r="AN21" s="25">
        <f t="shared" si="5"/>
        <v>1</v>
      </c>
      <c r="AO21" s="12" t="str">
        <f t="shared" ref="AO21:AO26" si="16">IF(S21&gt;0,(((S21/S$28)^2)*($Q21^2))/($P21^2),"na")</f>
        <v>na</v>
      </c>
      <c r="AP21" s="12">
        <f t="shared" ref="AP21:AP26" si="17">IF(T21&gt;0,(((T21/T$28)^2)*($Q21^2))/($P21^2),"na")</f>
        <v>1</v>
      </c>
      <c r="AQ21" s="12">
        <f t="shared" ref="AQ21:AQ26" si="18">IF(U21&gt;0,(((U21/U$28)^2)*($Q21^2))/($P21^2),"na")</f>
        <v>9.6012695893671909E-2</v>
      </c>
      <c r="AR21" s="12">
        <f t="shared" ref="AR21:AR26" si="19">IF(V21&gt;0,(((V21/V$28)^2)*($Q21^2))/($P21^2),"na")</f>
        <v>0.41770171540773887</v>
      </c>
      <c r="AS21" s="12">
        <f t="shared" ref="AS21:AS26" si="20">IF(W21&gt;0,(((W21/W$28)^2)*($Q21^2))/($P21^2),"na")</f>
        <v>1</v>
      </c>
      <c r="AT21" s="12" t="str">
        <f t="shared" ref="AT21:AT26" si="21">IF(X21&gt;0,(((X21/X$28)^2)*($Q21^2))/($P21^2),"na")</f>
        <v>na</v>
      </c>
      <c r="AU21" s="12">
        <f t="shared" ref="AU21:AU26" si="22">IF(Y21&gt;0,(((Y21/Y$28)^2)*($Q21^2))/($P21^2),"na")</f>
        <v>1.1164115343538625</v>
      </c>
      <c r="AV21" s="12">
        <f t="shared" ref="AV21:AV26" si="23">IF(Z21&gt;0,(((Z21/Z$28)^2)*($Q21^2))/($P21^2),"na")</f>
        <v>1</v>
      </c>
      <c r="AW21" s="12">
        <f t="shared" ref="AW21:AW26" si="24">IF(AA21&gt;0,(((AA21/AA$28)^2)*($Q21^2))/($P21^2),"na")</f>
        <v>1</v>
      </c>
      <c r="AX21" s="67" t="str">
        <f t="shared" ref="AX21:AX26" si="25">IF(AB21&gt;0,(((AB21/AB$28)^2)*($Q21^2))/($P21^2),"na")</f>
        <v>na</v>
      </c>
      <c r="FC21"/>
      <c r="FF21"/>
      <c r="FI21"/>
      <c r="FL21"/>
      <c r="FO21"/>
    </row>
    <row r="22" spans="1:171" x14ac:dyDescent="0.25">
      <c r="A22" s="81" t="s">
        <v>139</v>
      </c>
      <c r="H22" s="1" t="s">
        <v>120</v>
      </c>
      <c r="I22" s="15" t="s">
        <v>186</v>
      </c>
      <c r="K22" s="2">
        <v>59.9</v>
      </c>
      <c r="L22" s="21">
        <v>0.7053590425531916</v>
      </c>
      <c r="M22" s="187"/>
      <c r="N22" s="83"/>
      <c r="O22" s="83"/>
      <c r="P22" s="12">
        <f t="shared" si="2"/>
        <v>0.01</v>
      </c>
      <c r="Q22" s="67">
        <f t="shared" si="3"/>
        <v>0.01</v>
      </c>
      <c r="R22" s="1">
        <v>1</v>
      </c>
      <c r="S22">
        <v>0.25</v>
      </c>
      <c r="U22">
        <v>1</v>
      </c>
      <c r="V22">
        <v>1</v>
      </c>
      <c r="W22">
        <v>1</v>
      </c>
      <c r="Z22" s="45"/>
      <c r="AB22">
        <v>1</v>
      </c>
      <c r="AC22" s="25">
        <f t="shared" si="4"/>
        <v>-4.6051701859880909</v>
      </c>
      <c r="AD22" s="12">
        <f t="shared" si="6"/>
        <v>-1.6180327680498696</v>
      </c>
      <c r="AE22" s="12" t="str">
        <f t="shared" si="7"/>
        <v>na</v>
      </c>
      <c r="AF22" s="12">
        <f t="shared" si="8"/>
        <v>-11.41563313709724</v>
      </c>
      <c r="AG22" s="12">
        <f t="shared" si="9"/>
        <v>-11.905257825116097</v>
      </c>
      <c r="AH22" s="12">
        <f t="shared" si="10"/>
        <v>-4.6051701859880909</v>
      </c>
      <c r="AI22" s="12" t="str">
        <f t="shared" si="11"/>
        <v>na</v>
      </c>
      <c r="AJ22" s="12" t="str">
        <f t="shared" si="12"/>
        <v>na</v>
      </c>
      <c r="AK22" s="12" t="str">
        <f t="shared" si="13"/>
        <v>na</v>
      </c>
      <c r="AL22" s="12" t="str">
        <f t="shared" si="14"/>
        <v>na</v>
      </c>
      <c r="AM22" s="12">
        <f t="shared" si="15"/>
        <v>-4.6051701859880909</v>
      </c>
      <c r="AN22" s="25">
        <f t="shared" si="5"/>
        <v>1</v>
      </c>
      <c r="AO22" s="12">
        <f t="shared" si="16"/>
        <v>0.12344777209642072</v>
      </c>
      <c r="AP22" s="12" t="str">
        <f t="shared" si="17"/>
        <v>na</v>
      </c>
      <c r="AQ22" s="12">
        <f t="shared" si="18"/>
        <v>6.1448125371950022</v>
      </c>
      <c r="AR22" s="12">
        <f t="shared" si="19"/>
        <v>6.6832274465238219</v>
      </c>
      <c r="AS22" s="12">
        <f t="shared" si="20"/>
        <v>1</v>
      </c>
      <c r="AT22" s="12" t="str">
        <f t="shared" si="21"/>
        <v>na</v>
      </c>
      <c r="AU22" s="12" t="str">
        <f t="shared" si="22"/>
        <v>na</v>
      </c>
      <c r="AV22" s="12" t="str">
        <f t="shared" si="23"/>
        <v>na</v>
      </c>
      <c r="AW22" s="12" t="str">
        <f t="shared" si="24"/>
        <v>na</v>
      </c>
      <c r="AX22" s="67">
        <f t="shared" si="25"/>
        <v>1</v>
      </c>
      <c r="FC22"/>
      <c r="FF22"/>
      <c r="FI22"/>
      <c r="FL22"/>
      <c r="FO22"/>
    </row>
    <row r="23" spans="1:171" x14ac:dyDescent="0.25">
      <c r="A23" s="81" t="s">
        <v>125</v>
      </c>
      <c r="H23" s="1" t="s">
        <v>8</v>
      </c>
      <c r="I23" s="15" t="s">
        <v>186</v>
      </c>
      <c r="K23" s="2">
        <v>15.8</v>
      </c>
      <c r="L23" s="21">
        <v>51.096000000000004</v>
      </c>
      <c r="M23" s="185"/>
      <c r="N23" s="71"/>
      <c r="O23" s="71"/>
      <c r="P23" s="12">
        <f t="shared" si="2"/>
        <v>0.01</v>
      </c>
      <c r="Q23" s="67">
        <f t="shared" si="3"/>
        <v>0.01</v>
      </c>
      <c r="R23" s="1">
        <v>1</v>
      </c>
      <c r="S23">
        <v>0.25</v>
      </c>
      <c r="U23">
        <v>0.125</v>
      </c>
      <c r="V23">
        <v>0.05</v>
      </c>
      <c r="W23">
        <v>1</v>
      </c>
      <c r="Y23">
        <v>1</v>
      </c>
      <c r="Z23" s="45"/>
      <c r="AB23">
        <v>1</v>
      </c>
      <c r="AC23" s="25">
        <f t="shared" si="4"/>
        <v>-4.6051701859880909</v>
      </c>
      <c r="AD23" s="12">
        <f t="shared" si="6"/>
        <v>-1.6180327680498696</v>
      </c>
      <c r="AE23" s="12" t="str">
        <f t="shared" si="7"/>
        <v>na</v>
      </c>
      <c r="AF23" s="12">
        <f t="shared" si="8"/>
        <v>-1.426954142137155</v>
      </c>
      <c r="AG23" s="12">
        <f t="shared" si="9"/>
        <v>-0.59526289125580489</v>
      </c>
      <c r="AH23" s="12">
        <f t="shared" si="10"/>
        <v>-4.6051701859880909</v>
      </c>
      <c r="AI23" s="12" t="str">
        <f t="shared" si="11"/>
        <v>na</v>
      </c>
      <c r="AJ23" s="12">
        <f t="shared" si="12"/>
        <v>-4.8658401965157188</v>
      </c>
      <c r="AK23" s="12" t="str">
        <f t="shared" si="13"/>
        <v>na</v>
      </c>
      <c r="AL23" s="12" t="str">
        <f t="shared" si="14"/>
        <v>na</v>
      </c>
      <c r="AM23" s="12">
        <f t="shared" si="15"/>
        <v>-4.6051701859880909</v>
      </c>
      <c r="AN23" s="25">
        <f t="shared" si="5"/>
        <v>1</v>
      </c>
      <c r="AO23" s="12">
        <f t="shared" si="16"/>
        <v>0.12344777209642072</v>
      </c>
      <c r="AP23" s="12" t="str">
        <f t="shared" si="17"/>
        <v>na</v>
      </c>
      <c r="AQ23" s="12">
        <f t="shared" si="18"/>
        <v>9.6012695893671909E-2</v>
      </c>
      <c r="AR23" s="12">
        <f t="shared" si="19"/>
        <v>1.6708068616309558E-2</v>
      </c>
      <c r="AS23" s="12">
        <f t="shared" si="20"/>
        <v>1</v>
      </c>
      <c r="AT23" s="12" t="str">
        <f t="shared" si="21"/>
        <v>na</v>
      </c>
      <c r="AU23" s="12">
        <f t="shared" si="22"/>
        <v>1.1164115343538625</v>
      </c>
      <c r="AV23" s="12" t="str">
        <f t="shared" si="23"/>
        <v>na</v>
      </c>
      <c r="AW23" s="12" t="str">
        <f t="shared" si="24"/>
        <v>na</v>
      </c>
      <c r="AX23" s="67">
        <f t="shared" si="25"/>
        <v>1</v>
      </c>
      <c r="FC23"/>
      <c r="FF23"/>
      <c r="FI23"/>
      <c r="FL23"/>
      <c r="FO23"/>
    </row>
    <row r="24" spans="1:171" ht="15.75" x14ac:dyDescent="0.25">
      <c r="A24" s="81" t="s">
        <v>113</v>
      </c>
      <c r="H24" s="1" t="s">
        <v>8</v>
      </c>
      <c r="I24" s="15" t="s">
        <v>186</v>
      </c>
      <c r="K24" s="2">
        <v>15.8</v>
      </c>
      <c r="L24" s="21">
        <v>1911.8119999999999</v>
      </c>
      <c r="M24" s="185"/>
      <c r="N24" s="71"/>
      <c r="O24" s="71"/>
      <c r="P24" s="12">
        <f t="shared" si="2"/>
        <v>0.01</v>
      </c>
      <c r="Q24" s="67">
        <f t="shared" si="3"/>
        <v>0.01</v>
      </c>
      <c r="R24" s="1">
        <v>1</v>
      </c>
      <c r="U24">
        <v>0.125</v>
      </c>
      <c r="V24">
        <v>0.01</v>
      </c>
      <c r="W24">
        <v>1</v>
      </c>
      <c r="Z24" s="45"/>
      <c r="AA24">
        <v>1</v>
      </c>
      <c r="AB24" s="53">
        <v>1</v>
      </c>
      <c r="AC24" s="25">
        <f t="shared" si="4"/>
        <v>-4.6051701859880909</v>
      </c>
      <c r="AD24" s="12" t="str">
        <f t="shared" si="6"/>
        <v>na</v>
      </c>
      <c r="AE24" s="12" t="str">
        <f t="shared" si="7"/>
        <v>na</v>
      </c>
      <c r="AF24" s="12">
        <f t="shared" si="8"/>
        <v>-1.426954142137155</v>
      </c>
      <c r="AG24" s="12">
        <f t="shared" si="9"/>
        <v>-0.11905257825116096</v>
      </c>
      <c r="AH24" s="12">
        <f t="shared" si="10"/>
        <v>-4.6051701859880909</v>
      </c>
      <c r="AI24" s="12" t="str">
        <f t="shared" si="11"/>
        <v>na</v>
      </c>
      <c r="AJ24" s="12" t="str">
        <f t="shared" si="12"/>
        <v>na</v>
      </c>
      <c r="AK24" s="12" t="str">
        <f t="shared" si="13"/>
        <v>na</v>
      </c>
      <c r="AL24" s="12">
        <f t="shared" si="14"/>
        <v>-4.6051701859880909</v>
      </c>
      <c r="AM24" s="12">
        <f t="shared" si="15"/>
        <v>-4.6051701859880909</v>
      </c>
      <c r="AN24" s="25">
        <f t="shared" si="5"/>
        <v>1</v>
      </c>
      <c r="AO24" s="12" t="str">
        <f t="shared" si="16"/>
        <v>na</v>
      </c>
      <c r="AP24" s="12" t="str">
        <f t="shared" si="17"/>
        <v>na</v>
      </c>
      <c r="AQ24" s="12">
        <f t="shared" si="18"/>
        <v>9.6012695893671909E-2</v>
      </c>
      <c r="AR24" s="12">
        <f t="shared" si="19"/>
        <v>6.6832274465238213E-4</v>
      </c>
      <c r="AS24" s="12">
        <f t="shared" si="20"/>
        <v>1</v>
      </c>
      <c r="AT24" s="12" t="str">
        <f t="shared" si="21"/>
        <v>na</v>
      </c>
      <c r="AU24" s="12" t="str">
        <f t="shared" si="22"/>
        <v>na</v>
      </c>
      <c r="AV24" s="12" t="str">
        <f t="shared" si="23"/>
        <v>na</v>
      </c>
      <c r="AW24" s="12">
        <f t="shared" si="24"/>
        <v>1</v>
      </c>
      <c r="AX24" s="67">
        <f t="shared" si="25"/>
        <v>1</v>
      </c>
      <c r="FC24"/>
      <c r="FF24"/>
      <c r="FI24"/>
      <c r="FL24"/>
      <c r="FO24"/>
    </row>
    <row r="25" spans="1:171" x14ac:dyDescent="0.25">
      <c r="A25" s="81" t="s">
        <v>126</v>
      </c>
      <c r="H25" s="1" t="s">
        <v>120</v>
      </c>
      <c r="I25" s="15" t="s">
        <v>186</v>
      </c>
      <c r="K25" s="2">
        <v>59.9</v>
      </c>
      <c r="L25" s="21">
        <v>87.4552085106383</v>
      </c>
      <c r="M25" s="187"/>
      <c r="N25" s="83"/>
      <c r="O25" s="83"/>
      <c r="P25" s="12">
        <f t="shared" si="2"/>
        <v>0.01</v>
      </c>
      <c r="Q25" s="67">
        <f t="shared" si="3"/>
        <v>0.01</v>
      </c>
      <c r="R25" s="1">
        <v>1</v>
      </c>
      <c r="S25">
        <v>1</v>
      </c>
      <c r="U25">
        <v>0.375</v>
      </c>
      <c r="V25">
        <v>0.15</v>
      </c>
      <c r="W25">
        <v>1</v>
      </c>
      <c r="X25">
        <v>0.25</v>
      </c>
      <c r="Y25">
        <v>1</v>
      </c>
      <c r="Z25" s="45"/>
      <c r="AA25">
        <v>1</v>
      </c>
      <c r="AB25">
        <v>1</v>
      </c>
      <c r="AC25" s="25">
        <f t="shared" si="4"/>
        <v>-4.6051701859880909</v>
      </c>
      <c r="AD25" s="12">
        <f t="shared" si="6"/>
        <v>-6.4721310721994785</v>
      </c>
      <c r="AE25" s="12" t="str">
        <f t="shared" si="7"/>
        <v>na</v>
      </c>
      <c r="AF25" s="12">
        <f t="shared" si="8"/>
        <v>-4.2808624264114652</v>
      </c>
      <c r="AG25" s="12">
        <f t="shared" si="9"/>
        <v>-1.7857886737674145</v>
      </c>
      <c r="AH25" s="12">
        <f t="shared" si="10"/>
        <v>-4.6051701859880909</v>
      </c>
      <c r="AI25" s="12">
        <f t="shared" si="11"/>
        <v>-2.0932591754491323</v>
      </c>
      <c r="AJ25" s="12">
        <f t="shared" si="12"/>
        <v>-4.8658401965157188</v>
      </c>
      <c r="AK25" s="12" t="str">
        <f t="shared" si="13"/>
        <v>na</v>
      </c>
      <c r="AL25" s="12">
        <f t="shared" si="14"/>
        <v>-4.6051701859880909</v>
      </c>
      <c r="AM25" s="12">
        <f t="shared" si="15"/>
        <v>-4.6051701859880909</v>
      </c>
      <c r="AN25" s="25">
        <f t="shared" si="5"/>
        <v>1</v>
      </c>
      <c r="AO25" s="12">
        <f t="shared" si="16"/>
        <v>1.9751643535427315</v>
      </c>
      <c r="AP25" s="12" t="str">
        <f t="shared" si="17"/>
        <v>na</v>
      </c>
      <c r="AQ25" s="12">
        <f t="shared" si="18"/>
        <v>0.86411426304304717</v>
      </c>
      <c r="AR25" s="12">
        <f t="shared" si="19"/>
        <v>0.15037261754678599</v>
      </c>
      <c r="AS25" s="12">
        <f t="shared" si="20"/>
        <v>1</v>
      </c>
      <c r="AT25" s="12">
        <f t="shared" si="21"/>
        <v>0.20661157024793386</v>
      </c>
      <c r="AU25" s="12">
        <f t="shared" si="22"/>
        <v>1.1164115343538625</v>
      </c>
      <c r="AV25" s="12" t="str">
        <f t="shared" si="23"/>
        <v>na</v>
      </c>
      <c r="AW25" s="12">
        <f t="shared" si="24"/>
        <v>1</v>
      </c>
      <c r="AX25" s="67">
        <f t="shared" si="25"/>
        <v>1</v>
      </c>
      <c r="FC25"/>
      <c r="FF25"/>
      <c r="FI25"/>
      <c r="FL25"/>
      <c r="FO25"/>
    </row>
    <row r="26" spans="1:171" x14ac:dyDescent="0.25">
      <c r="A26" s="81" t="s">
        <v>114</v>
      </c>
      <c r="H26" s="1" t="s">
        <v>8</v>
      </c>
      <c r="I26" s="15" t="s">
        <v>186</v>
      </c>
      <c r="K26" s="2">
        <v>15.8</v>
      </c>
      <c r="L26" s="21">
        <v>770.98800000000006</v>
      </c>
      <c r="M26" s="185"/>
      <c r="N26" s="71"/>
      <c r="O26" s="71"/>
      <c r="P26" s="12">
        <f t="shared" si="2"/>
        <v>0.01</v>
      </c>
      <c r="Q26" s="67">
        <f t="shared" si="3"/>
        <v>0.01</v>
      </c>
      <c r="R26" s="1">
        <v>1</v>
      </c>
      <c r="U26">
        <v>0.125</v>
      </c>
      <c r="V26">
        <v>0.05</v>
      </c>
      <c r="W26">
        <v>1</v>
      </c>
      <c r="Y26">
        <v>0.25</v>
      </c>
      <c r="Z26" s="45"/>
      <c r="AB26">
        <v>1</v>
      </c>
      <c r="AC26" s="25">
        <f t="shared" si="4"/>
        <v>-4.6051701859880909</v>
      </c>
      <c r="AD26" s="12" t="str">
        <f t="shared" si="6"/>
        <v>na</v>
      </c>
      <c r="AE26" s="12" t="str">
        <f t="shared" si="7"/>
        <v>na</v>
      </c>
      <c r="AF26" s="12">
        <f t="shared" si="8"/>
        <v>-1.426954142137155</v>
      </c>
      <c r="AG26" s="12">
        <f t="shared" si="9"/>
        <v>-0.59526289125580489</v>
      </c>
      <c r="AH26" s="12">
        <f t="shared" si="10"/>
        <v>-4.6051701859880909</v>
      </c>
      <c r="AI26" s="12" t="str">
        <f t="shared" si="11"/>
        <v>na</v>
      </c>
      <c r="AJ26" s="12">
        <f t="shared" si="12"/>
        <v>-1.2164600491289297</v>
      </c>
      <c r="AK26" s="12" t="str">
        <f t="shared" si="13"/>
        <v>na</v>
      </c>
      <c r="AL26" s="12" t="str">
        <f t="shared" si="14"/>
        <v>na</v>
      </c>
      <c r="AM26" s="12">
        <f t="shared" si="15"/>
        <v>-4.6051701859880909</v>
      </c>
      <c r="AN26" s="25">
        <f t="shared" si="5"/>
        <v>1</v>
      </c>
      <c r="AO26" s="12" t="str">
        <f t="shared" si="16"/>
        <v>na</v>
      </c>
      <c r="AP26" s="12" t="str">
        <f t="shared" si="17"/>
        <v>na</v>
      </c>
      <c r="AQ26" s="12">
        <f t="shared" si="18"/>
        <v>9.6012695893671909E-2</v>
      </c>
      <c r="AR26" s="12">
        <f t="shared" si="19"/>
        <v>1.6708068616309558E-2</v>
      </c>
      <c r="AS26" s="12">
        <f t="shared" si="20"/>
        <v>1</v>
      </c>
      <c r="AT26" s="12" t="str">
        <f t="shared" si="21"/>
        <v>na</v>
      </c>
      <c r="AU26" s="12">
        <f t="shared" si="22"/>
        <v>6.9775720897116408E-2</v>
      </c>
      <c r="AV26" s="12" t="str">
        <f t="shared" si="23"/>
        <v>na</v>
      </c>
      <c r="AW26" s="12" t="str">
        <f t="shared" si="24"/>
        <v>na</v>
      </c>
      <c r="AX26" s="67">
        <f t="shared" si="25"/>
        <v>1</v>
      </c>
      <c r="FC26"/>
      <c r="FF26"/>
      <c r="FI26"/>
      <c r="FL26"/>
      <c r="FO26"/>
    </row>
    <row r="27" spans="1:171" x14ac:dyDescent="0.25">
      <c r="R27" s="1"/>
      <c r="Z27" s="45"/>
      <c r="AB27" s="2"/>
      <c r="AN27" s="1"/>
      <c r="AX27" s="2"/>
      <c r="FC27"/>
      <c r="FF27"/>
      <c r="FI27"/>
      <c r="FL27"/>
      <c r="FO27"/>
    </row>
    <row r="28" spans="1:171" x14ac:dyDescent="0.25">
      <c r="A28" t="s">
        <v>40</v>
      </c>
      <c r="M28" s="116" t="e">
        <f>AVERAGE(M5:M26)</f>
        <v>#DIV/0!</v>
      </c>
      <c r="R28" s="1">
        <f>SUM(R5:R26)/R29</f>
        <v>1</v>
      </c>
      <c r="S28">
        <f t="shared" ref="S28:AB28" si="26">SUM(S5:S26)/S29</f>
        <v>0.71153846153846156</v>
      </c>
      <c r="T28">
        <f t="shared" si="26"/>
        <v>1</v>
      </c>
      <c r="U28">
        <f t="shared" si="26"/>
        <v>0.40340909090909088</v>
      </c>
      <c r="V28">
        <f t="shared" si="26"/>
        <v>0.38681818181818189</v>
      </c>
      <c r="W28">
        <f t="shared" si="26"/>
        <v>1</v>
      </c>
      <c r="X28">
        <f t="shared" si="26"/>
        <v>0.55000000000000004</v>
      </c>
      <c r="Y28">
        <f t="shared" si="26"/>
        <v>0.9464285714285714</v>
      </c>
      <c r="Z28" s="45">
        <f t="shared" si="26"/>
        <v>1</v>
      </c>
      <c r="AA28">
        <f t="shared" si="26"/>
        <v>1</v>
      </c>
      <c r="AB28" s="2">
        <f t="shared" si="26"/>
        <v>1</v>
      </c>
      <c r="AC28" s="12">
        <f>(1/R29)*(SUM(AC5:AC26))</f>
        <v>-4.60517018598809</v>
      </c>
      <c r="AD28" s="12">
        <f t="shared" ref="AD28" si="27">(1/S29)*(SUM(AD5:AD26))</f>
        <v>-4.6051701859880918</v>
      </c>
      <c r="AE28" s="12">
        <f t="shared" ref="AE28" si="28">(1/T29)*(SUM(AE5:AE26))</f>
        <v>-4.6051701859880909</v>
      </c>
      <c r="AF28" s="12">
        <f t="shared" ref="AF28" si="29">(1/U29)*(SUM(AF5:AF26))</f>
        <v>-4.60517018598809</v>
      </c>
      <c r="AG28" s="12">
        <f t="shared" ref="AG28" si="30">(1/V29)*(SUM(AG5:AG26))</f>
        <v>-4.6051701859880909</v>
      </c>
      <c r="AH28" s="12">
        <f t="shared" ref="AH28" si="31">(1/W29)*(SUM(AH5:AH26))</f>
        <v>-4.60517018598809</v>
      </c>
      <c r="AI28" s="12">
        <f t="shared" ref="AI28" si="32">(1/X29)*(SUM(AI5:AI26))</f>
        <v>-4.6051701859880927</v>
      </c>
      <c r="AJ28" s="12">
        <f t="shared" ref="AJ28" si="33">(1/Y29)*(SUM(AJ5:AJ26))</f>
        <v>-4.6051701859880909</v>
      </c>
      <c r="AK28" s="12">
        <f t="shared" ref="AK28" si="34">(1/Z29)*(SUM(AK5:AK26))</f>
        <v>-4.6051701859880909</v>
      </c>
      <c r="AL28" s="12">
        <f t="shared" ref="AL28" si="35">(1/AA29)*(SUM(AL5:AL26))</f>
        <v>-4.6051701859880909</v>
      </c>
      <c r="AM28" s="12">
        <f t="shared" ref="AM28" si="36">(1/AB29)*(SUM(AM5:AM26))</f>
        <v>-4.60517018598809</v>
      </c>
      <c r="AN28" s="25">
        <f>SUM(AN5:AN26)</f>
        <v>22</v>
      </c>
      <c r="AO28" s="12">
        <f t="shared" ref="AO28:AX28" si="37">SUM(AO5:AO26)</f>
        <v>16.418553688823955</v>
      </c>
      <c r="AP28" s="12">
        <f t="shared" si="37"/>
        <v>9</v>
      </c>
      <c r="AQ28" s="12">
        <f t="shared" si="37"/>
        <v>36.964887919063678</v>
      </c>
      <c r="AR28" s="12">
        <f t="shared" si="37"/>
        <v>43.608727411312586</v>
      </c>
      <c r="AS28" s="12">
        <f t="shared" si="37"/>
        <v>21</v>
      </c>
      <c r="AT28" s="12">
        <f t="shared" si="37"/>
        <v>7.2314049586776852</v>
      </c>
      <c r="AU28" s="12">
        <f t="shared" si="37"/>
        <v>14.583125667497326</v>
      </c>
      <c r="AV28" s="12">
        <f t="shared" si="37"/>
        <v>2</v>
      </c>
      <c r="AW28" s="12">
        <f t="shared" si="37"/>
        <v>8</v>
      </c>
      <c r="AX28" s="67">
        <f t="shared" si="37"/>
        <v>20</v>
      </c>
      <c r="FC28"/>
      <c r="FF28"/>
      <c r="FI28"/>
      <c r="FL28"/>
      <c r="FO28"/>
    </row>
    <row r="29" spans="1:171" x14ac:dyDescent="0.25">
      <c r="A29" t="s">
        <v>41</v>
      </c>
      <c r="R29" s="1">
        <f>COUNTIF(R5:R26,"&gt;0")</f>
        <v>22</v>
      </c>
      <c r="S29">
        <f t="shared" ref="S29:AB29" si="38">COUNTIF(S5:S26,"&gt;0")</f>
        <v>13</v>
      </c>
      <c r="T29">
        <f t="shared" si="38"/>
        <v>9</v>
      </c>
      <c r="U29">
        <f t="shared" si="38"/>
        <v>22</v>
      </c>
      <c r="V29">
        <f t="shared" si="38"/>
        <v>22</v>
      </c>
      <c r="W29">
        <f t="shared" si="38"/>
        <v>21</v>
      </c>
      <c r="X29">
        <f t="shared" si="38"/>
        <v>5</v>
      </c>
      <c r="Y29">
        <f t="shared" si="38"/>
        <v>14</v>
      </c>
      <c r="Z29" s="45">
        <f t="shared" si="38"/>
        <v>2</v>
      </c>
      <c r="AA29">
        <f t="shared" si="38"/>
        <v>8</v>
      </c>
      <c r="AB29" s="2">
        <f t="shared" si="38"/>
        <v>20</v>
      </c>
      <c r="AC29" s="12"/>
      <c r="AD29" s="12"/>
      <c r="AE29" s="12"/>
      <c r="AF29" s="12"/>
      <c r="AG29" s="12"/>
      <c r="AH29" s="12"/>
      <c r="AI29" s="12"/>
      <c r="AJ29" s="12"/>
      <c r="AK29" s="12"/>
      <c r="AL29" s="12"/>
      <c r="AM29" s="67"/>
      <c r="AN29" s="12">
        <f t="shared" ref="AN29" si="39">AN28*AC30^2</f>
        <v>2.2000000000000062E-3</v>
      </c>
      <c r="AO29" s="12">
        <f t="shared" ref="AO29" si="40">AO28*AD30^2</f>
        <v>1.6418553688823938E-3</v>
      </c>
      <c r="AP29" s="12">
        <f t="shared" ref="AP29" si="41">AP28*AE30^2</f>
        <v>9.0000000000000063E-4</v>
      </c>
      <c r="AQ29" s="12">
        <f t="shared" ref="AQ29" si="42">AQ28*AF30^2</f>
        <v>3.6964887919063781E-3</v>
      </c>
      <c r="AR29" s="12">
        <f t="shared" ref="AR29" si="43">AR28*AG30^2</f>
        <v>4.3608727411312614E-3</v>
      </c>
      <c r="AS29" s="12">
        <f t="shared" ref="AS29" si="44">AS28*AH30^2</f>
        <v>2.1000000000000059E-3</v>
      </c>
      <c r="AT29" s="12">
        <f t="shared" ref="AT29" si="45">AT28*AI30^2</f>
        <v>7.2314049586776649E-4</v>
      </c>
      <c r="AU29" s="12">
        <f t="shared" ref="AU29" si="46">AU28*AJ30^2</f>
        <v>1.4583125667497335E-3</v>
      </c>
      <c r="AV29" s="12">
        <f t="shared" ref="AV29" si="47">AV28*AK30^2</f>
        <v>2.0000000000000015E-4</v>
      </c>
      <c r="AW29" s="12">
        <f t="shared" ref="AW29" si="48">AW28*AL30^2</f>
        <v>8.0000000000000058E-4</v>
      </c>
      <c r="AX29" s="67">
        <f t="shared" ref="AX29" si="49">AX28*AM30^2</f>
        <v>2.0000000000000057E-3</v>
      </c>
      <c r="FC29"/>
      <c r="FF29"/>
      <c r="FI29"/>
      <c r="FL29"/>
      <c r="FO29"/>
    </row>
    <row r="30" spans="1:171" ht="24" x14ac:dyDescent="0.45">
      <c r="A30" s="28" t="s">
        <v>188</v>
      </c>
      <c r="R30" s="1">
        <f>IF(R5&gt;0,$M5,0)+IF(R6&gt;0,$M6,0)+IF(R7&gt;0,$M7,0)+IF(R8&gt;0,$M8,0)+IF(R9&gt;0,$M9,0)+IF(R10&gt;0,$M10,0)+IF(R11&gt;0,$M11,0)+IF(R12&gt;0,$M12,0)+IF(R13&gt;0,$M13,0)+IF(R14&gt;0,$M14,0)+IF(R15&gt;0,$M15,0)+IF(R16&gt;0,$M16,0)+IF(R17&gt;0,$M17,0)+IF(R18&gt;0,$M18,0)+IF(R19&gt;0,$M19,0)+IF(R20&gt;0,$M20,0)+IF(R21&gt;0,$M21,0)+IF(R22&gt;0,$M22,0)+IF(R23&gt;0,$M23,0)+IF(R24&gt;0,$M24,0)+IF(R25&gt;0,$M25,0)+IF(R26&gt;0,$M26,0)</f>
        <v>0</v>
      </c>
      <c r="S30">
        <f t="shared" ref="S30:AB30" si="50">IF(S5&gt;0,$M5,0)+IF(S6&gt;0,$M6,0)+IF(S7&gt;0,$M7,0)+IF(S8&gt;0,$M8,0)+IF(S9&gt;0,$M9,0)+IF(S10&gt;0,$M10,0)+IF(S11&gt;0,$M11,0)+IF(S12&gt;0,$M12,0)+IF(S13&gt;0,$M13,0)+IF(S14&gt;0,$M14,0)+IF(S15&gt;0,$M15,0)+IF(S16&gt;0,$M16,0)+IF(S17&gt;0,$M17,0)+IF(S18&gt;0,$M18,0)+IF(S19&gt;0,$M19,0)+IF(S20&gt;0,$M20,0)+IF(S21&gt;0,$M21,0)+IF(S22&gt;0,$M22,0)+IF(S23&gt;0,$M23,0)+IF(S24&gt;0,$M24,0)+IF(S25&gt;0,$M25,0)+IF(S26&gt;0,$M26,0)</f>
        <v>0</v>
      </c>
      <c r="T30">
        <f t="shared" si="50"/>
        <v>0</v>
      </c>
      <c r="U30">
        <f t="shared" si="50"/>
        <v>0</v>
      </c>
      <c r="V30">
        <f t="shared" si="50"/>
        <v>0</v>
      </c>
      <c r="W30">
        <f t="shared" si="50"/>
        <v>0</v>
      </c>
      <c r="X30">
        <f t="shared" si="50"/>
        <v>0</v>
      </c>
      <c r="Y30">
        <f t="shared" si="50"/>
        <v>0</v>
      </c>
      <c r="Z30">
        <f t="shared" si="50"/>
        <v>0</v>
      </c>
      <c r="AA30">
        <f t="shared" si="50"/>
        <v>0</v>
      </c>
      <c r="AB30" s="2">
        <f t="shared" si="50"/>
        <v>0</v>
      </c>
      <c r="AC30" s="30">
        <f>EXP(AC28)</f>
        <v>1.0000000000000014E-2</v>
      </c>
      <c r="AD30" s="30">
        <f t="shared" ref="AD30:AM30" si="51">EXP(AD28)</f>
        <v>9.999999999999995E-3</v>
      </c>
      <c r="AE30" s="30">
        <f t="shared" si="51"/>
        <v>1.0000000000000004E-2</v>
      </c>
      <c r="AF30" s="30">
        <f t="shared" si="51"/>
        <v>1.0000000000000014E-2</v>
      </c>
      <c r="AG30" s="30">
        <f t="shared" si="51"/>
        <v>1.0000000000000004E-2</v>
      </c>
      <c r="AH30" s="30">
        <f t="shared" si="51"/>
        <v>1.0000000000000014E-2</v>
      </c>
      <c r="AI30" s="30">
        <f t="shared" si="51"/>
        <v>9.9999999999999863E-3</v>
      </c>
      <c r="AJ30" s="30">
        <f t="shared" si="51"/>
        <v>1.0000000000000004E-2</v>
      </c>
      <c r="AK30" s="30">
        <f t="shared" si="51"/>
        <v>1.0000000000000004E-2</v>
      </c>
      <c r="AL30" s="30">
        <f t="shared" si="51"/>
        <v>1.0000000000000004E-2</v>
      </c>
      <c r="AM30" s="70">
        <f t="shared" si="51"/>
        <v>1.0000000000000014E-2</v>
      </c>
      <c r="AN30" s="12">
        <f t="shared" ref="AN30:AX30" si="52">SQRT(AN29)</f>
        <v>4.690415759823436E-2</v>
      </c>
      <c r="AO30" s="12">
        <f t="shared" si="52"/>
        <v>4.0519814521816286E-2</v>
      </c>
      <c r="AP30" s="12">
        <f t="shared" si="52"/>
        <v>3.0000000000000009E-2</v>
      </c>
      <c r="AQ30" s="12">
        <f t="shared" si="52"/>
        <v>6.0798756499671751E-2</v>
      </c>
      <c r="AR30" s="12">
        <f t="shared" si="52"/>
        <v>6.6036904387859224E-2</v>
      </c>
      <c r="AS30" s="12">
        <f t="shared" si="52"/>
        <v>4.5825756949558462E-2</v>
      </c>
      <c r="AT30" s="12">
        <f t="shared" si="52"/>
        <v>2.6891271741361852E-2</v>
      </c>
      <c r="AU30" s="12">
        <f t="shared" si="52"/>
        <v>3.8187858891927072E-2</v>
      </c>
      <c r="AV30" s="12">
        <f t="shared" si="52"/>
        <v>1.4142135623730956E-2</v>
      </c>
      <c r="AW30" s="12">
        <f t="shared" si="52"/>
        <v>2.8284271247461912E-2</v>
      </c>
      <c r="AX30" s="67">
        <f t="shared" si="52"/>
        <v>4.4721359549995857E-2</v>
      </c>
      <c r="FC30"/>
      <c r="FF30"/>
      <c r="FI30"/>
      <c r="FL30"/>
      <c r="FO30"/>
    </row>
    <row r="31" spans="1:171" ht="18" x14ac:dyDescent="0.35">
      <c r="A31" s="31" t="s">
        <v>189</v>
      </c>
      <c r="AC31" s="1"/>
      <c r="AM31" s="2"/>
      <c r="FC31"/>
      <c r="FF31"/>
      <c r="FI31"/>
      <c r="FL31"/>
      <c r="FO31"/>
    </row>
    <row r="32" spans="1:171" x14ac:dyDescent="0.25">
      <c r="A32" s="31" t="s">
        <v>42</v>
      </c>
      <c r="Z32" t="s">
        <v>43</v>
      </c>
      <c r="AC32" s="25">
        <f t="shared" ref="AC32" si="53">SQRT(((R30-1)*(AN30^2))/(R30-1))</f>
        <v>4.690415759823436E-2</v>
      </c>
      <c r="AD32" s="12">
        <f t="shared" ref="AD32" si="54">SQRT(((S30-1)*(AO30^2))/(S30-1))</f>
        <v>4.0519814521816286E-2</v>
      </c>
      <c r="AE32" s="12">
        <f t="shared" ref="AE32" si="55">SQRT(((T30-1)*(AP30^2))/(T30-1))</f>
        <v>3.0000000000000009E-2</v>
      </c>
      <c r="AF32" s="12">
        <f t="shared" ref="AF32" si="56">SQRT(((U30-1)*(AQ30^2))/(U30-1))</f>
        <v>6.0798756499671751E-2</v>
      </c>
      <c r="AG32" s="12">
        <f t="shared" ref="AG32" si="57">SQRT(((V30-1)*(AR30^2))/(V30-1))</f>
        <v>6.6036904387859224E-2</v>
      </c>
      <c r="AH32" s="12">
        <f t="shared" ref="AH32" si="58">SQRT(((W30-1)*(AS30^2))/(W30-1))</f>
        <v>4.5825756949558462E-2</v>
      </c>
      <c r="AI32" s="12">
        <f t="shared" ref="AI32" si="59">SQRT(((X30-1)*(AT30^2))/(X30-1))</f>
        <v>2.6891271741361852E-2</v>
      </c>
      <c r="AJ32" s="12">
        <f t="shared" ref="AJ32" si="60">SQRT(((Y30-1)*(AU30^2))/(Y30-1))</f>
        <v>3.8187858891927072E-2</v>
      </c>
      <c r="AK32" s="12">
        <f t="shared" ref="AK32" si="61">SQRT(((Z30-1)*(AV30^2))/(Z30-1))</f>
        <v>1.4142135623730956E-2</v>
      </c>
      <c r="AL32" s="12">
        <f t="shared" ref="AL32" si="62">SQRT(((AA30-1)*(AW30^2))/(AA30-1))</f>
        <v>2.8284271247461912E-2</v>
      </c>
      <c r="AM32" s="67">
        <f t="shared" ref="AM32" si="63">SQRT(((AB30-1)*(AX30^2))/(AB30-1))</f>
        <v>4.4721359549995857E-2</v>
      </c>
      <c r="FC32"/>
      <c r="FF32"/>
      <c r="FI32"/>
      <c r="FL32"/>
      <c r="FO32"/>
    </row>
    <row r="33" spans="7:171" x14ac:dyDescent="0.25">
      <c r="Z33" t="s">
        <v>44</v>
      </c>
      <c r="AC33" s="25" t="e">
        <f t="shared" ref="AC33" si="64">(1-AC30)/(SQRT((2*(AC32^2)/R30)))</f>
        <v>#DIV/0!</v>
      </c>
      <c r="AD33" s="12" t="e">
        <f t="shared" ref="AD33" si="65">(1-AD30)/(SQRT((2*(AD32^2)/S30)))</f>
        <v>#DIV/0!</v>
      </c>
      <c r="AE33" s="12" t="e">
        <f t="shared" ref="AE33" si="66">(1-AE30)/(SQRT((2*(AE32^2)/T30)))</f>
        <v>#DIV/0!</v>
      </c>
      <c r="AF33" s="12" t="e">
        <f t="shared" ref="AF33" si="67">(1-AF30)/(SQRT((2*(AF32^2)/U30)))</f>
        <v>#DIV/0!</v>
      </c>
      <c r="AG33" s="12" t="e">
        <f t="shared" ref="AG33" si="68">(1-AG30)/(SQRT((2*(AG32^2)/V30)))</f>
        <v>#DIV/0!</v>
      </c>
      <c r="AH33" s="12" t="e">
        <f t="shared" ref="AH33" si="69">(1-AH30)/(SQRT((2*(AH32^2)/W30)))</f>
        <v>#DIV/0!</v>
      </c>
      <c r="AI33" s="12" t="e">
        <f t="shared" ref="AI33" si="70">(1-AI30)/(SQRT((2*(AI32^2)/X30)))</f>
        <v>#DIV/0!</v>
      </c>
      <c r="AJ33" s="12" t="e">
        <f t="shared" ref="AJ33" si="71">(1-AJ30)/(SQRT((2*(AJ32^2)/Y30)))</f>
        <v>#DIV/0!</v>
      </c>
      <c r="AK33" s="12" t="e">
        <f t="shared" ref="AK33" si="72">(1-AK30)/(SQRT((2*(AK32^2)/Z30)))</f>
        <v>#DIV/0!</v>
      </c>
      <c r="AL33" s="12" t="e">
        <f t="shared" ref="AL33" si="73">(1-AL30)/(SQRT((2*(AL32^2)/AA30)))</f>
        <v>#DIV/0!</v>
      </c>
      <c r="AM33" s="67" t="e">
        <f t="shared" ref="AM33" si="74">(1-AM30)/(SQRT((2*(AM32^2)/AB30)))</f>
        <v>#DIV/0!</v>
      </c>
      <c r="FC33"/>
      <c r="FF33"/>
      <c r="FI33"/>
      <c r="FL33"/>
      <c r="FO33"/>
    </row>
    <row r="34" spans="7:171" x14ac:dyDescent="0.25">
      <c r="H34" s="13"/>
      <c r="I34" s="11"/>
      <c r="Z34" t="s">
        <v>151</v>
      </c>
      <c r="AC34" s="25" t="e">
        <f t="shared" ref="AC34" si="75">TINV(0.05,2*R30-2)</f>
        <v>#NUM!</v>
      </c>
      <c r="AD34" s="12" t="e">
        <f t="shared" ref="AD34" si="76">TINV(0.05,2*S30-2)</f>
        <v>#NUM!</v>
      </c>
      <c r="AE34" s="12" t="e">
        <f t="shared" ref="AE34" si="77">TINV(0.05,2*T30-2)</f>
        <v>#NUM!</v>
      </c>
      <c r="AF34" s="12" t="e">
        <f t="shared" ref="AF34" si="78">TINV(0.05,2*U30-2)</f>
        <v>#NUM!</v>
      </c>
      <c r="AG34" s="12" t="e">
        <f t="shared" ref="AG34" si="79">TINV(0.05,2*V30-2)</f>
        <v>#NUM!</v>
      </c>
      <c r="AH34" s="12" t="e">
        <f t="shared" ref="AH34" si="80">TINV(0.05,2*W30-2)</f>
        <v>#NUM!</v>
      </c>
      <c r="AI34" s="12" t="e">
        <f t="shared" ref="AI34" si="81">TINV(0.05,2*X30-2)</f>
        <v>#NUM!</v>
      </c>
      <c r="AJ34" s="12" t="e">
        <f t="shared" ref="AJ34" si="82">TINV(0.05,2*Y30-2)</f>
        <v>#NUM!</v>
      </c>
      <c r="AK34" s="12" t="e">
        <f t="shared" ref="AK34" si="83">TINV(0.05,2*Z30-2)</f>
        <v>#NUM!</v>
      </c>
      <c r="AL34" s="12" t="e">
        <f t="shared" ref="AL34" si="84">TINV(0.05,2*AA30-2)</f>
        <v>#NUM!</v>
      </c>
      <c r="AM34" s="67" t="e">
        <f t="shared" ref="AM34" si="85">TINV(0.05,2*AB30-2)</f>
        <v>#NUM!</v>
      </c>
      <c r="FC34"/>
      <c r="FF34"/>
      <c r="FI34"/>
      <c r="FL34"/>
      <c r="FO34"/>
    </row>
    <row r="35" spans="7:171" x14ac:dyDescent="0.25">
      <c r="H35" s="13"/>
      <c r="I35" s="11"/>
      <c r="Z35" t="s">
        <v>46</v>
      </c>
      <c r="AC35" s="25" t="e">
        <f t="shared" ref="AC35" si="86">TDIST(ABS(AC33),2*R30-2,1)</f>
        <v>#DIV/0!</v>
      </c>
      <c r="AD35" s="12" t="e">
        <f t="shared" ref="AD35" si="87">TDIST(ABS(AD33),2*S30-2,1)</f>
        <v>#DIV/0!</v>
      </c>
      <c r="AE35" s="12" t="e">
        <f t="shared" ref="AE35" si="88">TDIST(ABS(AE33),2*T30-2,1)</f>
        <v>#DIV/0!</v>
      </c>
      <c r="AF35" s="12" t="e">
        <f t="shared" ref="AF35" si="89">TDIST(ABS(AF33),2*U30-2,1)</f>
        <v>#DIV/0!</v>
      </c>
      <c r="AG35" s="12" t="e">
        <f t="shared" ref="AG35" si="90">TDIST(ABS(AG33),2*V30-2,1)</f>
        <v>#DIV/0!</v>
      </c>
      <c r="AH35" s="12" t="e">
        <f t="shared" ref="AH35" si="91">TDIST(ABS(AH33),2*W30-2,1)</f>
        <v>#DIV/0!</v>
      </c>
      <c r="AI35" s="12" t="e">
        <f t="shared" ref="AI35" si="92">TDIST(ABS(AI33),2*X30-2,1)</f>
        <v>#DIV/0!</v>
      </c>
      <c r="AJ35" s="12" t="e">
        <f t="shared" ref="AJ35" si="93">TDIST(ABS(AJ33),2*Y30-2,1)</f>
        <v>#DIV/0!</v>
      </c>
      <c r="AK35" s="12" t="e">
        <f t="shared" ref="AK35" si="94">TDIST(ABS(AK33),2*Z30-2,1)</f>
        <v>#DIV/0!</v>
      </c>
      <c r="AL35" s="12" t="e">
        <f t="shared" ref="AL35" si="95">TDIST(ABS(AL33),2*AA30-2,1)</f>
        <v>#DIV/0!</v>
      </c>
      <c r="AM35" s="67" t="e">
        <f t="shared" ref="AM35" si="96">TDIST(ABS(AM33),2*AB30-2,1)</f>
        <v>#DIV/0!</v>
      </c>
      <c r="FC35"/>
      <c r="FF35"/>
      <c r="FI35"/>
      <c r="FL35"/>
      <c r="FO35"/>
    </row>
    <row r="36" spans="7:171" x14ac:dyDescent="0.25">
      <c r="H36" s="13"/>
      <c r="I36" s="11"/>
      <c r="Z36" t="s">
        <v>47</v>
      </c>
      <c r="AC36" s="25" t="e">
        <f>IF(R29&gt;4,IF(AC35&lt;0.001,"***",IF(AC35&lt;0.01,"**",IF(AC35&lt;0.05,"*","ns"))),"na")</f>
        <v>#DIV/0!</v>
      </c>
      <c r="AD36" s="12" t="e">
        <f t="shared" ref="AD36" si="97">IF(S29&gt;4,IF(AD35&lt;0.001,"***",IF(AD35&lt;0.01,"**",IF(AD35&lt;0.05,"*","ns"))),"na")</f>
        <v>#DIV/0!</v>
      </c>
      <c r="AE36" s="12" t="e">
        <f t="shared" ref="AE36" si="98">IF(T29&gt;4,IF(AE35&lt;0.001,"***",IF(AE35&lt;0.01,"**",IF(AE35&lt;0.05,"*","ns"))),"na")</f>
        <v>#DIV/0!</v>
      </c>
      <c r="AF36" s="12" t="e">
        <f t="shared" ref="AF36" si="99">IF(U29&gt;4,IF(AF35&lt;0.001,"***",IF(AF35&lt;0.01,"**",IF(AF35&lt;0.05,"*","ns"))),"na")</f>
        <v>#DIV/0!</v>
      </c>
      <c r="AG36" s="12" t="e">
        <f t="shared" ref="AG36" si="100">IF(V29&gt;4,IF(AG35&lt;0.001,"***",IF(AG35&lt;0.01,"**",IF(AG35&lt;0.05,"*","ns"))),"na")</f>
        <v>#DIV/0!</v>
      </c>
      <c r="AH36" s="12" t="e">
        <f t="shared" ref="AH36" si="101">IF(W29&gt;4,IF(AH35&lt;0.001,"***",IF(AH35&lt;0.01,"**",IF(AH35&lt;0.05,"*","ns"))),"na")</f>
        <v>#DIV/0!</v>
      </c>
      <c r="AI36" s="12" t="e">
        <f t="shared" ref="AI36" si="102">IF(X29&gt;4,IF(AI35&lt;0.001,"***",IF(AI35&lt;0.01,"**",IF(AI35&lt;0.05,"*","ns"))),"na")</f>
        <v>#DIV/0!</v>
      </c>
      <c r="AJ36" s="12" t="e">
        <f t="shared" ref="AJ36" si="103">IF(Y29&gt;4,IF(AJ35&lt;0.001,"***",IF(AJ35&lt;0.01,"**",IF(AJ35&lt;0.05,"*","ns"))),"na")</f>
        <v>#DIV/0!</v>
      </c>
      <c r="AK36" s="12" t="str">
        <f t="shared" ref="AK36" si="104">IF(Z29&gt;4,IF(AK35&lt;0.001,"***",IF(AK35&lt;0.01,"**",IF(AK35&lt;0.05,"*","ns"))),"na")</f>
        <v>na</v>
      </c>
      <c r="AL36" s="12" t="e">
        <f t="shared" ref="AL36" si="105">IF(AA29&gt;4,IF(AL35&lt;0.001,"***",IF(AL35&lt;0.01,"**",IF(AL35&lt;0.05,"*","ns"))),"na")</f>
        <v>#DIV/0!</v>
      </c>
      <c r="AM36" s="67" t="e">
        <f t="shared" ref="AM36" si="106">IF(AB29&gt;4,IF(AM35&lt;0.001,"***",IF(AM35&lt;0.01,"**",IF(AM35&lt;0.05,"*","ns"))),"na")</f>
        <v>#DIV/0!</v>
      </c>
      <c r="FC36"/>
      <c r="FF36"/>
      <c r="FI36"/>
      <c r="FL36"/>
      <c r="FO36"/>
    </row>
    <row r="37" spans="7:171" x14ac:dyDescent="0.25">
      <c r="FC37"/>
      <c r="FF37"/>
      <c r="FI37"/>
      <c r="FL37"/>
      <c r="FO37"/>
    </row>
    <row r="38" spans="7:171" x14ac:dyDescent="0.25">
      <c r="H38" s="13"/>
      <c r="I38" s="11"/>
      <c r="BE38" s="13"/>
      <c r="BH38" s="13"/>
      <c r="BK38" s="13"/>
      <c r="BN38" s="13"/>
      <c r="BQ38" s="13"/>
      <c r="FC38"/>
      <c r="FF38"/>
      <c r="FI38"/>
      <c r="FL38"/>
      <c r="FO38"/>
    </row>
    <row r="39" spans="7:171" x14ac:dyDescent="0.25">
      <c r="T39" t="s">
        <v>13</v>
      </c>
      <c r="BE39" s="13"/>
      <c r="BH39" s="13"/>
      <c r="BK39" s="13"/>
      <c r="BN39" s="13"/>
      <c r="BQ39" s="13"/>
      <c r="FC39"/>
      <c r="FF39"/>
      <c r="FI39"/>
      <c r="FL39"/>
      <c r="FO39"/>
    </row>
    <row r="40" spans="7:171" x14ac:dyDescent="0.25">
      <c r="G40" t="s">
        <v>49</v>
      </c>
      <c r="H40" t="s">
        <v>50</v>
      </c>
      <c r="S40" t="s">
        <v>49</v>
      </c>
      <c r="T40" t="s">
        <v>50</v>
      </c>
      <c r="BE40" s="13"/>
      <c r="BH40" s="13"/>
      <c r="BK40" s="13"/>
      <c r="BN40" s="13"/>
      <c r="BQ40" s="13"/>
      <c r="FC40"/>
      <c r="FF40"/>
      <c r="FI40"/>
      <c r="FL40"/>
      <c r="FO40"/>
    </row>
    <row r="41" spans="7:171" x14ac:dyDescent="0.25">
      <c r="G41" t="s">
        <v>15</v>
      </c>
      <c r="H41" t="s">
        <v>52</v>
      </c>
      <c r="S41" t="s">
        <v>15</v>
      </c>
      <c r="T41" t="s">
        <v>63</v>
      </c>
    </row>
    <row r="42" spans="7:171" x14ac:dyDescent="0.25">
      <c r="G42" t="s">
        <v>16</v>
      </c>
      <c r="H42" t="s">
        <v>53</v>
      </c>
      <c r="S42" t="s">
        <v>16</v>
      </c>
      <c r="T42" t="s">
        <v>67</v>
      </c>
    </row>
    <row r="43" spans="7:171" x14ac:dyDescent="0.25">
      <c r="G43" t="s">
        <v>17</v>
      </c>
      <c r="H43" t="s">
        <v>54</v>
      </c>
      <c r="S43" t="s">
        <v>17</v>
      </c>
      <c r="T43" t="s">
        <v>68</v>
      </c>
    </row>
    <row r="44" spans="7:171" x14ac:dyDescent="0.25">
      <c r="G44" t="s">
        <v>18</v>
      </c>
      <c r="H44" t="s">
        <v>55</v>
      </c>
      <c r="S44" t="s">
        <v>18</v>
      </c>
      <c r="T44" t="s">
        <v>64</v>
      </c>
    </row>
    <row r="45" spans="7:171" x14ac:dyDescent="0.25">
      <c r="G45" t="s">
        <v>19</v>
      </c>
      <c r="H45" t="s">
        <v>56</v>
      </c>
      <c r="S45" t="s">
        <v>19</v>
      </c>
      <c r="T45" t="s">
        <v>56</v>
      </c>
    </row>
    <row r="46" spans="7:171" x14ac:dyDescent="0.25">
      <c r="G46" t="s">
        <v>20</v>
      </c>
      <c r="H46" t="s">
        <v>57</v>
      </c>
      <c r="S46" t="s">
        <v>20</v>
      </c>
      <c r="T46" t="s">
        <v>65</v>
      </c>
    </row>
    <row r="47" spans="7:171" x14ac:dyDescent="0.25">
      <c r="G47" t="s">
        <v>21</v>
      </c>
      <c r="H47" t="s">
        <v>58</v>
      </c>
      <c r="S47" t="s">
        <v>21</v>
      </c>
      <c r="T47" t="s">
        <v>66</v>
      </c>
    </row>
    <row r="48" spans="7:171" x14ac:dyDescent="0.25">
      <c r="G48" t="s">
        <v>22</v>
      </c>
      <c r="H48" t="s">
        <v>59</v>
      </c>
      <c r="S48" t="s">
        <v>22</v>
      </c>
      <c r="T48" t="s">
        <v>69</v>
      </c>
    </row>
    <row r="51" spans="1:1" x14ac:dyDescent="0.25">
      <c r="A51" t="s">
        <v>345</v>
      </c>
    </row>
    <row r="52" spans="1:1" x14ac:dyDescent="0.25">
      <c r="A52" s="192" t="s">
        <v>526</v>
      </c>
    </row>
    <row r="53" spans="1:1" x14ac:dyDescent="0.25">
      <c r="A53" s="13" t="s">
        <v>525</v>
      </c>
    </row>
    <row r="54" spans="1:1" x14ac:dyDescent="0.25">
      <c r="A54" s="13" t="s">
        <v>190</v>
      </c>
    </row>
    <row r="55" spans="1:1" x14ac:dyDescent="0.25">
      <c r="A55" s="13" t="s">
        <v>191</v>
      </c>
    </row>
    <row r="56" spans="1:1" x14ac:dyDescent="0.25">
      <c r="A56" s="13" t="s">
        <v>232</v>
      </c>
    </row>
    <row r="57" spans="1:1" x14ac:dyDescent="0.25">
      <c r="A57" s="13" t="s">
        <v>115</v>
      </c>
    </row>
    <row r="58" spans="1:1" x14ac:dyDescent="0.25">
      <c r="A58" s="13" t="s">
        <v>350</v>
      </c>
    </row>
    <row r="59" spans="1:1" x14ac:dyDescent="0.25">
      <c r="A59" s="13" t="s">
        <v>153</v>
      </c>
    </row>
    <row r="60" spans="1:1" x14ac:dyDescent="0.25">
      <c r="A60" s="13" t="s">
        <v>154</v>
      </c>
    </row>
    <row r="61" spans="1:1" x14ac:dyDescent="0.25">
      <c r="A61" s="13" t="s">
        <v>524</v>
      </c>
    </row>
    <row r="63" spans="1:1" x14ac:dyDescent="0.25">
      <c r="A63" s="47" t="s">
        <v>346</v>
      </c>
    </row>
    <row r="64" spans="1:1" ht="18" x14ac:dyDescent="0.35">
      <c r="A64" s="193" t="s">
        <v>347</v>
      </c>
    </row>
    <row r="65" spans="1:1" ht="18" x14ac:dyDescent="0.35">
      <c r="A65" s="193" t="s">
        <v>348</v>
      </c>
    </row>
    <row r="66" spans="1:1" ht="18.75" x14ac:dyDescent="0.35">
      <c r="A66" s="193" t="s">
        <v>517</v>
      </c>
    </row>
  </sheetData>
  <mergeCells count="18">
    <mergeCell ref="AC3:AC4"/>
    <mergeCell ref="AU2:AW2"/>
    <mergeCell ref="K1:K2"/>
    <mergeCell ref="R1:AA1"/>
    <mergeCell ref="AC1:AL1"/>
    <mergeCell ref="AN1:AW1"/>
    <mergeCell ref="S2:V2"/>
    <mergeCell ref="Y2:AA2"/>
    <mergeCell ref="AD2:AG2"/>
    <mergeCell ref="AJ2:AL2"/>
    <mergeCell ref="AO2:AR2"/>
    <mergeCell ref="O2:O3"/>
    <mergeCell ref="P2:P3"/>
    <mergeCell ref="AN3:AN4"/>
    <mergeCell ref="N2:N3"/>
    <mergeCell ref="Q2:Q3"/>
    <mergeCell ref="N4:Q4"/>
    <mergeCell ref="R3:R4"/>
  </mergeCells>
  <phoneticPr fontId="30" type="noConversion"/>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D5F8-5E4B-48B3-B373-6F4F1BE75C22}">
  <dimension ref="A1:A23"/>
  <sheetViews>
    <sheetView workbookViewId="0">
      <selection activeCell="A17" sqref="A17"/>
    </sheetView>
  </sheetViews>
  <sheetFormatPr defaultRowHeight="15" x14ac:dyDescent="0.25"/>
  <cols>
    <col min="1" max="1" width="8.7109375" style="207"/>
  </cols>
  <sheetData>
    <row r="1" spans="1:1" ht="18.75" x14ac:dyDescent="0.3">
      <c r="A1" s="205" t="s">
        <v>366</v>
      </c>
    </row>
    <row r="2" spans="1:1" ht="18.75" x14ac:dyDescent="0.3">
      <c r="A2" s="205" t="s">
        <v>402</v>
      </c>
    </row>
    <row r="3" spans="1:1" x14ac:dyDescent="0.25">
      <c r="A3" s="206" t="s">
        <v>471</v>
      </c>
    </row>
    <row r="5" spans="1:1" x14ac:dyDescent="0.25">
      <c r="A5" s="207" t="s">
        <v>367</v>
      </c>
    </row>
    <row r="6" spans="1:1" x14ac:dyDescent="0.25">
      <c r="A6" s="219" t="s">
        <v>408</v>
      </c>
    </row>
    <row r="7" spans="1:1" x14ac:dyDescent="0.25">
      <c r="A7" s="207" t="s">
        <v>368</v>
      </c>
    </row>
    <row r="8" spans="1:1" x14ac:dyDescent="0.25">
      <c r="A8" s="219" t="s">
        <v>472</v>
      </c>
    </row>
    <row r="9" spans="1:1" x14ac:dyDescent="0.25">
      <c r="A9" s="219" t="s">
        <v>473</v>
      </c>
    </row>
    <row r="10" spans="1:1" x14ac:dyDescent="0.25">
      <c r="A10" s="219" t="s">
        <v>474</v>
      </c>
    </row>
    <row r="11" spans="1:1" x14ac:dyDescent="0.25">
      <c r="A11" s="219" t="s">
        <v>409</v>
      </c>
    </row>
    <row r="12" spans="1:1" x14ac:dyDescent="0.25">
      <c r="A12" s="219" t="s">
        <v>475</v>
      </c>
    </row>
    <row r="13" spans="1:1" x14ac:dyDescent="0.25">
      <c r="A13" s="219" t="s">
        <v>476</v>
      </c>
    </row>
    <row r="14" spans="1:1" x14ac:dyDescent="0.25">
      <c r="A14" s="219" t="s">
        <v>477</v>
      </c>
    </row>
    <row r="15" spans="1:1" x14ac:dyDescent="0.25">
      <c r="A15" s="219" t="s">
        <v>410</v>
      </c>
    </row>
    <row r="16" spans="1:1" x14ac:dyDescent="0.25">
      <c r="A16" s="219" t="s">
        <v>411</v>
      </c>
    </row>
    <row r="17" spans="1:1" x14ac:dyDescent="0.25">
      <c r="A17" s="219" t="s">
        <v>412</v>
      </c>
    </row>
    <row r="18" spans="1:1" x14ac:dyDescent="0.25">
      <c r="A18" s="219" t="s">
        <v>413</v>
      </c>
    </row>
    <row r="19" spans="1:1" x14ac:dyDescent="0.25">
      <c r="A19" s="219" t="s">
        <v>414</v>
      </c>
    </row>
    <row r="20" spans="1:1" x14ac:dyDescent="0.25">
      <c r="A20" s="219" t="s">
        <v>415</v>
      </c>
    </row>
    <row r="21" spans="1:1" x14ac:dyDescent="0.25">
      <c r="A21" s="219" t="s">
        <v>416</v>
      </c>
    </row>
    <row r="22" spans="1:1" x14ac:dyDescent="0.25">
      <c r="A22" s="219" t="s">
        <v>417</v>
      </c>
    </row>
    <row r="23" spans="1:1" x14ac:dyDescent="0.25">
      <c r="A23" s="219" t="s">
        <v>418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88F4B-68D8-4CD2-8F12-EC790CB10395}">
  <dimension ref="A1:AX72"/>
  <sheetViews>
    <sheetView workbookViewId="0">
      <selection activeCell="N8" sqref="N8"/>
    </sheetView>
  </sheetViews>
  <sheetFormatPr defaultRowHeight="15" x14ac:dyDescent="0.25"/>
  <cols>
    <col min="1" max="1" width="27.42578125" customWidth="1"/>
    <col min="2" max="7" width="2.85546875" customWidth="1"/>
    <col min="11" max="11" width="12.7109375" customWidth="1"/>
  </cols>
  <sheetData>
    <row r="1" spans="1:50" ht="15.6" customHeight="1" x14ac:dyDescent="0.35">
      <c r="A1" t="s">
        <v>260</v>
      </c>
      <c r="B1" s="1" t="s">
        <v>169</v>
      </c>
      <c r="G1" s="2"/>
      <c r="J1" s="78"/>
      <c r="K1" s="232"/>
      <c r="L1" s="85"/>
      <c r="M1" s="62"/>
      <c r="N1" s="62"/>
      <c r="O1" s="62"/>
      <c r="P1" s="62"/>
      <c r="Q1" s="62"/>
      <c r="R1" s="229" t="s">
        <v>155</v>
      </c>
      <c r="S1" s="230"/>
      <c r="T1" s="230"/>
      <c r="U1" s="230"/>
      <c r="V1" s="230"/>
      <c r="W1" s="230"/>
      <c r="X1" s="230"/>
      <c r="Y1" s="230"/>
      <c r="Z1" s="230"/>
      <c r="AA1" s="230"/>
      <c r="AB1" s="63"/>
      <c r="AC1" s="230" t="s">
        <v>156</v>
      </c>
      <c r="AD1" s="230"/>
      <c r="AE1" s="230"/>
      <c r="AF1" s="230"/>
      <c r="AG1" s="230"/>
      <c r="AH1" s="230"/>
      <c r="AI1" s="230"/>
      <c r="AJ1" s="230"/>
      <c r="AK1" s="230"/>
      <c r="AL1" s="230"/>
      <c r="AM1" s="63"/>
      <c r="AN1" s="230" t="s">
        <v>157</v>
      </c>
      <c r="AO1" s="230"/>
      <c r="AP1" s="230"/>
      <c r="AQ1" s="230"/>
      <c r="AR1" s="230"/>
      <c r="AS1" s="230"/>
      <c r="AT1" s="230"/>
      <c r="AU1" s="230"/>
      <c r="AV1" s="230"/>
      <c r="AW1" s="230"/>
      <c r="AX1" s="63"/>
    </row>
    <row r="2" spans="1:50" ht="57" customHeight="1" x14ac:dyDescent="0.35">
      <c r="A2" s="48"/>
      <c r="B2" s="9" t="s">
        <v>170</v>
      </c>
      <c r="C2" s="11" t="s">
        <v>171</v>
      </c>
      <c r="D2" s="11" t="s">
        <v>172</v>
      </c>
      <c r="E2" s="11" t="s">
        <v>173</v>
      </c>
      <c r="F2" s="11" t="s">
        <v>174</v>
      </c>
      <c r="G2" s="26" t="s">
        <v>175</v>
      </c>
      <c r="H2" s="62"/>
      <c r="I2" s="62"/>
      <c r="J2" s="85"/>
      <c r="K2" s="232"/>
      <c r="L2" s="86" t="s">
        <v>1</v>
      </c>
      <c r="M2" s="87"/>
      <c r="N2" s="233" t="s">
        <v>263</v>
      </c>
      <c r="O2" s="234" t="s">
        <v>2</v>
      </c>
      <c r="P2" s="233" t="s">
        <v>264</v>
      </c>
      <c r="Q2" s="235" t="s">
        <v>2</v>
      </c>
      <c r="R2" s="5"/>
      <c r="S2" s="230" t="s">
        <v>3</v>
      </c>
      <c r="T2" s="230"/>
      <c r="U2" s="230"/>
      <c r="V2" s="230"/>
      <c r="W2" s="11" t="s">
        <v>4</v>
      </c>
      <c r="X2" s="11"/>
      <c r="Y2" s="230" t="s">
        <v>6</v>
      </c>
      <c r="Z2" s="230"/>
      <c r="AA2" s="230"/>
      <c r="AB2" s="63"/>
      <c r="AC2" s="7"/>
      <c r="AD2" s="230" t="s">
        <v>3</v>
      </c>
      <c r="AE2" s="230"/>
      <c r="AF2" s="230"/>
      <c r="AG2" s="230"/>
      <c r="AH2" s="11" t="s">
        <v>4</v>
      </c>
      <c r="AI2" s="11"/>
      <c r="AJ2" s="230" t="s">
        <v>6</v>
      </c>
      <c r="AK2" s="230"/>
      <c r="AL2" s="230"/>
      <c r="AM2" s="63"/>
      <c r="AN2" s="7"/>
      <c r="AO2" s="230" t="s">
        <v>3</v>
      </c>
      <c r="AP2" s="230"/>
      <c r="AQ2" s="230"/>
      <c r="AR2" s="230"/>
      <c r="AS2" s="11" t="s">
        <v>4</v>
      </c>
      <c r="AT2" s="11"/>
      <c r="AU2" s="230" t="s">
        <v>6</v>
      </c>
      <c r="AV2" s="230"/>
      <c r="AW2" s="230"/>
      <c r="AX2" s="63"/>
    </row>
    <row r="3" spans="1:50" ht="103.5" customHeight="1" x14ac:dyDescent="0.3">
      <c r="A3" s="66" t="s">
        <v>344</v>
      </c>
      <c r="B3" s="9" t="s">
        <v>176</v>
      </c>
      <c r="C3" s="11" t="s">
        <v>177</v>
      </c>
      <c r="D3" s="11" t="s">
        <v>178</v>
      </c>
      <c r="E3" s="11"/>
      <c r="F3" s="11" t="s">
        <v>179</v>
      </c>
      <c r="G3" s="26"/>
      <c r="H3" s="62" t="s">
        <v>158</v>
      </c>
      <c r="I3" s="62" t="s">
        <v>159</v>
      </c>
      <c r="J3" s="85" t="s">
        <v>160</v>
      </c>
      <c r="K3" s="88" t="s">
        <v>515</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2" t="s">
        <v>167</v>
      </c>
      <c r="AB3" s="8" t="s">
        <v>81</v>
      </c>
      <c r="AC3" s="230" t="s">
        <v>13</v>
      </c>
      <c r="AD3" s="62" t="s">
        <v>50</v>
      </c>
      <c r="AE3" s="62" t="s">
        <v>63</v>
      </c>
      <c r="AF3" s="62" t="s">
        <v>164</v>
      </c>
      <c r="AG3" s="62" t="s">
        <v>165</v>
      </c>
      <c r="AH3" s="11" t="s">
        <v>64</v>
      </c>
      <c r="AI3" s="11" t="s">
        <v>166</v>
      </c>
      <c r="AJ3" s="62" t="s">
        <v>65</v>
      </c>
      <c r="AK3" s="62" t="s">
        <v>66</v>
      </c>
      <c r="AL3" s="62" t="s">
        <v>167</v>
      </c>
      <c r="AM3" s="8" t="s">
        <v>81</v>
      </c>
      <c r="AN3" s="230" t="s">
        <v>13</v>
      </c>
      <c r="AO3" s="62" t="s">
        <v>50</v>
      </c>
      <c r="AP3" s="62" t="s">
        <v>63</v>
      </c>
      <c r="AQ3" s="62" t="s">
        <v>164</v>
      </c>
      <c r="AR3" s="62" t="s">
        <v>165</v>
      </c>
      <c r="AS3" s="11" t="s">
        <v>64</v>
      </c>
      <c r="AT3" s="11" t="s">
        <v>166</v>
      </c>
      <c r="AU3" s="62" t="s">
        <v>65</v>
      </c>
      <c r="AV3" s="62" t="s">
        <v>66</v>
      </c>
      <c r="AW3" s="62" t="s">
        <v>167</v>
      </c>
      <c r="AX3" s="8" t="s">
        <v>81</v>
      </c>
    </row>
    <row r="4" spans="1:50" ht="36" customHeight="1" x14ac:dyDescent="0.3">
      <c r="A4" s="50" t="s">
        <v>7</v>
      </c>
      <c r="B4" s="1" t="s">
        <v>180</v>
      </c>
      <c r="C4" t="s">
        <v>181</v>
      </c>
      <c r="D4" t="s">
        <v>182</v>
      </c>
      <c r="E4" t="s">
        <v>183</v>
      </c>
      <c r="F4" t="s">
        <v>184</v>
      </c>
      <c r="G4" t="s">
        <v>185</v>
      </c>
      <c r="H4" s="61"/>
      <c r="I4" s="62"/>
      <c r="J4" s="85"/>
      <c r="K4" s="63"/>
      <c r="L4" s="85"/>
      <c r="M4" s="61" t="s">
        <v>168</v>
      </c>
      <c r="N4" s="230" t="s">
        <v>12</v>
      </c>
      <c r="O4" s="230"/>
      <c r="P4" s="230"/>
      <c r="Q4" s="230"/>
      <c r="R4" s="229"/>
      <c r="S4" s="62" t="s">
        <v>14</v>
      </c>
      <c r="T4" s="62" t="s">
        <v>15</v>
      </c>
      <c r="U4" s="62" t="s">
        <v>16</v>
      </c>
      <c r="V4" s="62" t="s">
        <v>17</v>
      </c>
      <c r="W4" s="62" t="s">
        <v>18</v>
      </c>
      <c r="X4" s="62" t="s">
        <v>19</v>
      </c>
      <c r="Y4" s="62" t="s">
        <v>20</v>
      </c>
      <c r="Z4" s="182" t="s">
        <v>21</v>
      </c>
      <c r="AA4" s="62" t="s">
        <v>22</v>
      </c>
      <c r="AB4" s="63" t="s">
        <v>82</v>
      </c>
      <c r="AC4" s="230"/>
      <c r="AD4" s="62" t="s">
        <v>14</v>
      </c>
      <c r="AE4" s="62" t="s">
        <v>15</v>
      </c>
      <c r="AF4" s="62" t="s">
        <v>16</v>
      </c>
      <c r="AG4" s="62" t="s">
        <v>17</v>
      </c>
      <c r="AH4" s="62" t="s">
        <v>18</v>
      </c>
      <c r="AI4" s="62" t="s">
        <v>19</v>
      </c>
      <c r="AJ4" s="62" t="s">
        <v>20</v>
      </c>
      <c r="AK4" s="62" t="s">
        <v>21</v>
      </c>
      <c r="AL4" s="62" t="s">
        <v>22</v>
      </c>
      <c r="AM4" s="63" t="s">
        <v>82</v>
      </c>
      <c r="AN4" s="230"/>
      <c r="AO4" s="62" t="s">
        <v>14</v>
      </c>
      <c r="AP4" s="62" t="s">
        <v>15</v>
      </c>
      <c r="AQ4" s="62" t="s">
        <v>16</v>
      </c>
      <c r="AR4" s="62" t="s">
        <v>17</v>
      </c>
      <c r="AS4" s="62" t="s">
        <v>18</v>
      </c>
      <c r="AT4" s="62" t="s">
        <v>19</v>
      </c>
      <c r="AU4" s="62" t="s">
        <v>20</v>
      </c>
      <c r="AV4" s="62" t="s">
        <v>21</v>
      </c>
      <c r="AW4" s="62" t="s">
        <v>22</v>
      </c>
      <c r="AX4" s="63" t="s">
        <v>82</v>
      </c>
    </row>
    <row r="5" spans="1:50" x14ac:dyDescent="0.25">
      <c r="A5" s="93" t="s">
        <v>83</v>
      </c>
      <c r="B5" s="94"/>
      <c r="C5" s="79"/>
      <c r="D5" s="79"/>
      <c r="E5" s="79"/>
      <c r="F5" s="79"/>
      <c r="G5" s="79"/>
      <c r="H5" s="94" t="s">
        <v>8</v>
      </c>
      <c r="I5" s="109" t="s">
        <v>186</v>
      </c>
      <c r="J5" s="79"/>
      <c r="K5" s="124">
        <v>24</v>
      </c>
      <c r="L5" s="98">
        <v>160.91999999999999</v>
      </c>
      <c r="M5" s="156"/>
      <c r="N5" s="155"/>
      <c r="O5" s="155"/>
      <c r="P5" s="89">
        <f>IF(N5&lt;0.01*L5,0.01,IF(N5&gt;100*L5,100,N5/L5))</f>
        <v>0.01</v>
      </c>
      <c r="Q5" s="89">
        <f>IF(O5&gt;0,O5/L5,0.01)</f>
        <v>0.01</v>
      </c>
      <c r="R5" s="95">
        <v>1</v>
      </c>
      <c r="S5" s="79"/>
      <c r="T5" s="79"/>
      <c r="U5" s="79">
        <v>0.25</v>
      </c>
      <c r="V5" s="79">
        <v>0.2</v>
      </c>
      <c r="W5" s="79">
        <v>1</v>
      </c>
      <c r="X5" s="79">
        <v>1</v>
      </c>
      <c r="Y5" s="79">
        <v>1</v>
      </c>
      <c r="Z5" s="138"/>
      <c r="AA5" s="79">
        <v>1</v>
      </c>
      <c r="AB5" s="96">
        <v>1</v>
      </c>
      <c r="AC5" s="91">
        <f>IF(R5&gt;0,(R5/R$40)*LN($P5),"na")</f>
        <v>-4.6051701859880909</v>
      </c>
      <c r="AD5" s="89" t="str">
        <f t="shared" ref="AD5:AM20" si="0">IF(S5&gt;0,(S5/S$40)*LN($P5),"na")</f>
        <v>na</v>
      </c>
      <c r="AE5" s="89" t="str">
        <f t="shared" si="0"/>
        <v>na</v>
      </c>
      <c r="AF5" s="89">
        <f t="shared" si="0"/>
        <v>-2.4962604746477499</v>
      </c>
      <c r="AG5" s="89">
        <f t="shared" si="0"/>
        <v>-1.866960886211388</v>
      </c>
      <c r="AH5" s="89">
        <f t="shared" si="0"/>
        <v>-5.8703268304903142</v>
      </c>
      <c r="AI5" s="89">
        <f t="shared" si="0"/>
        <v>-5.1577906083066614</v>
      </c>
      <c r="AJ5" s="89">
        <f t="shared" si="0"/>
        <v>-4.8658401965157188</v>
      </c>
      <c r="AK5" s="89" t="str">
        <f t="shared" si="0"/>
        <v>na</v>
      </c>
      <c r="AL5" s="89">
        <f t="shared" si="0"/>
        <v>-4.6051701859880909</v>
      </c>
      <c r="AM5" s="89">
        <f t="shared" si="0"/>
        <v>-4.6051701859880909</v>
      </c>
      <c r="AN5" s="91">
        <f>IF(R5&gt;0,(((R5/R$40)^2)*($Q5^2))/($P5^2),"na")</f>
        <v>1</v>
      </c>
      <c r="AO5" s="89" t="str">
        <f t="shared" ref="AO5:AX20" si="1">IF(S5&gt;0,(((S5/S$40)^2)*($Q5^2))/($P5^2),"na")</f>
        <v>na</v>
      </c>
      <c r="AP5" s="89" t="str">
        <f t="shared" si="1"/>
        <v>na</v>
      </c>
      <c r="AQ5" s="89">
        <f t="shared" si="1"/>
        <v>0.29382478819110835</v>
      </c>
      <c r="AR5" s="89">
        <f t="shared" si="1"/>
        <v>0.1643535427319211</v>
      </c>
      <c r="AS5" s="89">
        <f t="shared" si="1"/>
        <v>1.6249245260234275</v>
      </c>
      <c r="AT5" s="89">
        <f t="shared" si="1"/>
        <v>1.2544</v>
      </c>
      <c r="AU5" s="89">
        <f t="shared" si="1"/>
        <v>1.1164115343538625</v>
      </c>
      <c r="AV5" s="89" t="str">
        <f t="shared" si="1"/>
        <v>na</v>
      </c>
      <c r="AW5" s="89">
        <f t="shared" si="1"/>
        <v>1</v>
      </c>
      <c r="AX5" s="90">
        <f t="shared" si="1"/>
        <v>1</v>
      </c>
    </row>
    <row r="6" spans="1:50" x14ac:dyDescent="0.25">
      <c r="A6" s="13" t="s">
        <v>84</v>
      </c>
      <c r="B6" s="1"/>
      <c r="H6" s="1" t="s">
        <v>355</v>
      </c>
      <c r="I6" s="15" t="s">
        <v>186</v>
      </c>
      <c r="K6" s="2">
        <v>16</v>
      </c>
      <c r="L6" s="16">
        <v>5.5999999999999999E-3</v>
      </c>
      <c r="M6" s="119"/>
      <c r="N6" s="83"/>
      <c r="O6" s="83"/>
      <c r="P6" s="12">
        <f t="shared" ref="P6:P38" si="2">IF(N6&lt;0.01*L6,0.01,IF(N6&gt;100*L6,100,N6/L6))</f>
        <v>0.01</v>
      </c>
      <c r="Q6" s="12">
        <f t="shared" ref="Q6:Q38" si="3">IF(O6&gt;0,O6/L6,0.01)</f>
        <v>0.01</v>
      </c>
      <c r="R6" s="14">
        <v>1</v>
      </c>
      <c r="S6">
        <v>1</v>
      </c>
      <c r="U6">
        <v>1</v>
      </c>
      <c r="V6">
        <v>1</v>
      </c>
      <c r="W6">
        <v>0.25</v>
      </c>
      <c r="X6">
        <v>1</v>
      </c>
      <c r="Z6" s="45"/>
      <c r="AB6" s="11">
        <v>1</v>
      </c>
      <c r="AC6" s="25">
        <f t="shared" ref="AC6:AC38" si="4">IF(R6&gt;0,(R6/R$40)*LN($P6),"na")</f>
        <v>-4.6051701859880909</v>
      </c>
      <c r="AD6" s="12">
        <f t="shared" si="0"/>
        <v>-7.6085420464151063</v>
      </c>
      <c r="AE6" s="12" t="str">
        <f t="shared" si="0"/>
        <v>na</v>
      </c>
      <c r="AF6" s="12">
        <f t="shared" si="0"/>
        <v>-9.9850418985909997</v>
      </c>
      <c r="AG6" s="12">
        <f t="shared" si="0"/>
        <v>-9.3348044310569396</v>
      </c>
      <c r="AH6" s="12">
        <f t="shared" si="0"/>
        <v>-1.4675817076225786</v>
      </c>
      <c r="AI6" s="12">
        <f t="shared" si="0"/>
        <v>-5.1577906083066614</v>
      </c>
      <c r="AJ6" s="12" t="str">
        <f t="shared" si="0"/>
        <v>na</v>
      </c>
      <c r="AK6" s="12" t="str">
        <f t="shared" si="0"/>
        <v>na</v>
      </c>
      <c r="AL6" s="12" t="str">
        <f t="shared" si="0"/>
        <v>na</v>
      </c>
      <c r="AM6" s="12">
        <f t="shared" si="0"/>
        <v>-4.6051701859880909</v>
      </c>
      <c r="AN6" s="25">
        <f t="shared" ref="AN6:AN38" si="5">IF(R6&gt;0,(((R6/R$40)^2)*($Q6^2))/($P6^2),"na")</f>
        <v>1</v>
      </c>
      <c r="AO6" s="12">
        <f t="shared" si="1"/>
        <v>2.7296786389413983</v>
      </c>
      <c r="AP6" s="12" t="str">
        <f t="shared" si="1"/>
        <v>na</v>
      </c>
      <c r="AQ6" s="12">
        <f t="shared" si="1"/>
        <v>4.7011966110577337</v>
      </c>
      <c r="AR6" s="12">
        <f t="shared" si="1"/>
        <v>4.1088385682980268</v>
      </c>
      <c r="AS6" s="12">
        <f t="shared" si="1"/>
        <v>0.10155778287646422</v>
      </c>
      <c r="AT6" s="12">
        <f t="shared" si="1"/>
        <v>1.2544</v>
      </c>
      <c r="AU6" s="12" t="str">
        <f t="shared" si="1"/>
        <v>na</v>
      </c>
      <c r="AV6" s="12" t="str">
        <f t="shared" si="1"/>
        <v>na</v>
      </c>
      <c r="AW6" s="12" t="str">
        <f t="shared" si="1"/>
        <v>na</v>
      </c>
      <c r="AX6" s="67">
        <f t="shared" si="1"/>
        <v>1</v>
      </c>
    </row>
    <row r="7" spans="1:50" x14ac:dyDescent="0.25">
      <c r="A7" s="13" t="s">
        <v>192</v>
      </c>
      <c r="B7" s="1"/>
      <c r="H7" s="1" t="s">
        <v>8</v>
      </c>
      <c r="I7" s="15" t="s">
        <v>186</v>
      </c>
      <c r="K7" s="2">
        <v>24</v>
      </c>
      <c r="L7" s="16">
        <v>331.01299999999998</v>
      </c>
      <c r="M7" s="41"/>
      <c r="N7" s="71"/>
      <c r="O7" s="71"/>
      <c r="P7" s="12">
        <f t="shared" si="2"/>
        <v>0.01</v>
      </c>
      <c r="Q7" s="12">
        <f t="shared" si="3"/>
        <v>0.01</v>
      </c>
      <c r="R7" s="14">
        <v>1</v>
      </c>
      <c r="S7">
        <v>1</v>
      </c>
      <c r="U7">
        <v>0.25</v>
      </c>
      <c r="V7">
        <v>0.15</v>
      </c>
      <c r="W7">
        <v>1</v>
      </c>
      <c r="Z7" s="45"/>
      <c r="AB7" s="11">
        <v>1</v>
      </c>
      <c r="AC7" s="25">
        <f t="shared" si="4"/>
        <v>-4.6051701859880909</v>
      </c>
      <c r="AD7" s="12">
        <f t="shared" si="0"/>
        <v>-7.6085420464151063</v>
      </c>
      <c r="AE7" s="12" t="str">
        <f t="shared" si="0"/>
        <v>na</v>
      </c>
      <c r="AF7" s="12">
        <f t="shared" si="0"/>
        <v>-2.4962604746477499</v>
      </c>
      <c r="AG7" s="12">
        <f t="shared" si="0"/>
        <v>-1.4002206646585409</v>
      </c>
      <c r="AH7" s="12">
        <f t="shared" si="0"/>
        <v>-5.8703268304903142</v>
      </c>
      <c r="AI7" s="12" t="str">
        <f t="shared" si="0"/>
        <v>na</v>
      </c>
      <c r="AJ7" s="12" t="str">
        <f t="shared" si="0"/>
        <v>na</v>
      </c>
      <c r="AK7" s="12" t="str">
        <f t="shared" si="0"/>
        <v>na</v>
      </c>
      <c r="AL7" s="12" t="str">
        <f t="shared" si="0"/>
        <v>na</v>
      </c>
      <c r="AM7" s="12">
        <f t="shared" si="0"/>
        <v>-4.6051701859880909</v>
      </c>
      <c r="AN7" s="25">
        <f t="shared" si="5"/>
        <v>1</v>
      </c>
      <c r="AO7" s="12">
        <f t="shared" si="1"/>
        <v>2.7296786389413983</v>
      </c>
      <c r="AP7" s="12" t="str">
        <f t="shared" si="1"/>
        <v>na</v>
      </c>
      <c r="AQ7" s="12">
        <f t="shared" si="1"/>
        <v>0.29382478819110835</v>
      </c>
      <c r="AR7" s="12">
        <f t="shared" si="1"/>
        <v>9.2448867786705594E-2</v>
      </c>
      <c r="AS7" s="12">
        <f t="shared" si="1"/>
        <v>1.6249245260234275</v>
      </c>
      <c r="AT7" s="12" t="str">
        <f t="shared" si="1"/>
        <v>na</v>
      </c>
      <c r="AU7" s="12" t="str">
        <f t="shared" si="1"/>
        <v>na</v>
      </c>
      <c r="AV7" s="12" t="str">
        <f t="shared" si="1"/>
        <v>na</v>
      </c>
      <c r="AW7" s="12" t="str">
        <f t="shared" si="1"/>
        <v>na</v>
      </c>
      <c r="AX7" s="67">
        <f t="shared" si="1"/>
        <v>1</v>
      </c>
    </row>
    <row r="8" spans="1:50" x14ac:dyDescent="0.25">
      <c r="A8" s="13" t="s">
        <v>86</v>
      </c>
      <c r="B8" s="1"/>
      <c r="H8" s="1" t="s">
        <v>355</v>
      </c>
      <c r="I8" s="15" t="s">
        <v>186</v>
      </c>
      <c r="K8" s="2">
        <v>16</v>
      </c>
      <c r="L8" s="16">
        <v>0.4199</v>
      </c>
      <c r="M8" s="119"/>
      <c r="N8" s="83"/>
      <c r="O8" s="83"/>
      <c r="P8" s="12">
        <f t="shared" si="2"/>
        <v>0.01</v>
      </c>
      <c r="Q8" s="12">
        <f t="shared" si="3"/>
        <v>0.01</v>
      </c>
      <c r="R8" s="14">
        <v>1</v>
      </c>
      <c r="S8">
        <v>0.25</v>
      </c>
      <c r="T8">
        <v>0.25</v>
      </c>
      <c r="U8">
        <v>0.375</v>
      </c>
      <c r="V8">
        <v>1</v>
      </c>
      <c r="W8">
        <v>0.05</v>
      </c>
      <c r="X8">
        <v>1</v>
      </c>
      <c r="Z8" s="45"/>
      <c r="AB8">
        <v>1</v>
      </c>
      <c r="AC8" s="25">
        <f t="shared" si="4"/>
        <v>-4.6051701859880909</v>
      </c>
      <c r="AD8" s="12">
        <f t="shared" si="0"/>
        <v>-1.9021355116037766</v>
      </c>
      <c r="AE8" s="12">
        <f t="shared" si="0"/>
        <v>-1.2894476520766653</v>
      </c>
      <c r="AF8" s="12">
        <f t="shared" si="0"/>
        <v>-3.7443907119716253</v>
      </c>
      <c r="AG8" s="12">
        <f t="shared" si="0"/>
        <v>-9.3348044310569396</v>
      </c>
      <c r="AH8" s="12">
        <f t="shared" si="0"/>
        <v>-0.29351634152451572</v>
      </c>
      <c r="AI8" s="12">
        <f t="shared" si="0"/>
        <v>-5.1577906083066614</v>
      </c>
      <c r="AJ8" s="12" t="str">
        <f t="shared" si="0"/>
        <v>na</v>
      </c>
      <c r="AK8" s="12" t="str">
        <f t="shared" si="0"/>
        <v>na</v>
      </c>
      <c r="AL8" s="12" t="str">
        <f t="shared" si="0"/>
        <v>na</v>
      </c>
      <c r="AM8" s="12">
        <f t="shared" si="0"/>
        <v>-4.6051701859880909</v>
      </c>
      <c r="AN8" s="25">
        <f t="shared" si="5"/>
        <v>1</v>
      </c>
      <c r="AO8" s="12">
        <f t="shared" si="1"/>
        <v>0.17060491493383739</v>
      </c>
      <c r="AP8" s="12">
        <f t="shared" si="1"/>
        <v>7.8399999999999997E-2</v>
      </c>
      <c r="AQ8" s="12">
        <f t="shared" si="1"/>
        <v>0.66110577342999388</v>
      </c>
      <c r="AR8" s="12">
        <f t="shared" si="1"/>
        <v>4.1088385682980268</v>
      </c>
      <c r="AS8" s="12">
        <f t="shared" si="1"/>
        <v>4.0623113150585694E-3</v>
      </c>
      <c r="AT8" s="12">
        <f t="shared" si="1"/>
        <v>1.2544</v>
      </c>
      <c r="AU8" s="12" t="str">
        <f t="shared" si="1"/>
        <v>na</v>
      </c>
      <c r="AV8" s="12" t="str">
        <f t="shared" si="1"/>
        <v>na</v>
      </c>
      <c r="AW8" s="12" t="str">
        <f t="shared" si="1"/>
        <v>na</v>
      </c>
      <c r="AX8" s="67">
        <f t="shared" si="1"/>
        <v>1</v>
      </c>
    </row>
    <row r="9" spans="1:50" x14ac:dyDescent="0.25">
      <c r="A9" s="13" t="s">
        <v>25</v>
      </c>
      <c r="B9" s="1"/>
      <c r="H9" s="1" t="s">
        <v>355</v>
      </c>
      <c r="I9" s="15" t="s">
        <v>186</v>
      </c>
      <c r="K9" s="2">
        <v>16</v>
      </c>
      <c r="L9" s="16">
        <v>0.60199999999999998</v>
      </c>
      <c r="M9" s="119"/>
      <c r="N9" s="83"/>
      <c r="O9" s="83"/>
      <c r="P9" s="12">
        <f t="shared" si="2"/>
        <v>0.01</v>
      </c>
      <c r="Q9" s="12">
        <f t="shared" si="3"/>
        <v>0.01</v>
      </c>
      <c r="R9" s="14">
        <v>1</v>
      </c>
      <c r="S9">
        <v>1</v>
      </c>
      <c r="T9">
        <v>0.25</v>
      </c>
      <c r="U9">
        <v>1</v>
      </c>
      <c r="V9">
        <v>1</v>
      </c>
      <c r="W9">
        <v>0.05</v>
      </c>
      <c r="Z9" s="45"/>
      <c r="AB9" s="11">
        <v>1</v>
      </c>
      <c r="AC9" s="25">
        <f t="shared" si="4"/>
        <v>-4.6051701859880909</v>
      </c>
      <c r="AD9" s="12">
        <f t="shared" si="0"/>
        <v>-7.6085420464151063</v>
      </c>
      <c r="AE9" s="12">
        <f t="shared" si="0"/>
        <v>-1.2894476520766653</v>
      </c>
      <c r="AF9" s="12">
        <f t="shared" si="0"/>
        <v>-9.9850418985909997</v>
      </c>
      <c r="AG9" s="12">
        <f t="shared" si="0"/>
        <v>-9.3348044310569396</v>
      </c>
      <c r="AH9" s="12">
        <f t="shared" si="0"/>
        <v>-0.29351634152451572</v>
      </c>
      <c r="AI9" s="12" t="str">
        <f t="shared" si="0"/>
        <v>na</v>
      </c>
      <c r="AJ9" s="12" t="str">
        <f t="shared" si="0"/>
        <v>na</v>
      </c>
      <c r="AK9" s="12" t="str">
        <f t="shared" si="0"/>
        <v>na</v>
      </c>
      <c r="AL9" s="12" t="str">
        <f t="shared" si="0"/>
        <v>na</v>
      </c>
      <c r="AM9" s="12">
        <f t="shared" si="0"/>
        <v>-4.6051701859880909</v>
      </c>
      <c r="AN9" s="25">
        <f t="shared" si="5"/>
        <v>1</v>
      </c>
      <c r="AO9" s="12">
        <f t="shared" si="1"/>
        <v>2.7296786389413983</v>
      </c>
      <c r="AP9" s="12">
        <f t="shared" si="1"/>
        <v>7.8399999999999997E-2</v>
      </c>
      <c r="AQ9" s="12">
        <f t="shared" si="1"/>
        <v>4.7011966110577337</v>
      </c>
      <c r="AR9" s="12">
        <f t="shared" si="1"/>
        <v>4.1088385682980268</v>
      </c>
      <c r="AS9" s="12">
        <f t="shared" si="1"/>
        <v>4.0623113150585694E-3</v>
      </c>
      <c r="AT9" s="12" t="str">
        <f t="shared" si="1"/>
        <v>na</v>
      </c>
      <c r="AU9" s="12" t="str">
        <f t="shared" si="1"/>
        <v>na</v>
      </c>
      <c r="AV9" s="12" t="str">
        <f t="shared" si="1"/>
        <v>na</v>
      </c>
      <c r="AW9" s="12" t="str">
        <f t="shared" si="1"/>
        <v>na</v>
      </c>
      <c r="AX9" s="67">
        <f t="shared" si="1"/>
        <v>1</v>
      </c>
    </row>
    <row r="10" spans="1:50" x14ac:dyDescent="0.25">
      <c r="A10" s="13" t="s">
        <v>87</v>
      </c>
      <c r="B10" s="1"/>
      <c r="H10" s="1" t="s">
        <v>355</v>
      </c>
      <c r="I10" s="15" t="s">
        <v>186</v>
      </c>
      <c r="K10" s="2">
        <v>16</v>
      </c>
      <c r="L10" s="16">
        <v>1.1945000000000001</v>
      </c>
      <c r="M10" s="119"/>
      <c r="N10" s="83"/>
      <c r="O10" s="83"/>
      <c r="P10" s="12">
        <f t="shared" si="2"/>
        <v>0.01</v>
      </c>
      <c r="Q10" s="12">
        <f t="shared" si="3"/>
        <v>0.01</v>
      </c>
      <c r="R10" s="14">
        <v>1</v>
      </c>
      <c r="S10">
        <v>0.25</v>
      </c>
      <c r="U10">
        <v>1</v>
      </c>
      <c r="V10">
        <v>0.25</v>
      </c>
      <c r="W10">
        <v>0.05</v>
      </c>
      <c r="X10">
        <v>0.25</v>
      </c>
      <c r="Z10" s="45"/>
      <c r="AB10" s="11">
        <v>1</v>
      </c>
      <c r="AC10" s="25">
        <f t="shared" si="4"/>
        <v>-4.6051701859880909</v>
      </c>
      <c r="AD10" s="12">
        <f t="shared" si="0"/>
        <v>-1.9021355116037766</v>
      </c>
      <c r="AE10" s="12" t="str">
        <f t="shared" si="0"/>
        <v>na</v>
      </c>
      <c r="AF10" s="12">
        <f t="shared" si="0"/>
        <v>-9.9850418985909997</v>
      </c>
      <c r="AG10" s="12">
        <f t="shared" si="0"/>
        <v>-2.3337011077642349</v>
      </c>
      <c r="AH10" s="12">
        <f t="shared" si="0"/>
        <v>-0.29351634152451572</v>
      </c>
      <c r="AI10" s="12">
        <f t="shared" si="0"/>
        <v>-1.2894476520766653</v>
      </c>
      <c r="AJ10" s="12" t="str">
        <f t="shared" si="0"/>
        <v>na</v>
      </c>
      <c r="AK10" s="12" t="str">
        <f t="shared" si="0"/>
        <v>na</v>
      </c>
      <c r="AL10" s="12" t="str">
        <f t="shared" si="0"/>
        <v>na</v>
      </c>
      <c r="AM10" s="12">
        <f t="shared" si="0"/>
        <v>-4.6051701859880909</v>
      </c>
      <c r="AN10" s="25">
        <f t="shared" si="5"/>
        <v>1</v>
      </c>
      <c r="AO10" s="12">
        <f t="shared" si="1"/>
        <v>0.17060491493383739</v>
      </c>
      <c r="AP10" s="12" t="str">
        <f t="shared" si="1"/>
        <v>na</v>
      </c>
      <c r="AQ10" s="12">
        <f t="shared" si="1"/>
        <v>4.7011966110577337</v>
      </c>
      <c r="AR10" s="12">
        <f t="shared" si="1"/>
        <v>0.25680241051862668</v>
      </c>
      <c r="AS10" s="12">
        <f t="shared" si="1"/>
        <v>4.0623113150585694E-3</v>
      </c>
      <c r="AT10" s="12">
        <f t="shared" si="1"/>
        <v>7.8399999999999997E-2</v>
      </c>
      <c r="AU10" s="12" t="str">
        <f t="shared" si="1"/>
        <v>na</v>
      </c>
      <c r="AV10" s="12" t="str">
        <f t="shared" si="1"/>
        <v>na</v>
      </c>
      <c r="AW10" s="12" t="str">
        <f t="shared" si="1"/>
        <v>na</v>
      </c>
      <c r="AX10" s="67">
        <f t="shared" si="1"/>
        <v>1</v>
      </c>
    </row>
    <row r="11" spans="1:50" x14ac:dyDescent="0.25">
      <c r="A11" s="13" t="s">
        <v>88</v>
      </c>
      <c r="B11" s="1"/>
      <c r="H11" s="1" t="s">
        <v>8</v>
      </c>
      <c r="I11" s="15" t="s">
        <v>186</v>
      </c>
      <c r="K11" s="2">
        <v>24</v>
      </c>
      <c r="L11" s="16">
        <v>490.375</v>
      </c>
      <c r="M11" s="41"/>
      <c r="N11" s="71"/>
      <c r="O11" s="71"/>
      <c r="P11" s="12">
        <f t="shared" si="2"/>
        <v>0.01</v>
      </c>
      <c r="Q11" s="12">
        <f t="shared" si="3"/>
        <v>0.01</v>
      </c>
      <c r="R11" s="14">
        <v>1</v>
      </c>
      <c r="T11">
        <v>1</v>
      </c>
      <c r="U11">
        <v>0.125</v>
      </c>
      <c r="V11">
        <v>0.05</v>
      </c>
      <c r="W11">
        <v>1</v>
      </c>
      <c r="Y11">
        <v>1</v>
      </c>
      <c r="Z11" s="45"/>
      <c r="AA11">
        <v>1</v>
      </c>
      <c r="AB11" s="11">
        <v>1</v>
      </c>
      <c r="AC11" s="25">
        <f t="shared" si="4"/>
        <v>-4.6051701859880909</v>
      </c>
      <c r="AD11" s="12" t="str">
        <f t="shared" si="0"/>
        <v>na</v>
      </c>
      <c r="AE11" s="12">
        <f t="shared" si="0"/>
        <v>-5.1577906083066614</v>
      </c>
      <c r="AF11" s="12">
        <f t="shared" si="0"/>
        <v>-1.248130237323875</v>
      </c>
      <c r="AG11" s="12">
        <f t="shared" si="0"/>
        <v>-0.466740221552847</v>
      </c>
      <c r="AH11" s="12">
        <f t="shared" si="0"/>
        <v>-5.8703268304903142</v>
      </c>
      <c r="AI11" s="12" t="str">
        <f t="shared" si="0"/>
        <v>na</v>
      </c>
      <c r="AJ11" s="12">
        <f t="shared" si="0"/>
        <v>-4.8658401965157188</v>
      </c>
      <c r="AK11" s="12" t="str">
        <f t="shared" si="0"/>
        <v>na</v>
      </c>
      <c r="AL11" s="12">
        <f t="shared" si="0"/>
        <v>-4.6051701859880909</v>
      </c>
      <c r="AM11" s="12">
        <f t="shared" si="0"/>
        <v>-4.6051701859880909</v>
      </c>
      <c r="AN11" s="25">
        <f t="shared" si="5"/>
        <v>1</v>
      </c>
      <c r="AO11" s="12" t="str">
        <f t="shared" si="1"/>
        <v>na</v>
      </c>
      <c r="AP11" s="12">
        <f t="shared" si="1"/>
        <v>1.2544</v>
      </c>
      <c r="AQ11" s="12">
        <f t="shared" si="1"/>
        <v>7.3456197047777089E-2</v>
      </c>
      <c r="AR11" s="12">
        <f t="shared" si="1"/>
        <v>1.0272096420745069E-2</v>
      </c>
      <c r="AS11" s="12">
        <f t="shared" si="1"/>
        <v>1.6249245260234275</v>
      </c>
      <c r="AT11" s="12" t="str">
        <f t="shared" si="1"/>
        <v>na</v>
      </c>
      <c r="AU11" s="12">
        <f t="shared" si="1"/>
        <v>1.1164115343538625</v>
      </c>
      <c r="AV11" s="12" t="str">
        <f t="shared" si="1"/>
        <v>na</v>
      </c>
      <c r="AW11" s="12">
        <f t="shared" si="1"/>
        <v>1</v>
      </c>
      <c r="AX11" s="67">
        <f t="shared" si="1"/>
        <v>1</v>
      </c>
    </row>
    <row r="12" spans="1:50" x14ac:dyDescent="0.25">
      <c r="A12" s="13" t="s">
        <v>89</v>
      </c>
      <c r="B12" s="1"/>
      <c r="H12" s="1" t="s">
        <v>8</v>
      </c>
      <c r="I12" s="15" t="s">
        <v>186</v>
      </c>
      <c r="K12" s="2">
        <v>24</v>
      </c>
      <c r="L12" s="16">
        <v>100.58499999999999</v>
      </c>
      <c r="M12" s="41"/>
      <c r="N12" s="71"/>
      <c r="O12" s="71"/>
      <c r="P12" s="12">
        <f t="shared" si="2"/>
        <v>0.01</v>
      </c>
      <c r="Q12" s="12">
        <f t="shared" si="3"/>
        <v>0.01</v>
      </c>
      <c r="R12" s="14">
        <v>1</v>
      </c>
      <c r="T12">
        <v>1</v>
      </c>
      <c r="U12">
        <v>0.125</v>
      </c>
      <c r="V12">
        <v>0.05</v>
      </c>
      <c r="W12">
        <v>1</v>
      </c>
      <c r="Y12">
        <v>1</v>
      </c>
      <c r="Z12" s="45"/>
      <c r="AA12">
        <v>1</v>
      </c>
      <c r="AB12" s="11">
        <v>1</v>
      </c>
      <c r="AC12" s="25">
        <f t="shared" si="4"/>
        <v>-4.6051701859880909</v>
      </c>
      <c r="AD12" s="12" t="str">
        <f t="shared" si="0"/>
        <v>na</v>
      </c>
      <c r="AE12" s="12">
        <f t="shared" si="0"/>
        <v>-5.1577906083066614</v>
      </c>
      <c r="AF12" s="12">
        <f t="shared" si="0"/>
        <v>-1.248130237323875</v>
      </c>
      <c r="AG12" s="12">
        <f t="shared" si="0"/>
        <v>-0.466740221552847</v>
      </c>
      <c r="AH12" s="12">
        <f t="shared" si="0"/>
        <v>-5.8703268304903142</v>
      </c>
      <c r="AI12" s="12" t="str">
        <f t="shared" si="0"/>
        <v>na</v>
      </c>
      <c r="AJ12" s="12">
        <f t="shared" si="0"/>
        <v>-4.8658401965157188</v>
      </c>
      <c r="AK12" s="12" t="str">
        <f t="shared" si="0"/>
        <v>na</v>
      </c>
      <c r="AL12" s="12">
        <f t="shared" si="0"/>
        <v>-4.6051701859880909</v>
      </c>
      <c r="AM12" s="12">
        <f t="shared" si="0"/>
        <v>-4.6051701859880909</v>
      </c>
      <c r="AN12" s="25">
        <f t="shared" si="5"/>
        <v>1</v>
      </c>
      <c r="AO12" s="12" t="str">
        <f t="shared" si="1"/>
        <v>na</v>
      </c>
      <c r="AP12" s="12">
        <f t="shared" si="1"/>
        <v>1.2544</v>
      </c>
      <c r="AQ12" s="12">
        <f t="shared" si="1"/>
        <v>7.3456197047777089E-2</v>
      </c>
      <c r="AR12" s="12">
        <f t="shared" si="1"/>
        <v>1.0272096420745069E-2</v>
      </c>
      <c r="AS12" s="12">
        <f t="shared" si="1"/>
        <v>1.6249245260234275</v>
      </c>
      <c r="AT12" s="12" t="str">
        <f t="shared" si="1"/>
        <v>na</v>
      </c>
      <c r="AU12" s="12">
        <f t="shared" si="1"/>
        <v>1.1164115343538625</v>
      </c>
      <c r="AV12" s="12" t="str">
        <f t="shared" si="1"/>
        <v>na</v>
      </c>
      <c r="AW12" s="12">
        <f t="shared" si="1"/>
        <v>1</v>
      </c>
      <c r="AX12" s="67">
        <f t="shared" si="1"/>
        <v>1</v>
      </c>
    </row>
    <row r="13" spans="1:50" x14ac:dyDescent="0.25">
      <c r="A13" s="13" t="s">
        <v>90</v>
      </c>
      <c r="B13" s="1"/>
      <c r="H13" s="1" t="s">
        <v>355</v>
      </c>
      <c r="I13" s="15" t="s">
        <v>186</v>
      </c>
      <c r="K13" s="2">
        <v>16</v>
      </c>
      <c r="L13" s="16">
        <v>0.1842</v>
      </c>
      <c r="M13" s="119"/>
      <c r="N13" s="83"/>
      <c r="O13" s="83"/>
      <c r="P13" s="12">
        <f t="shared" si="2"/>
        <v>0.01</v>
      </c>
      <c r="Q13" s="12">
        <f t="shared" si="3"/>
        <v>0.01</v>
      </c>
      <c r="R13" s="14">
        <v>1</v>
      </c>
      <c r="S13">
        <v>1</v>
      </c>
      <c r="T13">
        <v>1</v>
      </c>
      <c r="U13">
        <v>1</v>
      </c>
      <c r="V13">
        <v>1</v>
      </c>
      <c r="X13">
        <v>1</v>
      </c>
      <c r="Z13" s="45"/>
      <c r="AB13" s="11">
        <v>1</v>
      </c>
      <c r="AC13" s="25">
        <f t="shared" si="4"/>
        <v>-4.6051701859880909</v>
      </c>
      <c r="AD13" s="12">
        <f t="shared" si="0"/>
        <v>-7.6085420464151063</v>
      </c>
      <c r="AE13" s="12">
        <f t="shared" si="0"/>
        <v>-5.1577906083066614</v>
      </c>
      <c r="AF13" s="12">
        <f t="shared" si="0"/>
        <v>-9.9850418985909997</v>
      </c>
      <c r="AG13" s="12">
        <f t="shared" si="0"/>
        <v>-9.3348044310569396</v>
      </c>
      <c r="AH13" s="12" t="str">
        <f t="shared" si="0"/>
        <v>na</v>
      </c>
      <c r="AI13" s="12">
        <f t="shared" si="0"/>
        <v>-5.1577906083066614</v>
      </c>
      <c r="AJ13" s="12" t="str">
        <f t="shared" si="0"/>
        <v>na</v>
      </c>
      <c r="AK13" s="12" t="str">
        <f t="shared" si="0"/>
        <v>na</v>
      </c>
      <c r="AL13" s="12" t="str">
        <f t="shared" si="0"/>
        <v>na</v>
      </c>
      <c r="AM13" s="12">
        <f t="shared" si="0"/>
        <v>-4.6051701859880909</v>
      </c>
      <c r="AN13" s="25">
        <f t="shared" si="5"/>
        <v>1</v>
      </c>
      <c r="AO13" s="12">
        <f t="shared" si="1"/>
        <v>2.7296786389413983</v>
      </c>
      <c r="AP13" s="12">
        <f t="shared" si="1"/>
        <v>1.2544</v>
      </c>
      <c r="AQ13" s="12">
        <f t="shared" si="1"/>
        <v>4.7011966110577337</v>
      </c>
      <c r="AR13" s="12">
        <f t="shared" si="1"/>
        <v>4.1088385682980268</v>
      </c>
      <c r="AS13" s="12" t="str">
        <f t="shared" si="1"/>
        <v>na</v>
      </c>
      <c r="AT13" s="12">
        <f t="shared" si="1"/>
        <v>1.2544</v>
      </c>
      <c r="AU13" s="12" t="str">
        <f t="shared" si="1"/>
        <v>na</v>
      </c>
      <c r="AV13" s="12" t="str">
        <f t="shared" si="1"/>
        <v>na</v>
      </c>
      <c r="AW13" s="12" t="str">
        <f t="shared" si="1"/>
        <v>na</v>
      </c>
      <c r="AX13" s="67">
        <f t="shared" si="1"/>
        <v>1</v>
      </c>
    </row>
    <row r="14" spans="1:50" x14ac:dyDescent="0.25">
      <c r="A14" s="13" t="s">
        <v>91</v>
      </c>
      <c r="B14" s="1"/>
      <c r="H14" s="1" t="s">
        <v>355</v>
      </c>
      <c r="I14" s="15" t="s">
        <v>186</v>
      </c>
      <c r="K14" s="2">
        <v>16</v>
      </c>
      <c r="L14" s="12">
        <v>1.5952999999999999</v>
      </c>
      <c r="M14" s="119"/>
      <c r="N14" s="83"/>
      <c r="O14" s="83"/>
      <c r="P14" s="12">
        <f t="shared" si="2"/>
        <v>0.01</v>
      </c>
      <c r="Q14" s="12">
        <f t="shared" si="3"/>
        <v>0.01</v>
      </c>
      <c r="R14" s="14">
        <v>1</v>
      </c>
      <c r="S14">
        <v>1</v>
      </c>
      <c r="T14">
        <v>1</v>
      </c>
      <c r="U14">
        <v>1</v>
      </c>
      <c r="V14">
        <v>1</v>
      </c>
      <c r="W14">
        <v>1</v>
      </c>
      <c r="Y14">
        <v>1</v>
      </c>
      <c r="Z14" s="45"/>
      <c r="AA14">
        <v>1</v>
      </c>
      <c r="AB14" s="11">
        <v>1</v>
      </c>
      <c r="AC14" s="25">
        <f t="shared" si="4"/>
        <v>-4.6051701859880909</v>
      </c>
      <c r="AD14" s="12">
        <f t="shared" si="0"/>
        <v>-7.6085420464151063</v>
      </c>
      <c r="AE14" s="12">
        <f t="shared" si="0"/>
        <v>-5.1577906083066614</v>
      </c>
      <c r="AF14" s="12">
        <f t="shared" si="0"/>
        <v>-9.9850418985909997</v>
      </c>
      <c r="AG14" s="12">
        <f t="shared" si="0"/>
        <v>-9.3348044310569396</v>
      </c>
      <c r="AH14" s="12">
        <f t="shared" si="0"/>
        <v>-5.8703268304903142</v>
      </c>
      <c r="AI14" s="12" t="str">
        <f t="shared" si="0"/>
        <v>na</v>
      </c>
      <c r="AJ14" s="12">
        <f t="shared" si="0"/>
        <v>-4.8658401965157188</v>
      </c>
      <c r="AK14" s="12" t="str">
        <f t="shared" si="0"/>
        <v>na</v>
      </c>
      <c r="AL14" s="12">
        <f t="shared" si="0"/>
        <v>-4.6051701859880909</v>
      </c>
      <c r="AM14" s="12">
        <f t="shared" si="0"/>
        <v>-4.6051701859880909</v>
      </c>
      <c r="AN14" s="25">
        <f t="shared" si="5"/>
        <v>1</v>
      </c>
      <c r="AO14" s="12">
        <f t="shared" si="1"/>
        <v>2.7296786389413983</v>
      </c>
      <c r="AP14" s="12">
        <f t="shared" si="1"/>
        <v>1.2544</v>
      </c>
      <c r="AQ14" s="12">
        <f t="shared" si="1"/>
        <v>4.7011966110577337</v>
      </c>
      <c r="AR14" s="12">
        <f t="shared" si="1"/>
        <v>4.1088385682980268</v>
      </c>
      <c r="AS14" s="12">
        <f t="shared" si="1"/>
        <v>1.6249245260234275</v>
      </c>
      <c r="AT14" s="12" t="str">
        <f t="shared" si="1"/>
        <v>na</v>
      </c>
      <c r="AU14" s="12">
        <f t="shared" si="1"/>
        <v>1.1164115343538625</v>
      </c>
      <c r="AV14" s="12" t="str">
        <f t="shared" si="1"/>
        <v>na</v>
      </c>
      <c r="AW14" s="12">
        <f t="shared" si="1"/>
        <v>1</v>
      </c>
      <c r="AX14" s="67">
        <f t="shared" si="1"/>
        <v>1</v>
      </c>
    </row>
    <row r="15" spans="1:50" x14ac:dyDescent="0.25">
      <c r="A15" s="13" t="s">
        <v>92</v>
      </c>
      <c r="B15" s="1"/>
      <c r="H15" s="1" t="s">
        <v>8</v>
      </c>
      <c r="I15" s="15" t="s">
        <v>186</v>
      </c>
      <c r="K15" s="2">
        <v>24</v>
      </c>
      <c r="L15" s="16">
        <v>36.863</v>
      </c>
      <c r="M15" s="41"/>
      <c r="N15" s="71"/>
      <c r="O15" s="71"/>
      <c r="P15" s="12">
        <f t="shared" si="2"/>
        <v>0.01</v>
      </c>
      <c r="Q15" s="12">
        <f t="shared" si="3"/>
        <v>0.01</v>
      </c>
      <c r="R15" s="14">
        <v>1</v>
      </c>
      <c r="T15">
        <v>1</v>
      </c>
      <c r="U15">
        <v>0.125</v>
      </c>
      <c r="V15">
        <v>1</v>
      </c>
      <c r="W15">
        <v>1</v>
      </c>
      <c r="Z15" s="45"/>
      <c r="AB15" s="11">
        <v>1</v>
      </c>
      <c r="AC15" s="25">
        <f t="shared" si="4"/>
        <v>-4.6051701859880909</v>
      </c>
      <c r="AD15" s="12" t="str">
        <f t="shared" si="0"/>
        <v>na</v>
      </c>
      <c r="AE15" s="12">
        <f t="shared" si="0"/>
        <v>-5.1577906083066614</v>
      </c>
      <c r="AF15" s="12">
        <f t="shared" si="0"/>
        <v>-1.248130237323875</v>
      </c>
      <c r="AG15" s="12">
        <f t="shared" si="0"/>
        <v>-9.3348044310569396</v>
      </c>
      <c r="AH15" s="12">
        <f t="shared" si="0"/>
        <v>-5.8703268304903142</v>
      </c>
      <c r="AI15" s="12" t="str">
        <f t="shared" si="0"/>
        <v>na</v>
      </c>
      <c r="AJ15" s="12" t="str">
        <f t="shared" si="0"/>
        <v>na</v>
      </c>
      <c r="AK15" s="12" t="str">
        <f t="shared" si="0"/>
        <v>na</v>
      </c>
      <c r="AL15" s="12" t="str">
        <f t="shared" si="0"/>
        <v>na</v>
      </c>
      <c r="AM15" s="12">
        <f t="shared" si="0"/>
        <v>-4.6051701859880909</v>
      </c>
      <c r="AN15" s="25">
        <f t="shared" si="5"/>
        <v>1</v>
      </c>
      <c r="AO15" s="12" t="str">
        <f t="shared" si="1"/>
        <v>na</v>
      </c>
      <c r="AP15" s="12">
        <f t="shared" si="1"/>
        <v>1.2544</v>
      </c>
      <c r="AQ15" s="12">
        <f t="shared" si="1"/>
        <v>7.3456197047777089E-2</v>
      </c>
      <c r="AR15" s="12">
        <f t="shared" si="1"/>
        <v>4.1088385682980268</v>
      </c>
      <c r="AS15" s="12">
        <f t="shared" si="1"/>
        <v>1.6249245260234275</v>
      </c>
      <c r="AT15" s="12" t="str">
        <f t="shared" si="1"/>
        <v>na</v>
      </c>
      <c r="AU15" s="12" t="str">
        <f t="shared" si="1"/>
        <v>na</v>
      </c>
      <c r="AV15" s="12" t="str">
        <f t="shared" si="1"/>
        <v>na</v>
      </c>
      <c r="AW15" s="12" t="str">
        <f t="shared" si="1"/>
        <v>na</v>
      </c>
      <c r="AX15" s="67">
        <f t="shared" si="1"/>
        <v>1</v>
      </c>
    </row>
    <row r="16" spans="1:50" x14ac:dyDescent="0.25">
      <c r="A16" s="13" t="s">
        <v>93</v>
      </c>
      <c r="B16" s="1"/>
      <c r="H16" s="1" t="s">
        <v>355</v>
      </c>
      <c r="I16" s="15" t="s">
        <v>186</v>
      </c>
      <c r="K16" s="2">
        <v>16</v>
      </c>
      <c r="L16" s="16">
        <v>5.3319999999999999</v>
      </c>
      <c r="M16" s="119"/>
      <c r="N16" s="83"/>
      <c r="O16" s="83"/>
      <c r="P16" s="12">
        <f t="shared" si="2"/>
        <v>0.01</v>
      </c>
      <c r="Q16" s="12">
        <f t="shared" si="3"/>
        <v>0.01</v>
      </c>
      <c r="R16" s="14">
        <v>1</v>
      </c>
      <c r="S16">
        <v>1</v>
      </c>
      <c r="U16">
        <v>1</v>
      </c>
      <c r="V16">
        <v>1</v>
      </c>
      <c r="W16">
        <v>0.05</v>
      </c>
      <c r="X16">
        <v>1</v>
      </c>
      <c r="Y16">
        <v>1</v>
      </c>
      <c r="Z16" s="45"/>
      <c r="AB16" s="11">
        <v>1</v>
      </c>
      <c r="AC16" s="25">
        <f t="shared" si="4"/>
        <v>-4.6051701859880909</v>
      </c>
      <c r="AD16" s="12">
        <f t="shared" si="0"/>
        <v>-7.6085420464151063</v>
      </c>
      <c r="AE16" s="12" t="str">
        <f t="shared" si="0"/>
        <v>na</v>
      </c>
      <c r="AF16" s="12">
        <f t="shared" si="0"/>
        <v>-9.9850418985909997</v>
      </c>
      <c r="AG16" s="12">
        <f t="shared" si="0"/>
        <v>-9.3348044310569396</v>
      </c>
      <c r="AH16" s="12">
        <f t="shared" si="0"/>
        <v>-0.29351634152451572</v>
      </c>
      <c r="AI16" s="12">
        <f t="shared" si="0"/>
        <v>-5.1577906083066614</v>
      </c>
      <c r="AJ16" s="12">
        <f t="shared" si="0"/>
        <v>-4.8658401965157188</v>
      </c>
      <c r="AK16" s="12" t="str">
        <f t="shared" si="0"/>
        <v>na</v>
      </c>
      <c r="AL16" s="12" t="str">
        <f t="shared" si="0"/>
        <v>na</v>
      </c>
      <c r="AM16" s="12">
        <f t="shared" si="0"/>
        <v>-4.6051701859880909</v>
      </c>
      <c r="AN16" s="25">
        <f t="shared" si="5"/>
        <v>1</v>
      </c>
      <c r="AO16" s="12">
        <f t="shared" si="1"/>
        <v>2.7296786389413983</v>
      </c>
      <c r="AP16" s="12" t="str">
        <f t="shared" si="1"/>
        <v>na</v>
      </c>
      <c r="AQ16" s="12">
        <f t="shared" si="1"/>
        <v>4.7011966110577337</v>
      </c>
      <c r="AR16" s="12">
        <f t="shared" si="1"/>
        <v>4.1088385682980268</v>
      </c>
      <c r="AS16" s="12">
        <f t="shared" si="1"/>
        <v>4.0623113150585694E-3</v>
      </c>
      <c r="AT16" s="12">
        <f t="shared" si="1"/>
        <v>1.2544</v>
      </c>
      <c r="AU16" s="12">
        <f t="shared" si="1"/>
        <v>1.1164115343538625</v>
      </c>
      <c r="AV16" s="12" t="str">
        <f t="shared" si="1"/>
        <v>na</v>
      </c>
      <c r="AW16" s="12" t="str">
        <f t="shared" si="1"/>
        <v>na</v>
      </c>
      <c r="AX16" s="67">
        <f t="shared" si="1"/>
        <v>1</v>
      </c>
    </row>
    <row r="17" spans="1:50" x14ac:dyDescent="0.25">
      <c r="A17" s="13" t="s">
        <v>94</v>
      </c>
      <c r="B17" s="1"/>
      <c r="H17" s="1" t="s">
        <v>355</v>
      </c>
      <c r="I17" s="15" t="s">
        <v>186</v>
      </c>
      <c r="K17" s="2">
        <v>16</v>
      </c>
      <c r="L17" s="16">
        <v>1.1435</v>
      </c>
      <c r="M17" s="119"/>
      <c r="N17" s="83"/>
      <c r="O17" s="83"/>
      <c r="P17" s="12">
        <f t="shared" si="2"/>
        <v>0.01</v>
      </c>
      <c r="Q17" s="12">
        <f t="shared" si="3"/>
        <v>0.01</v>
      </c>
      <c r="R17" s="14">
        <v>1</v>
      </c>
      <c r="S17">
        <v>1</v>
      </c>
      <c r="U17">
        <v>1</v>
      </c>
      <c r="V17">
        <v>1</v>
      </c>
      <c r="W17">
        <v>0.05</v>
      </c>
      <c r="X17">
        <v>0.25</v>
      </c>
      <c r="Y17">
        <v>1</v>
      </c>
      <c r="Z17" s="45"/>
      <c r="AB17" s="11"/>
      <c r="AC17" s="25">
        <f t="shared" si="4"/>
        <v>-4.6051701859880909</v>
      </c>
      <c r="AD17" s="12">
        <f t="shared" si="0"/>
        <v>-7.6085420464151063</v>
      </c>
      <c r="AE17" s="12" t="str">
        <f t="shared" si="0"/>
        <v>na</v>
      </c>
      <c r="AF17" s="12">
        <f t="shared" si="0"/>
        <v>-9.9850418985909997</v>
      </c>
      <c r="AG17" s="12">
        <f t="shared" si="0"/>
        <v>-9.3348044310569396</v>
      </c>
      <c r="AH17" s="12">
        <f t="shared" si="0"/>
        <v>-0.29351634152451572</v>
      </c>
      <c r="AI17" s="12">
        <f t="shared" si="0"/>
        <v>-1.2894476520766653</v>
      </c>
      <c r="AJ17" s="12">
        <f t="shared" si="0"/>
        <v>-4.8658401965157188</v>
      </c>
      <c r="AK17" s="12" t="str">
        <f t="shared" si="0"/>
        <v>na</v>
      </c>
      <c r="AL17" s="12" t="str">
        <f t="shared" si="0"/>
        <v>na</v>
      </c>
      <c r="AM17" s="12" t="str">
        <f t="shared" si="0"/>
        <v>na</v>
      </c>
      <c r="AN17" s="25">
        <f t="shared" si="5"/>
        <v>1</v>
      </c>
      <c r="AO17" s="12">
        <f t="shared" si="1"/>
        <v>2.7296786389413983</v>
      </c>
      <c r="AP17" s="12" t="str">
        <f t="shared" si="1"/>
        <v>na</v>
      </c>
      <c r="AQ17" s="12">
        <f t="shared" si="1"/>
        <v>4.7011966110577337</v>
      </c>
      <c r="AR17" s="12">
        <f t="shared" si="1"/>
        <v>4.1088385682980268</v>
      </c>
      <c r="AS17" s="12">
        <f t="shared" si="1"/>
        <v>4.0623113150585694E-3</v>
      </c>
      <c r="AT17" s="12">
        <f t="shared" si="1"/>
        <v>7.8399999999999997E-2</v>
      </c>
      <c r="AU17" s="12">
        <f t="shared" si="1"/>
        <v>1.1164115343538625</v>
      </c>
      <c r="AV17" s="12" t="str">
        <f t="shared" si="1"/>
        <v>na</v>
      </c>
      <c r="AW17" s="12" t="str">
        <f t="shared" si="1"/>
        <v>na</v>
      </c>
      <c r="AX17" s="67" t="str">
        <f t="shared" si="1"/>
        <v>na</v>
      </c>
    </row>
    <row r="18" spans="1:50" x14ac:dyDescent="0.25">
      <c r="A18" s="13" t="s">
        <v>193</v>
      </c>
      <c r="B18" s="1"/>
      <c r="H18" s="1" t="s">
        <v>8</v>
      </c>
      <c r="I18" s="15" t="s">
        <v>186</v>
      </c>
      <c r="K18" s="2">
        <v>24</v>
      </c>
      <c r="L18" s="16">
        <v>57.688000000000002</v>
      </c>
      <c r="M18" s="41"/>
      <c r="N18" s="71"/>
      <c r="O18" s="71"/>
      <c r="P18" s="12">
        <f t="shared" si="2"/>
        <v>0.01</v>
      </c>
      <c r="Q18" s="12">
        <f t="shared" si="3"/>
        <v>0.01</v>
      </c>
      <c r="R18" s="14">
        <v>1</v>
      </c>
      <c r="S18">
        <v>0.25</v>
      </c>
      <c r="U18">
        <v>0.25</v>
      </c>
      <c r="V18">
        <v>0.15</v>
      </c>
      <c r="W18">
        <v>1</v>
      </c>
      <c r="Y18">
        <v>1</v>
      </c>
      <c r="Z18" s="45"/>
      <c r="AB18" s="11">
        <v>1</v>
      </c>
      <c r="AC18" s="25">
        <f t="shared" si="4"/>
        <v>-4.6051701859880909</v>
      </c>
      <c r="AD18" s="12">
        <f t="shared" si="0"/>
        <v>-1.9021355116037766</v>
      </c>
      <c r="AE18" s="12" t="str">
        <f t="shared" si="0"/>
        <v>na</v>
      </c>
      <c r="AF18" s="12">
        <f t="shared" si="0"/>
        <v>-2.4962604746477499</v>
      </c>
      <c r="AG18" s="12">
        <f t="shared" si="0"/>
        <v>-1.4002206646585409</v>
      </c>
      <c r="AH18" s="12">
        <f t="shared" si="0"/>
        <v>-5.8703268304903142</v>
      </c>
      <c r="AI18" s="12" t="str">
        <f t="shared" si="0"/>
        <v>na</v>
      </c>
      <c r="AJ18" s="12">
        <f t="shared" si="0"/>
        <v>-4.8658401965157188</v>
      </c>
      <c r="AK18" s="12" t="str">
        <f t="shared" si="0"/>
        <v>na</v>
      </c>
      <c r="AL18" s="12" t="str">
        <f t="shared" si="0"/>
        <v>na</v>
      </c>
      <c r="AM18" s="12">
        <f t="shared" si="0"/>
        <v>-4.6051701859880909</v>
      </c>
      <c r="AN18" s="25">
        <f t="shared" si="5"/>
        <v>1</v>
      </c>
      <c r="AO18" s="12">
        <f t="shared" si="1"/>
        <v>0.17060491493383739</v>
      </c>
      <c r="AP18" s="12" t="str">
        <f t="shared" si="1"/>
        <v>na</v>
      </c>
      <c r="AQ18" s="12">
        <f t="shared" si="1"/>
        <v>0.29382478819110835</v>
      </c>
      <c r="AR18" s="12">
        <f t="shared" si="1"/>
        <v>9.2448867786705594E-2</v>
      </c>
      <c r="AS18" s="12">
        <f t="shared" si="1"/>
        <v>1.6249245260234275</v>
      </c>
      <c r="AT18" s="12" t="str">
        <f t="shared" si="1"/>
        <v>na</v>
      </c>
      <c r="AU18" s="12">
        <f t="shared" si="1"/>
        <v>1.1164115343538625</v>
      </c>
      <c r="AV18" s="12" t="str">
        <f t="shared" si="1"/>
        <v>na</v>
      </c>
      <c r="AW18" s="12" t="str">
        <f t="shared" si="1"/>
        <v>na</v>
      </c>
      <c r="AX18" s="67">
        <f t="shared" si="1"/>
        <v>1</v>
      </c>
    </row>
    <row r="19" spans="1:50" x14ac:dyDescent="0.25">
      <c r="A19" s="13" t="s">
        <v>95</v>
      </c>
      <c r="B19" s="1"/>
      <c r="H19" s="1" t="s">
        <v>355</v>
      </c>
      <c r="I19" s="15" t="s">
        <v>186</v>
      </c>
      <c r="K19" s="2">
        <v>16</v>
      </c>
      <c r="L19" s="16">
        <v>1.1842999999999999</v>
      </c>
      <c r="M19" s="119"/>
      <c r="N19" s="83"/>
      <c r="O19" s="83"/>
      <c r="P19" s="12">
        <f t="shared" si="2"/>
        <v>0.01</v>
      </c>
      <c r="Q19" s="12">
        <f t="shared" si="3"/>
        <v>0.01</v>
      </c>
      <c r="R19" s="14">
        <v>1</v>
      </c>
      <c r="S19">
        <v>1</v>
      </c>
      <c r="U19">
        <v>0.375</v>
      </c>
      <c r="V19">
        <v>1</v>
      </c>
      <c r="W19">
        <v>0.25</v>
      </c>
      <c r="X19">
        <v>1</v>
      </c>
      <c r="Z19" s="45"/>
      <c r="AB19" s="11">
        <v>1</v>
      </c>
      <c r="AC19" s="25">
        <f t="shared" si="4"/>
        <v>-4.6051701859880909</v>
      </c>
      <c r="AD19" s="12">
        <f t="shared" si="0"/>
        <v>-7.6085420464151063</v>
      </c>
      <c r="AE19" s="12" t="str">
        <f t="shared" si="0"/>
        <v>na</v>
      </c>
      <c r="AF19" s="12">
        <f t="shared" si="0"/>
        <v>-3.7443907119716253</v>
      </c>
      <c r="AG19" s="12">
        <f t="shared" si="0"/>
        <v>-9.3348044310569396</v>
      </c>
      <c r="AH19" s="12">
        <f t="shared" si="0"/>
        <v>-1.4675817076225786</v>
      </c>
      <c r="AI19" s="12">
        <f t="shared" si="0"/>
        <v>-5.1577906083066614</v>
      </c>
      <c r="AJ19" s="12" t="str">
        <f t="shared" si="0"/>
        <v>na</v>
      </c>
      <c r="AK19" s="12" t="str">
        <f t="shared" si="0"/>
        <v>na</v>
      </c>
      <c r="AL19" s="12" t="str">
        <f t="shared" si="0"/>
        <v>na</v>
      </c>
      <c r="AM19" s="12">
        <f t="shared" si="0"/>
        <v>-4.6051701859880909</v>
      </c>
      <c r="AN19" s="25">
        <f t="shared" si="5"/>
        <v>1</v>
      </c>
      <c r="AO19" s="12">
        <f t="shared" si="1"/>
        <v>2.7296786389413983</v>
      </c>
      <c r="AP19" s="12" t="str">
        <f t="shared" si="1"/>
        <v>na</v>
      </c>
      <c r="AQ19" s="12">
        <f t="shared" si="1"/>
        <v>0.66110577342999388</v>
      </c>
      <c r="AR19" s="12">
        <f t="shared" si="1"/>
        <v>4.1088385682980268</v>
      </c>
      <c r="AS19" s="12">
        <f t="shared" si="1"/>
        <v>0.10155778287646422</v>
      </c>
      <c r="AT19" s="12">
        <f t="shared" si="1"/>
        <v>1.2544</v>
      </c>
      <c r="AU19" s="12" t="str">
        <f t="shared" si="1"/>
        <v>na</v>
      </c>
      <c r="AV19" s="12" t="str">
        <f t="shared" si="1"/>
        <v>na</v>
      </c>
      <c r="AW19" s="12" t="str">
        <f t="shared" si="1"/>
        <v>na</v>
      </c>
      <c r="AX19" s="67">
        <f t="shared" si="1"/>
        <v>1</v>
      </c>
    </row>
    <row r="20" spans="1:50" x14ac:dyDescent="0.25">
      <c r="A20" s="13" t="s">
        <v>96</v>
      </c>
      <c r="B20" s="1"/>
      <c r="H20" s="1" t="s">
        <v>8</v>
      </c>
      <c r="I20" s="15" t="s">
        <v>186</v>
      </c>
      <c r="K20" s="2">
        <v>24</v>
      </c>
      <c r="L20" s="16">
        <v>92.95</v>
      </c>
      <c r="M20" s="41"/>
      <c r="N20" s="71"/>
      <c r="O20" s="71"/>
      <c r="P20" s="12">
        <f t="shared" si="2"/>
        <v>0.01</v>
      </c>
      <c r="Q20" s="12">
        <f t="shared" si="3"/>
        <v>0.01</v>
      </c>
      <c r="R20" s="14">
        <v>1</v>
      </c>
      <c r="V20">
        <v>0.05</v>
      </c>
      <c r="W20">
        <v>1</v>
      </c>
      <c r="Y20">
        <v>1</v>
      </c>
      <c r="Z20" s="45"/>
      <c r="AB20" s="11">
        <v>1</v>
      </c>
      <c r="AC20" s="25">
        <f t="shared" si="4"/>
        <v>-4.6051701859880909</v>
      </c>
      <c r="AD20" s="12" t="str">
        <f t="shared" si="0"/>
        <v>na</v>
      </c>
      <c r="AE20" s="12" t="str">
        <f t="shared" si="0"/>
        <v>na</v>
      </c>
      <c r="AF20" s="12" t="str">
        <f t="shared" si="0"/>
        <v>na</v>
      </c>
      <c r="AG20" s="12">
        <f t="shared" si="0"/>
        <v>-0.466740221552847</v>
      </c>
      <c r="AH20" s="12">
        <f t="shared" si="0"/>
        <v>-5.8703268304903142</v>
      </c>
      <c r="AI20" s="12" t="str">
        <f t="shared" si="0"/>
        <v>na</v>
      </c>
      <c r="AJ20" s="12">
        <f t="shared" si="0"/>
        <v>-4.8658401965157188</v>
      </c>
      <c r="AK20" s="12" t="str">
        <f t="shared" si="0"/>
        <v>na</v>
      </c>
      <c r="AL20" s="12" t="str">
        <f t="shared" si="0"/>
        <v>na</v>
      </c>
      <c r="AM20" s="12">
        <f t="shared" si="0"/>
        <v>-4.6051701859880909</v>
      </c>
      <c r="AN20" s="25">
        <f t="shared" si="5"/>
        <v>1</v>
      </c>
      <c r="AO20" s="12" t="str">
        <f t="shared" si="1"/>
        <v>na</v>
      </c>
      <c r="AP20" s="12" t="str">
        <f t="shared" si="1"/>
        <v>na</v>
      </c>
      <c r="AQ20" s="12" t="str">
        <f t="shared" si="1"/>
        <v>na</v>
      </c>
      <c r="AR20" s="12">
        <f t="shared" si="1"/>
        <v>1.0272096420745069E-2</v>
      </c>
      <c r="AS20" s="12">
        <f t="shared" si="1"/>
        <v>1.6249245260234275</v>
      </c>
      <c r="AT20" s="12" t="str">
        <f t="shared" si="1"/>
        <v>na</v>
      </c>
      <c r="AU20" s="12">
        <f t="shared" si="1"/>
        <v>1.1164115343538625</v>
      </c>
      <c r="AV20" s="12" t="str">
        <f t="shared" si="1"/>
        <v>na</v>
      </c>
      <c r="AW20" s="12" t="str">
        <f t="shared" si="1"/>
        <v>na</v>
      </c>
      <c r="AX20" s="67">
        <f t="shared" si="1"/>
        <v>1</v>
      </c>
    </row>
    <row r="21" spans="1:50" x14ac:dyDescent="0.25">
      <c r="A21" s="13" t="s">
        <v>97</v>
      </c>
      <c r="B21" s="1"/>
      <c r="H21" s="1" t="s">
        <v>8</v>
      </c>
      <c r="I21" s="15" t="s">
        <v>186</v>
      </c>
      <c r="K21" s="2">
        <v>24</v>
      </c>
      <c r="L21" s="16">
        <v>18.3</v>
      </c>
      <c r="M21" s="41"/>
      <c r="N21" s="71"/>
      <c r="O21" s="71"/>
      <c r="P21" s="12">
        <f t="shared" si="2"/>
        <v>0.01</v>
      </c>
      <c r="Q21" s="12">
        <f t="shared" si="3"/>
        <v>0.01</v>
      </c>
      <c r="R21" s="14">
        <v>1</v>
      </c>
      <c r="U21">
        <v>0.125</v>
      </c>
      <c r="V21">
        <v>0.05</v>
      </c>
      <c r="W21">
        <v>1</v>
      </c>
      <c r="Z21" s="45"/>
      <c r="AB21" s="11"/>
      <c r="AC21" s="25">
        <f t="shared" si="4"/>
        <v>-4.6051701859880909</v>
      </c>
      <c r="AD21" s="12" t="str">
        <f t="shared" ref="AD21:AD38" si="6">IF(S21&gt;0,(S21/S$40)*LN($P21),"na")</f>
        <v>na</v>
      </c>
      <c r="AE21" s="12" t="str">
        <f t="shared" ref="AE21:AE38" si="7">IF(T21&gt;0,(T21/T$40)*LN($P21),"na")</f>
        <v>na</v>
      </c>
      <c r="AF21" s="12">
        <f t="shared" ref="AF21:AF38" si="8">IF(U21&gt;0,(U21/U$40)*LN($P21),"na")</f>
        <v>-1.248130237323875</v>
      </c>
      <c r="AG21" s="12">
        <f t="shared" ref="AG21:AG38" si="9">IF(V21&gt;0,(V21/V$40)*LN($P21),"na")</f>
        <v>-0.466740221552847</v>
      </c>
      <c r="AH21" s="12">
        <f t="shared" ref="AH21:AH38" si="10">IF(W21&gt;0,(W21/W$40)*LN($P21),"na")</f>
        <v>-5.8703268304903142</v>
      </c>
      <c r="AI21" s="12" t="str">
        <f t="shared" ref="AI21:AI38" si="11">IF(X21&gt;0,(X21/X$40)*LN($P21),"na")</f>
        <v>na</v>
      </c>
      <c r="AJ21" s="12" t="str">
        <f t="shared" ref="AJ21:AJ38" si="12">IF(Y21&gt;0,(Y21/Y$40)*LN($P21),"na")</f>
        <v>na</v>
      </c>
      <c r="AK21" s="12" t="str">
        <f t="shared" ref="AK21:AK38" si="13">IF(Z21&gt;0,(Z21/Z$40)*LN($P21),"na")</f>
        <v>na</v>
      </c>
      <c r="AL21" s="12" t="str">
        <f t="shared" ref="AL21:AL38" si="14">IF(AA21&gt;0,(AA21/AA$40)*LN($P21),"na")</f>
        <v>na</v>
      </c>
      <c r="AM21" s="12" t="str">
        <f t="shared" ref="AM21:AM38" si="15">IF(AB21&gt;0,(AB21/AB$40)*LN($P21),"na")</f>
        <v>na</v>
      </c>
      <c r="AN21" s="25">
        <f t="shared" si="5"/>
        <v>1</v>
      </c>
      <c r="AO21" s="12" t="str">
        <f t="shared" ref="AO21:AO38" si="16">IF(S21&gt;0,(((S21/S$40)^2)*($Q21^2))/($P21^2),"na")</f>
        <v>na</v>
      </c>
      <c r="AP21" s="12" t="str">
        <f t="shared" ref="AP21:AP38" si="17">IF(T21&gt;0,(((T21/T$40)^2)*($Q21^2))/($P21^2),"na")</f>
        <v>na</v>
      </c>
      <c r="AQ21" s="12">
        <f t="shared" ref="AQ21:AQ38" si="18">IF(U21&gt;0,(((U21/U$40)^2)*($Q21^2))/($P21^2),"na")</f>
        <v>7.3456197047777089E-2</v>
      </c>
      <c r="AR21" s="12">
        <f t="shared" ref="AR21:AR38" si="19">IF(V21&gt;0,(((V21/V$40)^2)*($Q21^2))/($P21^2),"na")</f>
        <v>1.0272096420745069E-2</v>
      </c>
      <c r="AS21" s="12">
        <f t="shared" ref="AS21:AS38" si="20">IF(W21&gt;0,(((W21/W$40)^2)*($Q21^2))/($P21^2),"na")</f>
        <v>1.6249245260234275</v>
      </c>
      <c r="AT21" s="12" t="str">
        <f t="shared" ref="AT21:AT38" si="21">IF(X21&gt;0,(((X21/X$40)^2)*($Q21^2))/($P21^2),"na")</f>
        <v>na</v>
      </c>
      <c r="AU21" s="12" t="str">
        <f t="shared" ref="AU21:AU38" si="22">IF(Y21&gt;0,(((Y21/Y$40)^2)*($Q21^2))/($P21^2),"na")</f>
        <v>na</v>
      </c>
      <c r="AV21" s="12" t="str">
        <f t="shared" ref="AV21:AV38" si="23">IF(Z21&gt;0,(((Z21/Z$40)^2)*($Q21^2))/($P21^2),"na")</f>
        <v>na</v>
      </c>
      <c r="AW21" s="12" t="str">
        <f t="shared" ref="AW21:AW38" si="24">IF(AA21&gt;0,(((AA21/AA$40)^2)*($Q21^2))/($P21^2),"na")</f>
        <v>na</v>
      </c>
      <c r="AX21" s="67" t="str">
        <f t="shared" ref="AX21:AX38" si="25">IF(AB21&gt;0,(((AB21/AB$40)^2)*($Q21^2))/($P21^2),"na")</f>
        <v>na</v>
      </c>
    </row>
    <row r="22" spans="1:50" x14ac:dyDescent="0.25">
      <c r="A22" s="13" t="s">
        <v>98</v>
      </c>
      <c r="B22" s="1"/>
      <c r="H22" s="1" t="s">
        <v>8</v>
      </c>
      <c r="I22" s="15" t="s">
        <v>186</v>
      </c>
      <c r="K22" s="2">
        <v>24</v>
      </c>
      <c r="L22" s="16">
        <v>1287.5</v>
      </c>
      <c r="M22" s="41"/>
      <c r="N22" s="71"/>
      <c r="O22" s="71"/>
      <c r="P22" s="12">
        <f t="shared" si="2"/>
        <v>0.01</v>
      </c>
      <c r="Q22" s="12">
        <f t="shared" si="3"/>
        <v>0.01</v>
      </c>
      <c r="R22" s="14">
        <v>1</v>
      </c>
      <c r="S22" s="44"/>
      <c r="T22" s="44"/>
      <c r="U22" s="44"/>
      <c r="V22" s="44"/>
      <c r="W22" s="44"/>
      <c r="X22" s="44"/>
      <c r="Y22" s="44"/>
      <c r="Z22" s="194"/>
      <c r="AA22" s="44"/>
      <c r="AB22" s="11">
        <v>1</v>
      </c>
      <c r="AC22" s="25">
        <f t="shared" si="4"/>
        <v>-4.6051701859880909</v>
      </c>
      <c r="AD22" s="12" t="str">
        <f t="shared" si="6"/>
        <v>na</v>
      </c>
      <c r="AE22" s="12" t="str">
        <f t="shared" si="7"/>
        <v>na</v>
      </c>
      <c r="AF22" s="12" t="str">
        <f t="shared" si="8"/>
        <v>na</v>
      </c>
      <c r="AG22" s="12" t="str">
        <f t="shared" si="9"/>
        <v>na</v>
      </c>
      <c r="AH22" s="12" t="str">
        <f t="shared" si="10"/>
        <v>na</v>
      </c>
      <c r="AI22" s="12" t="str">
        <f t="shared" si="11"/>
        <v>na</v>
      </c>
      <c r="AJ22" s="12" t="str">
        <f t="shared" si="12"/>
        <v>na</v>
      </c>
      <c r="AK22" s="12" t="str">
        <f t="shared" si="13"/>
        <v>na</v>
      </c>
      <c r="AL22" s="12" t="str">
        <f t="shared" si="14"/>
        <v>na</v>
      </c>
      <c r="AM22" s="12">
        <f t="shared" si="15"/>
        <v>-4.6051701859880909</v>
      </c>
      <c r="AN22" s="25">
        <f t="shared" si="5"/>
        <v>1</v>
      </c>
      <c r="AO22" s="12" t="str">
        <f t="shared" si="16"/>
        <v>na</v>
      </c>
      <c r="AP22" s="12" t="str">
        <f t="shared" si="17"/>
        <v>na</v>
      </c>
      <c r="AQ22" s="12" t="str">
        <f t="shared" si="18"/>
        <v>na</v>
      </c>
      <c r="AR22" s="12" t="str">
        <f t="shared" si="19"/>
        <v>na</v>
      </c>
      <c r="AS22" s="12" t="str">
        <f t="shared" si="20"/>
        <v>na</v>
      </c>
      <c r="AT22" s="12" t="str">
        <f t="shared" si="21"/>
        <v>na</v>
      </c>
      <c r="AU22" s="12" t="str">
        <f t="shared" si="22"/>
        <v>na</v>
      </c>
      <c r="AV22" s="12" t="str">
        <f t="shared" si="23"/>
        <v>na</v>
      </c>
      <c r="AW22" s="12" t="str">
        <f t="shared" si="24"/>
        <v>na</v>
      </c>
      <c r="AX22" s="67">
        <f t="shared" si="25"/>
        <v>1</v>
      </c>
    </row>
    <row r="23" spans="1:50" x14ac:dyDescent="0.25">
      <c r="A23" s="13" t="s">
        <v>99</v>
      </c>
      <c r="B23" s="1"/>
      <c r="H23" s="1" t="s">
        <v>8</v>
      </c>
      <c r="I23" s="15" t="s">
        <v>186</v>
      </c>
      <c r="K23" s="2">
        <v>24</v>
      </c>
      <c r="L23" s="16">
        <v>474.04</v>
      </c>
      <c r="M23" s="41"/>
      <c r="N23" s="71"/>
      <c r="O23" s="71"/>
      <c r="P23" s="12">
        <f t="shared" si="2"/>
        <v>0.01</v>
      </c>
      <c r="Q23" s="12">
        <f t="shared" si="3"/>
        <v>0.01</v>
      </c>
      <c r="R23" s="14">
        <v>1</v>
      </c>
      <c r="S23">
        <v>0.25</v>
      </c>
      <c r="T23">
        <v>1</v>
      </c>
      <c r="U23">
        <v>0.25</v>
      </c>
      <c r="V23">
        <v>0.05</v>
      </c>
      <c r="W23">
        <v>1</v>
      </c>
      <c r="Y23">
        <v>1</v>
      </c>
      <c r="Z23" s="45">
        <v>1</v>
      </c>
      <c r="AA23">
        <v>1</v>
      </c>
      <c r="AB23" s="11">
        <v>1</v>
      </c>
      <c r="AC23" s="25">
        <f t="shared" si="4"/>
        <v>-4.6051701859880909</v>
      </c>
      <c r="AD23" s="12">
        <f t="shared" si="6"/>
        <v>-1.9021355116037766</v>
      </c>
      <c r="AE23" s="12">
        <f t="shared" si="7"/>
        <v>-5.1577906083066614</v>
      </c>
      <c r="AF23" s="12">
        <f t="shared" si="8"/>
        <v>-2.4962604746477499</v>
      </c>
      <c r="AG23" s="12">
        <f t="shared" si="9"/>
        <v>-0.466740221552847</v>
      </c>
      <c r="AH23" s="12">
        <f t="shared" si="10"/>
        <v>-5.8703268304903142</v>
      </c>
      <c r="AI23" s="12" t="str">
        <f t="shared" si="11"/>
        <v>na</v>
      </c>
      <c r="AJ23" s="12">
        <f t="shared" si="12"/>
        <v>-4.8658401965157188</v>
      </c>
      <c r="AK23" s="12">
        <f t="shared" si="13"/>
        <v>-4.6051701859880909</v>
      </c>
      <c r="AL23" s="12">
        <f t="shared" si="14"/>
        <v>-4.6051701859880909</v>
      </c>
      <c r="AM23" s="12">
        <f t="shared" si="15"/>
        <v>-4.6051701859880909</v>
      </c>
      <c r="AN23" s="25">
        <f t="shared" si="5"/>
        <v>1</v>
      </c>
      <c r="AO23" s="12">
        <f t="shared" si="16"/>
        <v>0.17060491493383739</v>
      </c>
      <c r="AP23" s="12">
        <f t="shared" si="17"/>
        <v>1.2544</v>
      </c>
      <c r="AQ23" s="12">
        <f t="shared" si="18"/>
        <v>0.29382478819110835</v>
      </c>
      <c r="AR23" s="12">
        <f t="shared" si="19"/>
        <v>1.0272096420745069E-2</v>
      </c>
      <c r="AS23" s="12">
        <f t="shared" si="20"/>
        <v>1.6249245260234275</v>
      </c>
      <c r="AT23" s="12" t="str">
        <f t="shared" si="21"/>
        <v>na</v>
      </c>
      <c r="AU23" s="12">
        <f t="shared" si="22"/>
        <v>1.1164115343538625</v>
      </c>
      <c r="AV23" s="12">
        <f t="shared" si="23"/>
        <v>1</v>
      </c>
      <c r="AW23" s="12">
        <f t="shared" si="24"/>
        <v>1</v>
      </c>
      <c r="AX23" s="67">
        <f t="shared" si="25"/>
        <v>1</v>
      </c>
    </row>
    <row r="24" spans="1:50" x14ac:dyDescent="0.25">
      <c r="A24" s="13" t="s">
        <v>100</v>
      </c>
      <c r="B24" s="1"/>
      <c r="H24" s="1" t="s">
        <v>355</v>
      </c>
      <c r="I24" s="15" t="s">
        <v>186</v>
      </c>
      <c r="K24" s="2">
        <v>16</v>
      </c>
      <c r="L24" s="16">
        <v>0.17470000000000002</v>
      </c>
      <c r="M24" s="119"/>
      <c r="N24" s="83"/>
      <c r="O24" s="83"/>
      <c r="P24" s="12">
        <f t="shared" si="2"/>
        <v>0.01</v>
      </c>
      <c r="Q24" s="12">
        <f t="shared" si="3"/>
        <v>0.01</v>
      </c>
      <c r="R24" s="14">
        <v>1</v>
      </c>
      <c r="U24">
        <v>1</v>
      </c>
      <c r="V24">
        <v>1</v>
      </c>
      <c r="W24">
        <v>1</v>
      </c>
      <c r="Y24">
        <v>1</v>
      </c>
      <c r="Z24" s="45"/>
      <c r="AB24" s="11">
        <v>1</v>
      </c>
      <c r="AC24" s="25">
        <f t="shared" si="4"/>
        <v>-4.6051701859880909</v>
      </c>
      <c r="AD24" s="12" t="str">
        <f t="shared" si="6"/>
        <v>na</v>
      </c>
      <c r="AE24" s="12" t="str">
        <f t="shared" si="7"/>
        <v>na</v>
      </c>
      <c r="AF24" s="12">
        <f t="shared" si="8"/>
        <v>-9.9850418985909997</v>
      </c>
      <c r="AG24" s="12">
        <f t="shared" si="9"/>
        <v>-9.3348044310569396</v>
      </c>
      <c r="AH24" s="12">
        <f t="shared" si="10"/>
        <v>-5.8703268304903142</v>
      </c>
      <c r="AI24" s="12" t="str">
        <f t="shared" si="11"/>
        <v>na</v>
      </c>
      <c r="AJ24" s="12">
        <f t="shared" si="12"/>
        <v>-4.8658401965157188</v>
      </c>
      <c r="AK24" s="12" t="str">
        <f t="shared" si="13"/>
        <v>na</v>
      </c>
      <c r="AL24" s="12" t="str">
        <f t="shared" si="14"/>
        <v>na</v>
      </c>
      <c r="AM24" s="12">
        <f t="shared" si="15"/>
        <v>-4.6051701859880909</v>
      </c>
      <c r="AN24" s="25">
        <f t="shared" si="5"/>
        <v>1</v>
      </c>
      <c r="AO24" s="12" t="str">
        <f t="shared" si="16"/>
        <v>na</v>
      </c>
      <c r="AP24" s="12" t="str">
        <f t="shared" si="17"/>
        <v>na</v>
      </c>
      <c r="AQ24" s="12">
        <f t="shared" si="18"/>
        <v>4.7011966110577337</v>
      </c>
      <c r="AR24" s="12">
        <f t="shared" si="19"/>
        <v>4.1088385682980268</v>
      </c>
      <c r="AS24" s="12">
        <f t="shared" si="20"/>
        <v>1.6249245260234275</v>
      </c>
      <c r="AT24" s="12" t="str">
        <f t="shared" si="21"/>
        <v>na</v>
      </c>
      <c r="AU24" s="12">
        <f t="shared" si="22"/>
        <v>1.1164115343538625</v>
      </c>
      <c r="AV24" s="12" t="str">
        <f t="shared" si="23"/>
        <v>na</v>
      </c>
      <c r="AW24" s="12" t="str">
        <f t="shared" si="24"/>
        <v>na</v>
      </c>
      <c r="AX24" s="67">
        <f t="shared" si="25"/>
        <v>1</v>
      </c>
    </row>
    <row r="25" spans="1:50" x14ac:dyDescent="0.25">
      <c r="A25" s="13" t="s">
        <v>101</v>
      </c>
      <c r="B25" s="1"/>
      <c r="H25" s="1" t="s">
        <v>355</v>
      </c>
      <c r="I25" s="15" t="s">
        <v>186</v>
      </c>
      <c r="K25" s="2">
        <v>16</v>
      </c>
      <c r="L25" s="16">
        <v>3.9800000000000002E-2</v>
      </c>
      <c r="M25" s="119"/>
      <c r="N25" s="83"/>
      <c r="O25" s="83"/>
      <c r="P25" s="12">
        <f t="shared" si="2"/>
        <v>0.01</v>
      </c>
      <c r="Q25" s="12">
        <f t="shared" si="3"/>
        <v>0.01</v>
      </c>
      <c r="R25" s="14">
        <v>1</v>
      </c>
      <c r="S25" s="44"/>
      <c r="T25" s="44"/>
      <c r="U25" s="44"/>
      <c r="V25" s="44"/>
      <c r="W25" s="44"/>
      <c r="X25">
        <v>1</v>
      </c>
      <c r="Y25" s="44"/>
      <c r="Z25" s="194"/>
      <c r="AA25" s="44"/>
      <c r="AB25" s="11">
        <v>1</v>
      </c>
      <c r="AC25" s="25">
        <f t="shared" si="4"/>
        <v>-4.6051701859880909</v>
      </c>
      <c r="AD25" s="12" t="str">
        <f t="shared" si="6"/>
        <v>na</v>
      </c>
      <c r="AE25" s="12" t="str">
        <f t="shared" si="7"/>
        <v>na</v>
      </c>
      <c r="AF25" s="12" t="str">
        <f t="shared" si="8"/>
        <v>na</v>
      </c>
      <c r="AG25" s="12" t="str">
        <f t="shared" si="9"/>
        <v>na</v>
      </c>
      <c r="AH25" s="12" t="str">
        <f t="shared" si="10"/>
        <v>na</v>
      </c>
      <c r="AI25" s="12">
        <f t="shared" si="11"/>
        <v>-5.1577906083066614</v>
      </c>
      <c r="AJ25" s="12" t="str">
        <f t="shared" si="12"/>
        <v>na</v>
      </c>
      <c r="AK25" s="12" t="str">
        <f t="shared" si="13"/>
        <v>na</v>
      </c>
      <c r="AL25" s="12" t="str">
        <f t="shared" si="14"/>
        <v>na</v>
      </c>
      <c r="AM25" s="12">
        <f t="shared" si="15"/>
        <v>-4.6051701859880909</v>
      </c>
      <c r="AN25" s="25">
        <f t="shared" si="5"/>
        <v>1</v>
      </c>
      <c r="AO25" s="12" t="str">
        <f t="shared" si="16"/>
        <v>na</v>
      </c>
      <c r="AP25" s="12" t="str">
        <f t="shared" si="17"/>
        <v>na</v>
      </c>
      <c r="AQ25" s="12" t="str">
        <f t="shared" si="18"/>
        <v>na</v>
      </c>
      <c r="AR25" s="12" t="str">
        <f t="shared" si="19"/>
        <v>na</v>
      </c>
      <c r="AS25" s="12" t="str">
        <f t="shared" si="20"/>
        <v>na</v>
      </c>
      <c r="AT25" s="12">
        <f t="shared" si="21"/>
        <v>1.2544</v>
      </c>
      <c r="AU25" s="12" t="str">
        <f t="shared" si="22"/>
        <v>na</v>
      </c>
      <c r="AV25" s="12" t="str">
        <f t="shared" si="23"/>
        <v>na</v>
      </c>
      <c r="AW25" s="12" t="str">
        <f t="shared" si="24"/>
        <v>na</v>
      </c>
      <c r="AX25" s="67">
        <f t="shared" si="25"/>
        <v>1</v>
      </c>
    </row>
    <row r="26" spans="1:50" x14ac:dyDescent="0.25">
      <c r="A26" s="13" t="s">
        <v>102</v>
      </c>
      <c r="B26" s="1"/>
      <c r="H26" s="1" t="s">
        <v>8</v>
      </c>
      <c r="I26" s="15" t="s">
        <v>186</v>
      </c>
      <c r="K26" s="2">
        <v>24</v>
      </c>
      <c r="L26" s="16">
        <v>775.63800000000003</v>
      </c>
      <c r="M26" s="41"/>
      <c r="N26" s="71"/>
      <c r="O26" s="71"/>
      <c r="P26" s="12">
        <f t="shared" si="2"/>
        <v>0.01</v>
      </c>
      <c r="Q26" s="12">
        <f t="shared" si="3"/>
        <v>0.01</v>
      </c>
      <c r="R26" s="14">
        <v>1</v>
      </c>
      <c r="U26">
        <v>0.125</v>
      </c>
      <c r="V26">
        <v>0.15</v>
      </c>
      <c r="W26">
        <v>1</v>
      </c>
      <c r="Y26">
        <v>1</v>
      </c>
      <c r="Z26" s="45"/>
      <c r="AA26">
        <v>1</v>
      </c>
      <c r="AB26" s="11">
        <v>1</v>
      </c>
      <c r="AC26" s="25">
        <f t="shared" si="4"/>
        <v>-4.6051701859880909</v>
      </c>
      <c r="AD26" s="12" t="str">
        <f t="shared" si="6"/>
        <v>na</v>
      </c>
      <c r="AE26" s="12" t="str">
        <f t="shared" si="7"/>
        <v>na</v>
      </c>
      <c r="AF26" s="12">
        <f t="shared" si="8"/>
        <v>-1.248130237323875</v>
      </c>
      <c r="AG26" s="12">
        <f t="shared" si="9"/>
        <v>-1.4002206646585409</v>
      </c>
      <c r="AH26" s="12">
        <f t="shared" si="10"/>
        <v>-5.8703268304903142</v>
      </c>
      <c r="AI26" s="12" t="str">
        <f t="shared" si="11"/>
        <v>na</v>
      </c>
      <c r="AJ26" s="12">
        <f t="shared" si="12"/>
        <v>-4.8658401965157188</v>
      </c>
      <c r="AK26" s="12" t="str">
        <f t="shared" si="13"/>
        <v>na</v>
      </c>
      <c r="AL26" s="12">
        <f t="shared" si="14"/>
        <v>-4.6051701859880909</v>
      </c>
      <c r="AM26" s="12">
        <f t="shared" si="15"/>
        <v>-4.6051701859880909</v>
      </c>
      <c r="AN26" s="25">
        <f t="shared" si="5"/>
        <v>1</v>
      </c>
      <c r="AO26" s="12" t="str">
        <f t="shared" si="16"/>
        <v>na</v>
      </c>
      <c r="AP26" s="12" t="str">
        <f t="shared" si="17"/>
        <v>na</v>
      </c>
      <c r="AQ26" s="12">
        <f t="shared" si="18"/>
        <v>7.3456197047777089E-2</v>
      </c>
      <c r="AR26" s="12">
        <f t="shared" si="19"/>
        <v>9.2448867786705594E-2</v>
      </c>
      <c r="AS26" s="12">
        <f t="shared" si="20"/>
        <v>1.6249245260234275</v>
      </c>
      <c r="AT26" s="12" t="str">
        <f t="shared" si="21"/>
        <v>na</v>
      </c>
      <c r="AU26" s="12">
        <f t="shared" si="22"/>
        <v>1.1164115343538625</v>
      </c>
      <c r="AV26" s="12" t="str">
        <f t="shared" si="23"/>
        <v>na</v>
      </c>
      <c r="AW26" s="12">
        <f t="shared" si="24"/>
        <v>1</v>
      </c>
      <c r="AX26" s="67">
        <f t="shared" si="25"/>
        <v>1</v>
      </c>
    </row>
    <row r="27" spans="1:50" x14ac:dyDescent="0.25">
      <c r="A27" s="13" t="s">
        <v>103</v>
      </c>
      <c r="B27" s="1"/>
      <c r="H27" s="1" t="s">
        <v>8</v>
      </c>
      <c r="I27" s="15" t="s">
        <v>186</v>
      </c>
      <c r="K27" s="2">
        <v>24</v>
      </c>
      <c r="L27" s="16">
        <v>12.813000000000001</v>
      </c>
      <c r="M27" s="41"/>
      <c r="N27" s="71"/>
      <c r="O27" s="71"/>
      <c r="P27" s="12">
        <f t="shared" si="2"/>
        <v>0.01</v>
      </c>
      <c r="Q27" s="12">
        <f t="shared" si="3"/>
        <v>0.01</v>
      </c>
      <c r="R27" s="14">
        <v>1</v>
      </c>
      <c r="S27">
        <v>0.25</v>
      </c>
      <c r="T27">
        <v>1</v>
      </c>
      <c r="U27">
        <v>0.25</v>
      </c>
      <c r="V27">
        <v>0.3</v>
      </c>
      <c r="W27">
        <v>1</v>
      </c>
      <c r="X27">
        <v>1</v>
      </c>
      <c r="Z27" s="45"/>
      <c r="AB27" s="11"/>
      <c r="AC27" s="25">
        <f t="shared" si="4"/>
        <v>-4.6051701859880909</v>
      </c>
      <c r="AD27" s="12">
        <f t="shared" si="6"/>
        <v>-1.9021355116037766</v>
      </c>
      <c r="AE27" s="12">
        <f t="shared" si="7"/>
        <v>-5.1577906083066614</v>
      </c>
      <c r="AF27" s="12">
        <f t="shared" si="8"/>
        <v>-2.4962604746477499</v>
      </c>
      <c r="AG27" s="12">
        <f t="shared" si="9"/>
        <v>-2.8004413293170818</v>
      </c>
      <c r="AH27" s="12">
        <f t="shared" si="10"/>
        <v>-5.8703268304903142</v>
      </c>
      <c r="AI27" s="12">
        <f t="shared" si="11"/>
        <v>-5.1577906083066614</v>
      </c>
      <c r="AJ27" s="12" t="str">
        <f t="shared" si="12"/>
        <v>na</v>
      </c>
      <c r="AK27" s="12" t="str">
        <f t="shared" si="13"/>
        <v>na</v>
      </c>
      <c r="AL27" s="12" t="str">
        <f t="shared" si="14"/>
        <v>na</v>
      </c>
      <c r="AM27" s="12" t="str">
        <f t="shared" si="15"/>
        <v>na</v>
      </c>
      <c r="AN27" s="25">
        <f t="shared" si="5"/>
        <v>1</v>
      </c>
      <c r="AO27" s="12">
        <f t="shared" si="16"/>
        <v>0.17060491493383739</v>
      </c>
      <c r="AP27" s="12">
        <f t="shared" si="17"/>
        <v>1.2544</v>
      </c>
      <c r="AQ27" s="12">
        <f t="shared" si="18"/>
        <v>0.29382478819110835</v>
      </c>
      <c r="AR27" s="12">
        <f t="shared" si="19"/>
        <v>0.36979547114682237</v>
      </c>
      <c r="AS27" s="12">
        <f t="shared" si="20"/>
        <v>1.6249245260234275</v>
      </c>
      <c r="AT27" s="12">
        <f t="shared" si="21"/>
        <v>1.2544</v>
      </c>
      <c r="AU27" s="12" t="str">
        <f t="shared" si="22"/>
        <v>na</v>
      </c>
      <c r="AV27" s="12" t="str">
        <f t="shared" si="23"/>
        <v>na</v>
      </c>
      <c r="AW27" s="12" t="str">
        <f t="shared" si="24"/>
        <v>na</v>
      </c>
      <c r="AX27" s="67" t="str">
        <f t="shared" si="25"/>
        <v>na</v>
      </c>
    </row>
    <row r="28" spans="1:50" x14ac:dyDescent="0.25">
      <c r="A28" s="13" t="s">
        <v>104</v>
      </c>
      <c r="B28" s="1"/>
      <c r="H28" s="1" t="s">
        <v>8</v>
      </c>
      <c r="I28" s="15" t="s">
        <v>186</v>
      </c>
      <c r="K28" s="2">
        <v>24</v>
      </c>
      <c r="L28" s="16">
        <v>43.262999999999998</v>
      </c>
      <c r="M28" s="41"/>
      <c r="N28" s="71"/>
      <c r="O28" s="71"/>
      <c r="P28" s="12">
        <f t="shared" si="2"/>
        <v>0.01</v>
      </c>
      <c r="Q28" s="12">
        <f t="shared" si="3"/>
        <v>0.01</v>
      </c>
      <c r="R28" s="14">
        <v>1</v>
      </c>
      <c r="S28">
        <v>0.25</v>
      </c>
      <c r="T28">
        <v>1</v>
      </c>
      <c r="U28">
        <v>0.25</v>
      </c>
      <c r="V28">
        <v>0.25</v>
      </c>
      <c r="W28">
        <v>1</v>
      </c>
      <c r="Z28" s="45"/>
      <c r="AB28" s="11">
        <v>1</v>
      </c>
      <c r="AC28" s="25">
        <f t="shared" si="4"/>
        <v>-4.6051701859880909</v>
      </c>
      <c r="AD28" s="12">
        <f t="shared" si="6"/>
        <v>-1.9021355116037766</v>
      </c>
      <c r="AE28" s="12">
        <f t="shared" si="7"/>
        <v>-5.1577906083066614</v>
      </c>
      <c r="AF28" s="12">
        <f t="shared" si="8"/>
        <v>-2.4962604746477499</v>
      </c>
      <c r="AG28" s="12">
        <f t="shared" si="9"/>
        <v>-2.3337011077642349</v>
      </c>
      <c r="AH28" s="12">
        <f t="shared" si="10"/>
        <v>-5.8703268304903142</v>
      </c>
      <c r="AI28" s="12" t="str">
        <f t="shared" si="11"/>
        <v>na</v>
      </c>
      <c r="AJ28" s="12" t="str">
        <f t="shared" si="12"/>
        <v>na</v>
      </c>
      <c r="AK28" s="12" t="str">
        <f t="shared" si="13"/>
        <v>na</v>
      </c>
      <c r="AL28" s="12" t="str">
        <f t="shared" si="14"/>
        <v>na</v>
      </c>
      <c r="AM28" s="12">
        <f t="shared" si="15"/>
        <v>-4.6051701859880909</v>
      </c>
      <c r="AN28" s="25">
        <f t="shared" si="5"/>
        <v>1</v>
      </c>
      <c r="AO28" s="12">
        <f t="shared" si="16"/>
        <v>0.17060491493383739</v>
      </c>
      <c r="AP28" s="12">
        <f t="shared" si="17"/>
        <v>1.2544</v>
      </c>
      <c r="AQ28" s="12">
        <f t="shared" si="18"/>
        <v>0.29382478819110835</v>
      </c>
      <c r="AR28" s="12">
        <f t="shared" si="19"/>
        <v>0.25680241051862668</v>
      </c>
      <c r="AS28" s="12">
        <f t="shared" si="20"/>
        <v>1.6249245260234275</v>
      </c>
      <c r="AT28" s="12" t="str">
        <f t="shared" si="21"/>
        <v>na</v>
      </c>
      <c r="AU28" s="12" t="str">
        <f t="shared" si="22"/>
        <v>na</v>
      </c>
      <c r="AV28" s="12" t="str">
        <f t="shared" si="23"/>
        <v>na</v>
      </c>
      <c r="AW28" s="12" t="str">
        <f t="shared" si="24"/>
        <v>na</v>
      </c>
      <c r="AX28" s="67">
        <f t="shared" si="25"/>
        <v>1</v>
      </c>
    </row>
    <row r="29" spans="1:50" x14ac:dyDescent="0.25">
      <c r="A29" s="13" t="s">
        <v>105</v>
      </c>
      <c r="B29" s="1"/>
      <c r="H29" s="1" t="s">
        <v>8</v>
      </c>
      <c r="I29" s="15" t="s">
        <v>186</v>
      </c>
      <c r="K29" s="2">
        <v>24</v>
      </c>
      <c r="L29" s="16">
        <v>181.42</v>
      </c>
      <c r="M29" s="41"/>
      <c r="N29" s="71"/>
      <c r="O29" s="71"/>
      <c r="P29" s="12">
        <f t="shared" si="2"/>
        <v>0.01</v>
      </c>
      <c r="Q29" s="12">
        <f t="shared" si="3"/>
        <v>0.01</v>
      </c>
      <c r="R29" s="14">
        <v>1</v>
      </c>
      <c r="S29">
        <v>0.25</v>
      </c>
      <c r="T29">
        <v>1</v>
      </c>
      <c r="U29">
        <v>0.25</v>
      </c>
      <c r="V29">
        <v>0.25</v>
      </c>
      <c r="W29">
        <v>1</v>
      </c>
      <c r="Z29" s="45"/>
      <c r="AB29" s="11">
        <v>1</v>
      </c>
      <c r="AC29" s="25">
        <f t="shared" si="4"/>
        <v>-4.6051701859880909</v>
      </c>
      <c r="AD29" s="12">
        <f t="shared" si="6"/>
        <v>-1.9021355116037766</v>
      </c>
      <c r="AE29" s="12">
        <f t="shared" si="7"/>
        <v>-5.1577906083066614</v>
      </c>
      <c r="AF29" s="12">
        <f t="shared" si="8"/>
        <v>-2.4962604746477499</v>
      </c>
      <c r="AG29" s="12">
        <f t="shared" si="9"/>
        <v>-2.3337011077642349</v>
      </c>
      <c r="AH29" s="12">
        <f t="shared" si="10"/>
        <v>-5.8703268304903142</v>
      </c>
      <c r="AI29" s="12" t="str">
        <f t="shared" si="11"/>
        <v>na</v>
      </c>
      <c r="AJ29" s="12" t="str">
        <f t="shared" si="12"/>
        <v>na</v>
      </c>
      <c r="AK29" s="12" t="str">
        <f t="shared" si="13"/>
        <v>na</v>
      </c>
      <c r="AL29" s="12" t="str">
        <f t="shared" si="14"/>
        <v>na</v>
      </c>
      <c r="AM29" s="12">
        <f t="shared" si="15"/>
        <v>-4.6051701859880909</v>
      </c>
      <c r="AN29" s="25">
        <f t="shared" si="5"/>
        <v>1</v>
      </c>
      <c r="AO29" s="12">
        <f t="shared" si="16"/>
        <v>0.17060491493383739</v>
      </c>
      <c r="AP29" s="12">
        <f t="shared" si="17"/>
        <v>1.2544</v>
      </c>
      <c r="AQ29" s="12">
        <f t="shared" si="18"/>
        <v>0.29382478819110835</v>
      </c>
      <c r="AR29" s="12">
        <f t="shared" si="19"/>
        <v>0.25680241051862668</v>
      </c>
      <c r="AS29" s="12">
        <f t="shared" si="20"/>
        <v>1.6249245260234275</v>
      </c>
      <c r="AT29" s="12" t="str">
        <f t="shared" si="21"/>
        <v>na</v>
      </c>
      <c r="AU29" s="12" t="str">
        <f t="shared" si="22"/>
        <v>na</v>
      </c>
      <c r="AV29" s="12" t="str">
        <f t="shared" si="23"/>
        <v>na</v>
      </c>
      <c r="AW29" s="12" t="str">
        <f t="shared" si="24"/>
        <v>na</v>
      </c>
      <c r="AX29" s="67">
        <f t="shared" si="25"/>
        <v>1</v>
      </c>
    </row>
    <row r="30" spans="1:50" x14ac:dyDescent="0.25">
      <c r="A30" s="13" t="s">
        <v>106</v>
      </c>
      <c r="B30" s="1"/>
      <c r="H30" s="1" t="s">
        <v>355</v>
      </c>
      <c r="I30" s="15" t="s">
        <v>186</v>
      </c>
      <c r="K30" s="2">
        <v>16</v>
      </c>
      <c r="L30" s="16">
        <v>1.0199999999999999E-2</v>
      </c>
      <c r="M30" s="119"/>
      <c r="N30" s="83"/>
      <c r="O30" s="83"/>
      <c r="P30" s="12">
        <f t="shared" si="2"/>
        <v>0.01</v>
      </c>
      <c r="Q30" s="12">
        <f t="shared" si="3"/>
        <v>0.01</v>
      </c>
      <c r="R30" s="14">
        <v>1</v>
      </c>
      <c r="S30" s="44"/>
      <c r="T30" s="44"/>
      <c r="U30" s="44"/>
      <c r="V30" s="44"/>
      <c r="W30" s="44"/>
      <c r="X30">
        <v>1</v>
      </c>
      <c r="Y30" s="44"/>
      <c r="Z30" s="194"/>
      <c r="AA30" s="44"/>
      <c r="AB30" s="11">
        <v>1</v>
      </c>
      <c r="AC30" s="25">
        <f t="shared" si="4"/>
        <v>-4.6051701859880909</v>
      </c>
      <c r="AD30" s="12" t="str">
        <f t="shared" si="6"/>
        <v>na</v>
      </c>
      <c r="AE30" s="12" t="str">
        <f t="shared" si="7"/>
        <v>na</v>
      </c>
      <c r="AF30" s="12" t="str">
        <f t="shared" si="8"/>
        <v>na</v>
      </c>
      <c r="AG30" s="12" t="str">
        <f t="shared" si="9"/>
        <v>na</v>
      </c>
      <c r="AH30" s="12" t="str">
        <f t="shared" si="10"/>
        <v>na</v>
      </c>
      <c r="AI30" s="12">
        <f t="shared" si="11"/>
        <v>-5.1577906083066614</v>
      </c>
      <c r="AJ30" s="12" t="str">
        <f t="shared" si="12"/>
        <v>na</v>
      </c>
      <c r="AK30" s="12" t="str">
        <f t="shared" si="13"/>
        <v>na</v>
      </c>
      <c r="AL30" s="12" t="str">
        <f t="shared" si="14"/>
        <v>na</v>
      </c>
      <c r="AM30" s="12">
        <f t="shared" si="15"/>
        <v>-4.6051701859880909</v>
      </c>
      <c r="AN30" s="25">
        <f t="shared" si="5"/>
        <v>1</v>
      </c>
      <c r="AO30" s="12" t="str">
        <f t="shared" si="16"/>
        <v>na</v>
      </c>
      <c r="AP30" s="12" t="str">
        <f t="shared" si="17"/>
        <v>na</v>
      </c>
      <c r="AQ30" s="12" t="str">
        <f t="shared" si="18"/>
        <v>na</v>
      </c>
      <c r="AR30" s="12" t="str">
        <f t="shared" si="19"/>
        <v>na</v>
      </c>
      <c r="AS30" s="12" t="str">
        <f t="shared" si="20"/>
        <v>na</v>
      </c>
      <c r="AT30" s="12">
        <f t="shared" si="21"/>
        <v>1.2544</v>
      </c>
      <c r="AU30" s="12" t="str">
        <f t="shared" si="22"/>
        <v>na</v>
      </c>
      <c r="AV30" s="12" t="str">
        <f t="shared" si="23"/>
        <v>na</v>
      </c>
      <c r="AW30" s="12" t="str">
        <f t="shared" si="24"/>
        <v>na</v>
      </c>
      <c r="AX30" s="67">
        <f t="shared" si="25"/>
        <v>1</v>
      </c>
    </row>
    <row r="31" spans="1:50" x14ac:dyDescent="0.25">
      <c r="A31" s="13" t="s">
        <v>107</v>
      </c>
      <c r="B31" s="1"/>
      <c r="H31" s="1" t="s">
        <v>355</v>
      </c>
      <c r="I31" s="15" t="s">
        <v>186</v>
      </c>
      <c r="K31" s="2">
        <v>16</v>
      </c>
      <c r="L31" s="16">
        <v>7.4999999999999997E-2</v>
      </c>
      <c r="M31" s="119"/>
      <c r="N31" s="83"/>
      <c r="O31" s="83"/>
      <c r="P31" s="12">
        <f t="shared" si="2"/>
        <v>0.01</v>
      </c>
      <c r="Q31" s="12">
        <f t="shared" si="3"/>
        <v>0.01</v>
      </c>
      <c r="R31" s="14">
        <v>1</v>
      </c>
      <c r="S31" s="44"/>
      <c r="T31" s="44"/>
      <c r="U31" s="44"/>
      <c r="V31" s="44"/>
      <c r="W31" s="44"/>
      <c r="X31">
        <v>1</v>
      </c>
      <c r="Y31" s="44"/>
      <c r="Z31" s="194"/>
      <c r="AA31" s="44"/>
      <c r="AB31" s="11">
        <v>1</v>
      </c>
      <c r="AC31" s="25">
        <f t="shared" si="4"/>
        <v>-4.6051701859880909</v>
      </c>
      <c r="AD31" s="12" t="str">
        <f t="shared" si="6"/>
        <v>na</v>
      </c>
      <c r="AE31" s="12" t="str">
        <f t="shared" si="7"/>
        <v>na</v>
      </c>
      <c r="AF31" s="12" t="str">
        <f t="shared" si="8"/>
        <v>na</v>
      </c>
      <c r="AG31" s="12" t="str">
        <f t="shared" si="9"/>
        <v>na</v>
      </c>
      <c r="AH31" s="12" t="str">
        <f t="shared" si="10"/>
        <v>na</v>
      </c>
      <c r="AI31" s="12">
        <f t="shared" si="11"/>
        <v>-5.1577906083066614</v>
      </c>
      <c r="AJ31" s="12" t="str">
        <f t="shared" si="12"/>
        <v>na</v>
      </c>
      <c r="AK31" s="12" t="str">
        <f t="shared" si="13"/>
        <v>na</v>
      </c>
      <c r="AL31" s="12" t="str">
        <f t="shared" si="14"/>
        <v>na</v>
      </c>
      <c r="AM31" s="12">
        <f t="shared" si="15"/>
        <v>-4.6051701859880909</v>
      </c>
      <c r="AN31" s="25">
        <f t="shared" si="5"/>
        <v>1</v>
      </c>
      <c r="AO31" s="12" t="str">
        <f t="shared" si="16"/>
        <v>na</v>
      </c>
      <c r="AP31" s="12" t="str">
        <f t="shared" si="17"/>
        <v>na</v>
      </c>
      <c r="AQ31" s="12" t="str">
        <f t="shared" si="18"/>
        <v>na</v>
      </c>
      <c r="AR31" s="12" t="str">
        <f t="shared" si="19"/>
        <v>na</v>
      </c>
      <c r="AS31" s="12" t="str">
        <f t="shared" si="20"/>
        <v>na</v>
      </c>
      <c r="AT31" s="12">
        <f t="shared" si="21"/>
        <v>1.2544</v>
      </c>
      <c r="AU31" s="12" t="str">
        <f t="shared" si="22"/>
        <v>na</v>
      </c>
      <c r="AV31" s="12" t="str">
        <f t="shared" si="23"/>
        <v>na</v>
      </c>
      <c r="AW31" s="12" t="str">
        <f t="shared" si="24"/>
        <v>na</v>
      </c>
      <c r="AX31" s="67">
        <f t="shared" si="25"/>
        <v>1</v>
      </c>
    </row>
    <row r="32" spans="1:50" x14ac:dyDescent="0.25">
      <c r="A32" s="13" t="s">
        <v>108</v>
      </c>
      <c r="B32" s="1"/>
      <c r="H32" s="1" t="s">
        <v>355</v>
      </c>
      <c r="I32" s="15" t="s">
        <v>186</v>
      </c>
      <c r="K32" s="2">
        <v>16</v>
      </c>
      <c r="L32" s="16">
        <v>0.1661</v>
      </c>
      <c r="M32" s="119"/>
      <c r="N32" s="83"/>
      <c r="O32" s="83"/>
      <c r="P32" s="12">
        <f t="shared" si="2"/>
        <v>0.01</v>
      </c>
      <c r="Q32" s="12">
        <f t="shared" si="3"/>
        <v>0.01</v>
      </c>
      <c r="R32" s="14">
        <v>1</v>
      </c>
      <c r="S32">
        <v>1</v>
      </c>
      <c r="T32">
        <v>1</v>
      </c>
      <c r="U32">
        <v>0.25</v>
      </c>
      <c r="V32">
        <v>0.25</v>
      </c>
      <c r="W32">
        <v>1</v>
      </c>
      <c r="Y32">
        <v>1</v>
      </c>
      <c r="Z32" s="45"/>
      <c r="AB32" s="11">
        <v>1</v>
      </c>
      <c r="AC32" s="25">
        <f t="shared" si="4"/>
        <v>-4.6051701859880909</v>
      </c>
      <c r="AD32" s="12">
        <f t="shared" si="6"/>
        <v>-7.6085420464151063</v>
      </c>
      <c r="AE32" s="12">
        <f t="shared" si="7"/>
        <v>-5.1577906083066614</v>
      </c>
      <c r="AF32" s="12">
        <f t="shared" si="8"/>
        <v>-2.4962604746477499</v>
      </c>
      <c r="AG32" s="12">
        <f t="shared" si="9"/>
        <v>-2.3337011077642349</v>
      </c>
      <c r="AH32" s="12">
        <f t="shared" si="10"/>
        <v>-5.8703268304903142</v>
      </c>
      <c r="AI32" s="12" t="str">
        <f t="shared" si="11"/>
        <v>na</v>
      </c>
      <c r="AJ32" s="12">
        <f t="shared" si="12"/>
        <v>-4.8658401965157188</v>
      </c>
      <c r="AK32" s="12" t="str">
        <f t="shared" si="13"/>
        <v>na</v>
      </c>
      <c r="AL32" s="12" t="str">
        <f t="shared" si="14"/>
        <v>na</v>
      </c>
      <c r="AM32" s="12">
        <f t="shared" si="15"/>
        <v>-4.6051701859880909</v>
      </c>
      <c r="AN32" s="25">
        <f t="shared" si="5"/>
        <v>1</v>
      </c>
      <c r="AO32" s="12">
        <f t="shared" si="16"/>
        <v>2.7296786389413983</v>
      </c>
      <c r="AP32" s="12">
        <f t="shared" si="17"/>
        <v>1.2544</v>
      </c>
      <c r="AQ32" s="12">
        <f t="shared" si="18"/>
        <v>0.29382478819110835</v>
      </c>
      <c r="AR32" s="12">
        <f t="shared" si="19"/>
        <v>0.25680241051862668</v>
      </c>
      <c r="AS32" s="12">
        <f t="shared" si="20"/>
        <v>1.6249245260234275</v>
      </c>
      <c r="AT32" s="12" t="str">
        <f t="shared" si="21"/>
        <v>na</v>
      </c>
      <c r="AU32" s="12">
        <f t="shared" si="22"/>
        <v>1.1164115343538625</v>
      </c>
      <c r="AV32" s="12" t="str">
        <f t="shared" si="23"/>
        <v>na</v>
      </c>
      <c r="AW32" s="12" t="str">
        <f t="shared" si="24"/>
        <v>na</v>
      </c>
      <c r="AX32" s="67">
        <f t="shared" si="25"/>
        <v>1</v>
      </c>
    </row>
    <row r="33" spans="1:50" x14ac:dyDescent="0.25">
      <c r="A33" s="13" t="s">
        <v>109</v>
      </c>
      <c r="B33" s="1"/>
      <c r="H33" s="1" t="s">
        <v>8</v>
      </c>
      <c r="I33" s="15" t="s">
        <v>186</v>
      </c>
      <c r="K33" s="2">
        <v>24</v>
      </c>
      <c r="L33" s="16">
        <v>73.712999999999994</v>
      </c>
      <c r="M33" s="41"/>
      <c r="N33" s="71"/>
      <c r="O33" s="71"/>
      <c r="P33" s="12">
        <f t="shared" si="2"/>
        <v>0.01</v>
      </c>
      <c r="Q33" s="12">
        <f t="shared" si="3"/>
        <v>0.01</v>
      </c>
      <c r="R33" s="14">
        <v>1</v>
      </c>
      <c r="T33">
        <v>1</v>
      </c>
      <c r="U33">
        <v>0.125</v>
      </c>
      <c r="V33">
        <v>0.25</v>
      </c>
      <c r="W33">
        <v>1</v>
      </c>
      <c r="Y33">
        <v>1</v>
      </c>
      <c r="Z33" s="45">
        <v>1</v>
      </c>
      <c r="AA33">
        <v>1</v>
      </c>
      <c r="AB33" s="11"/>
      <c r="AC33" s="25">
        <f t="shared" si="4"/>
        <v>-4.6051701859880909</v>
      </c>
      <c r="AD33" s="12" t="str">
        <f t="shared" si="6"/>
        <v>na</v>
      </c>
      <c r="AE33" s="12">
        <f t="shared" si="7"/>
        <v>-5.1577906083066614</v>
      </c>
      <c r="AF33" s="12">
        <f t="shared" si="8"/>
        <v>-1.248130237323875</v>
      </c>
      <c r="AG33" s="12">
        <f t="shared" si="9"/>
        <v>-2.3337011077642349</v>
      </c>
      <c r="AH33" s="12">
        <f t="shared" si="10"/>
        <v>-5.8703268304903142</v>
      </c>
      <c r="AI33" s="12" t="str">
        <f t="shared" si="11"/>
        <v>na</v>
      </c>
      <c r="AJ33" s="12">
        <f t="shared" si="12"/>
        <v>-4.8658401965157188</v>
      </c>
      <c r="AK33" s="12">
        <f t="shared" si="13"/>
        <v>-4.6051701859880909</v>
      </c>
      <c r="AL33" s="12">
        <f t="shared" si="14"/>
        <v>-4.6051701859880909</v>
      </c>
      <c r="AM33" s="12" t="str">
        <f t="shared" si="15"/>
        <v>na</v>
      </c>
      <c r="AN33" s="25">
        <f t="shared" si="5"/>
        <v>1</v>
      </c>
      <c r="AO33" s="12" t="str">
        <f t="shared" si="16"/>
        <v>na</v>
      </c>
      <c r="AP33" s="12">
        <f t="shared" si="17"/>
        <v>1.2544</v>
      </c>
      <c r="AQ33" s="12">
        <f t="shared" si="18"/>
        <v>7.3456197047777089E-2</v>
      </c>
      <c r="AR33" s="12">
        <f t="shared" si="19"/>
        <v>0.25680241051862668</v>
      </c>
      <c r="AS33" s="12">
        <f t="shared" si="20"/>
        <v>1.6249245260234275</v>
      </c>
      <c r="AT33" s="12" t="str">
        <f t="shared" si="21"/>
        <v>na</v>
      </c>
      <c r="AU33" s="12">
        <f t="shared" si="22"/>
        <v>1.1164115343538625</v>
      </c>
      <c r="AV33" s="12">
        <f t="shared" si="23"/>
        <v>1</v>
      </c>
      <c r="AW33" s="12">
        <f t="shared" si="24"/>
        <v>1</v>
      </c>
      <c r="AX33" s="67" t="str">
        <f t="shared" si="25"/>
        <v>na</v>
      </c>
    </row>
    <row r="34" spans="1:50" x14ac:dyDescent="0.25">
      <c r="A34" s="13" t="s">
        <v>139</v>
      </c>
      <c r="B34" s="1"/>
      <c r="H34" s="1" t="s">
        <v>355</v>
      </c>
      <c r="I34" s="15" t="s">
        <v>186</v>
      </c>
      <c r="K34" s="2">
        <v>16</v>
      </c>
      <c r="L34" s="16">
        <v>0.72839999999999994</v>
      </c>
      <c r="M34" s="119"/>
      <c r="N34" s="83"/>
      <c r="O34" s="83"/>
      <c r="P34" s="12">
        <f t="shared" si="2"/>
        <v>0.01</v>
      </c>
      <c r="Q34" s="12">
        <f t="shared" si="3"/>
        <v>0.01</v>
      </c>
      <c r="R34" s="14">
        <v>1</v>
      </c>
      <c r="S34">
        <v>0.25</v>
      </c>
      <c r="U34">
        <v>1</v>
      </c>
      <c r="V34">
        <v>1</v>
      </c>
      <c r="W34">
        <v>1</v>
      </c>
      <c r="Z34" s="45"/>
      <c r="AB34" s="11">
        <v>1</v>
      </c>
      <c r="AC34" s="25">
        <f t="shared" si="4"/>
        <v>-4.6051701859880909</v>
      </c>
      <c r="AD34" s="12">
        <f t="shared" si="6"/>
        <v>-1.9021355116037766</v>
      </c>
      <c r="AE34" s="12" t="str">
        <f t="shared" si="7"/>
        <v>na</v>
      </c>
      <c r="AF34" s="12">
        <f t="shared" si="8"/>
        <v>-9.9850418985909997</v>
      </c>
      <c r="AG34" s="12">
        <f t="shared" si="9"/>
        <v>-9.3348044310569396</v>
      </c>
      <c r="AH34" s="12">
        <f t="shared" si="10"/>
        <v>-5.8703268304903142</v>
      </c>
      <c r="AI34" s="12" t="str">
        <f t="shared" si="11"/>
        <v>na</v>
      </c>
      <c r="AJ34" s="12" t="str">
        <f t="shared" si="12"/>
        <v>na</v>
      </c>
      <c r="AK34" s="12" t="str">
        <f t="shared" si="13"/>
        <v>na</v>
      </c>
      <c r="AL34" s="12" t="str">
        <f t="shared" si="14"/>
        <v>na</v>
      </c>
      <c r="AM34" s="12">
        <f t="shared" si="15"/>
        <v>-4.6051701859880909</v>
      </c>
      <c r="AN34" s="25">
        <f t="shared" si="5"/>
        <v>1</v>
      </c>
      <c r="AO34" s="12">
        <f t="shared" si="16"/>
        <v>0.17060491493383739</v>
      </c>
      <c r="AP34" s="12" t="str">
        <f t="shared" si="17"/>
        <v>na</v>
      </c>
      <c r="AQ34" s="12">
        <f t="shared" si="18"/>
        <v>4.7011966110577337</v>
      </c>
      <c r="AR34" s="12">
        <f t="shared" si="19"/>
        <v>4.1088385682980268</v>
      </c>
      <c r="AS34" s="12">
        <f t="shared" si="20"/>
        <v>1.6249245260234275</v>
      </c>
      <c r="AT34" s="12" t="str">
        <f t="shared" si="21"/>
        <v>na</v>
      </c>
      <c r="AU34" s="12" t="str">
        <f t="shared" si="22"/>
        <v>na</v>
      </c>
      <c r="AV34" s="12" t="str">
        <f t="shared" si="23"/>
        <v>na</v>
      </c>
      <c r="AW34" s="12" t="str">
        <f t="shared" si="24"/>
        <v>na</v>
      </c>
      <c r="AX34" s="67">
        <f t="shared" si="25"/>
        <v>1</v>
      </c>
    </row>
    <row r="35" spans="1:50" x14ac:dyDescent="0.25">
      <c r="A35" s="13" t="s">
        <v>111</v>
      </c>
      <c r="B35" s="1"/>
      <c r="H35" s="1" t="s">
        <v>355</v>
      </c>
      <c r="I35" s="15" t="s">
        <v>186</v>
      </c>
      <c r="K35" s="2">
        <v>16</v>
      </c>
      <c r="L35" s="16">
        <v>0.42279999999999995</v>
      </c>
      <c r="M35" s="119"/>
      <c r="N35" s="83"/>
      <c r="O35" s="83"/>
      <c r="P35" s="12">
        <f t="shared" si="2"/>
        <v>0.01</v>
      </c>
      <c r="Q35" s="12">
        <f t="shared" si="3"/>
        <v>0.01</v>
      </c>
      <c r="R35" s="14">
        <v>1</v>
      </c>
      <c r="S35">
        <v>0.25</v>
      </c>
      <c r="T35">
        <v>1</v>
      </c>
      <c r="U35">
        <v>0.375</v>
      </c>
      <c r="V35">
        <v>1</v>
      </c>
      <c r="W35">
        <v>1</v>
      </c>
      <c r="X35">
        <v>1</v>
      </c>
      <c r="Z35" s="45"/>
      <c r="AB35" s="11"/>
      <c r="AC35" s="25">
        <f t="shared" si="4"/>
        <v>-4.6051701859880909</v>
      </c>
      <c r="AD35" s="12">
        <f t="shared" si="6"/>
        <v>-1.9021355116037766</v>
      </c>
      <c r="AE35" s="12">
        <f t="shared" si="7"/>
        <v>-5.1577906083066614</v>
      </c>
      <c r="AF35" s="12">
        <f t="shared" si="8"/>
        <v>-3.7443907119716253</v>
      </c>
      <c r="AG35" s="12">
        <f t="shared" si="9"/>
        <v>-9.3348044310569396</v>
      </c>
      <c r="AH35" s="12">
        <f t="shared" si="10"/>
        <v>-5.8703268304903142</v>
      </c>
      <c r="AI35" s="12">
        <f t="shared" si="11"/>
        <v>-5.1577906083066614</v>
      </c>
      <c r="AJ35" s="12" t="str">
        <f t="shared" si="12"/>
        <v>na</v>
      </c>
      <c r="AK35" s="12" t="str">
        <f t="shared" si="13"/>
        <v>na</v>
      </c>
      <c r="AL35" s="12" t="str">
        <f t="shared" si="14"/>
        <v>na</v>
      </c>
      <c r="AM35" s="12" t="str">
        <f t="shared" si="15"/>
        <v>na</v>
      </c>
      <c r="AN35" s="25">
        <f t="shared" si="5"/>
        <v>1</v>
      </c>
      <c r="AO35" s="12">
        <f t="shared" si="16"/>
        <v>0.17060491493383739</v>
      </c>
      <c r="AP35" s="12">
        <f t="shared" si="17"/>
        <v>1.2544</v>
      </c>
      <c r="AQ35" s="12">
        <f t="shared" si="18"/>
        <v>0.66110577342999388</v>
      </c>
      <c r="AR35" s="12">
        <f t="shared" si="19"/>
        <v>4.1088385682980268</v>
      </c>
      <c r="AS35" s="12">
        <f t="shared" si="20"/>
        <v>1.6249245260234275</v>
      </c>
      <c r="AT35" s="12">
        <f t="shared" si="21"/>
        <v>1.2544</v>
      </c>
      <c r="AU35" s="12" t="str">
        <f t="shared" si="22"/>
        <v>na</v>
      </c>
      <c r="AV35" s="12" t="str">
        <f t="shared" si="23"/>
        <v>na</v>
      </c>
      <c r="AW35" s="12" t="str">
        <f t="shared" si="24"/>
        <v>na</v>
      </c>
      <c r="AX35" s="67" t="str">
        <f t="shared" si="25"/>
        <v>na</v>
      </c>
    </row>
    <row r="36" spans="1:50" x14ac:dyDescent="0.25">
      <c r="A36" s="13" t="s">
        <v>112</v>
      </c>
      <c r="B36" s="1"/>
      <c r="H36" s="1" t="s">
        <v>8</v>
      </c>
      <c r="I36" s="15" t="s">
        <v>186</v>
      </c>
      <c r="K36" s="2">
        <v>24</v>
      </c>
      <c r="L36" s="16">
        <v>52.887999999999998</v>
      </c>
      <c r="M36" s="41"/>
      <c r="N36" s="71"/>
      <c r="O36" s="71"/>
      <c r="P36" s="12">
        <f t="shared" si="2"/>
        <v>0.01</v>
      </c>
      <c r="Q36" s="12">
        <f t="shared" si="3"/>
        <v>0.01</v>
      </c>
      <c r="R36" s="14">
        <v>1</v>
      </c>
      <c r="S36">
        <v>0.25</v>
      </c>
      <c r="U36">
        <v>0.25</v>
      </c>
      <c r="V36">
        <v>0.2</v>
      </c>
      <c r="W36">
        <v>1</v>
      </c>
      <c r="X36">
        <v>1</v>
      </c>
      <c r="Z36" s="45"/>
      <c r="AB36" s="11">
        <v>1</v>
      </c>
      <c r="AC36" s="25">
        <f t="shared" si="4"/>
        <v>-4.6051701859880909</v>
      </c>
      <c r="AD36" s="12">
        <f t="shared" si="6"/>
        <v>-1.9021355116037766</v>
      </c>
      <c r="AE36" s="12" t="str">
        <f t="shared" si="7"/>
        <v>na</v>
      </c>
      <c r="AF36" s="12">
        <f t="shared" si="8"/>
        <v>-2.4962604746477499</v>
      </c>
      <c r="AG36" s="12">
        <f t="shared" si="9"/>
        <v>-1.866960886211388</v>
      </c>
      <c r="AH36" s="12">
        <f t="shared" si="10"/>
        <v>-5.8703268304903142</v>
      </c>
      <c r="AI36" s="12">
        <f t="shared" si="11"/>
        <v>-5.1577906083066614</v>
      </c>
      <c r="AJ36" s="12" t="str">
        <f t="shared" si="12"/>
        <v>na</v>
      </c>
      <c r="AK36" s="12" t="str">
        <f t="shared" si="13"/>
        <v>na</v>
      </c>
      <c r="AL36" s="12" t="str">
        <f t="shared" si="14"/>
        <v>na</v>
      </c>
      <c r="AM36" s="12">
        <f t="shared" si="15"/>
        <v>-4.6051701859880909</v>
      </c>
      <c r="AN36" s="25">
        <f t="shared" si="5"/>
        <v>1</v>
      </c>
      <c r="AO36" s="12">
        <f t="shared" si="16"/>
        <v>0.17060491493383739</v>
      </c>
      <c r="AP36" s="12" t="str">
        <f t="shared" si="17"/>
        <v>na</v>
      </c>
      <c r="AQ36" s="12">
        <f t="shared" si="18"/>
        <v>0.29382478819110835</v>
      </c>
      <c r="AR36" s="12">
        <f t="shared" si="19"/>
        <v>0.1643535427319211</v>
      </c>
      <c r="AS36" s="12">
        <f t="shared" si="20"/>
        <v>1.6249245260234275</v>
      </c>
      <c r="AT36" s="12">
        <f t="shared" si="21"/>
        <v>1.2544</v>
      </c>
      <c r="AU36" s="12" t="str">
        <f t="shared" si="22"/>
        <v>na</v>
      </c>
      <c r="AV36" s="12" t="str">
        <f t="shared" si="23"/>
        <v>na</v>
      </c>
      <c r="AW36" s="12" t="str">
        <f t="shared" si="24"/>
        <v>na</v>
      </c>
      <c r="AX36" s="67">
        <f t="shared" si="25"/>
        <v>1</v>
      </c>
    </row>
    <row r="37" spans="1:50" x14ac:dyDescent="0.25">
      <c r="A37" s="13" t="s">
        <v>113</v>
      </c>
      <c r="B37" s="1"/>
      <c r="H37" s="1" t="s">
        <v>8</v>
      </c>
      <c r="I37" s="15" t="s">
        <v>186</v>
      </c>
      <c r="K37" s="2">
        <v>24</v>
      </c>
      <c r="L37" s="16">
        <v>3730.78</v>
      </c>
      <c r="M37" s="41"/>
      <c r="N37" s="71"/>
      <c r="O37" s="71"/>
      <c r="P37" s="12">
        <f t="shared" si="2"/>
        <v>0.01</v>
      </c>
      <c r="Q37" s="12">
        <f t="shared" si="3"/>
        <v>0.01</v>
      </c>
      <c r="R37" s="14">
        <v>1</v>
      </c>
      <c r="U37">
        <v>0.125</v>
      </c>
      <c r="V37">
        <v>0.1</v>
      </c>
      <c r="W37">
        <v>1</v>
      </c>
      <c r="Z37" s="45"/>
      <c r="AA37">
        <v>1</v>
      </c>
      <c r="AB37" s="11">
        <v>1</v>
      </c>
      <c r="AC37" s="25">
        <f t="shared" si="4"/>
        <v>-4.6051701859880909</v>
      </c>
      <c r="AD37" s="12" t="str">
        <f t="shared" si="6"/>
        <v>na</v>
      </c>
      <c r="AE37" s="12" t="str">
        <f t="shared" si="7"/>
        <v>na</v>
      </c>
      <c r="AF37" s="12">
        <f t="shared" si="8"/>
        <v>-1.248130237323875</v>
      </c>
      <c r="AG37" s="12">
        <f t="shared" si="9"/>
        <v>-0.933480443105694</v>
      </c>
      <c r="AH37" s="12">
        <f t="shared" si="10"/>
        <v>-5.8703268304903142</v>
      </c>
      <c r="AI37" s="12" t="str">
        <f t="shared" si="11"/>
        <v>na</v>
      </c>
      <c r="AJ37" s="12" t="str">
        <f t="shared" si="12"/>
        <v>na</v>
      </c>
      <c r="AK37" s="12" t="str">
        <f t="shared" si="13"/>
        <v>na</v>
      </c>
      <c r="AL37" s="12">
        <f t="shared" si="14"/>
        <v>-4.6051701859880909</v>
      </c>
      <c r="AM37" s="12">
        <f t="shared" si="15"/>
        <v>-4.6051701859880909</v>
      </c>
      <c r="AN37" s="25">
        <f t="shared" si="5"/>
        <v>1</v>
      </c>
      <c r="AO37" s="12" t="str">
        <f t="shared" si="16"/>
        <v>na</v>
      </c>
      <c r="AP37" s="12" t="str">
        <f t="shared" si="17"/>
        <v>na</v>
      </c>
      <c r="AQ37" s="12">
        <f t="shared" si="18"/>
        <v>7.3456197047777089E-2</v>
      </c>
      <c r="AR37" s="12">
        <f t="shared" si="19"/>
        <v>4.1088385682980275E-2</v>
      </c>
      <c r="AS37" s="12">
        <f t="shared" si="20"/>
        <v>1.6249245260234275</v>
      </c>
      <c r="AT37" s="12" t="str">
        <f t="shared" si="21"/>
        <v>na</v>
      </c>
      <c r="AU37" s="12" t="str">
        <f t="shared" si="22"/>
        <v>na</v>
      </c>
      <c r="AV37" s="12" t="str">
        <f t="shared" si="23"/>
        <v>na</v>
      </c>
      <c r="AW37" s="12">
        <f t="shared" si="24"/>
        <v>1</v>
      </c>
      <c r="AX37" s="67">
        <f t="shared" si="25"/>
        <v>1</v>
      </c>
    </row>
    <row r="38" spans="1:50" x14ac:dyDescent="0.25">
      <c r="A38" s="13" t="s">
        <v>114</v>
      </c>
      <c r="B38" s="1"/>
      <c r="H38" s="1" t="s">
        <v>8</v>
      </c>
      <c r="I38" s="15" t="s">
        <v>186</v>
      </c>
      <c r="K38" s="2">
        <v>24</v>
      </c>
      <c r="L38" s="16">
        <v>125</v>
      </c>
      <c r="M38" s="41"/>
      <c r="N38" s="71"/>
      <c r="O38" s="71"/>
      <c r="P38" s="12">
        <f t="shared" si="2"/>
        <v>0.01</v>
      </c>
      <c r="Q38" s="12">
        <f t="shared" si="3"/>
        <v>0.01</v>
      </c>
      <c r="R38" s="14">
        <v>1</v>
      </c>
      <c r="U38">
        <v>0.125</v>
      </c>
      <c r="V38">
        <v>0.05</v>
      </c>
      <c r="W38">
        <v>1</v>
      </c>
      <c r="Y38">
        <v>0.25</v>
      </c>
      <c r="Z38" s="45"/>
      <c r="AB38" s="11">
        <v>1</v>
      </c>
      <c r="AC38" s="25">
        <f t="shared" si="4"/>
        <v>-4.6051701859880909</v>
      </c>
      <c r="AD38" s="12" t="str">
        <f t="shared" si="6"/>
        <v>na</v>
      </c>
      <c r="AE38" s="12" t="str">
        <f t="shared" si="7"/>
        <v>na</v>
      </c>
      <c r="AF38" s="12">
        <f t="shared" si="8"/>
        <v>-1.248130237323875</v>
      </c>
      <c r="AG38" s="12">
        <f t="shared" si="9"/>
        <v>-0.466740221552847</v>
      </c>
      <c r="AH38" s="12">
        <f t="shared" si="10"/>
        <v>-5.8703268304903142</v>
      </c>
      <c r="AI38" s="12" t="str">
        <f t="shared" si="11"/>
        <v>na</v>
      </c>
      <c r="AJ38" s="12">
        <f t="shared" si="12"/>
        <v>-1.2164600491289297</v>
      </c>
      <c r="AK38" s="12" t="str">
        <f t="shared" si="13"/>
        <v>na</v>
      </c>
      <c r="AL38" s="12" t="str">
        <f t="shared" si="14"/>
        <v>na</v>
      </c>
      <c r="AM38" s="12">
        <f t="shared" si="15"/>
        <v>-4.6051701859880909</v>
      </c>
      <c r="AN38" s="25">
        <f t="shared" si="5"/>
        <v>1</v>
      </c>
      <c r="AO38" s="12" t="str">
        <f t="shared" si="16"/>
        <v>na</v>
      </c>
      <c r="AP38" s="12" t="str">
        <f t="shared" si="17"/>
        <v>na</v>
      </c>
      <c r="AQ38" s="12">
        <f t="shared" si="18"/>
        <v>7.3456197047777089E-2</v>
      </c>
      <c r="AR38" s="12">
        <f t="shared" si="19"/>
        <v>1.0272096420745069E-2</v>
      </c>
      <c r="AS38" s="12">
        <f t="shared" si="20"/>
        <v>1.6249245260234275</v>
      </c>
      <c r="AT38" s="12" t="str">
        <f t="shared" si="21"/>
        <v>na</v>
      </c>
      <c r="AU38" s="12">
        <f t="shared" si="22"/>
        <v>6.9775720897116408E-2</v>
      </c>
      <c r="AV38" s="12" t="str">
        <f t="shared" si="23"/>
        <v>na</v>
      </c>
      <c r="AW38" s="12" t="str">
        <f t="shared" si="24"/>
        <v>na</v>
      </c>
      <c r="AX38" s="67">
        <f t="shared" si="25"/>
        <v>1</v>
      </c>
    </row>
    <row r="39" spans="1:50" x14ac:dyDescent="0.25">
      <c r="R39" s="25"/>
      <c r="S39" s="11"/>
      <c r="T39" s="11"/>
      <c r="U39" s="11"/>
      <c r="V39" s="11"/>
      <c r="W39" s="11"/>
      <c r="X39" s="11"/>
      <c r="Y39" s="11"/>
      <c r="Z39" s="42"/>
      <c r="AA39" s="11"/>
      <c r="AB39" s="11"/>
      <c r="AC39" s="1"/>
      <c r="AM39" s="2"/>
      <c r="AX39" s="2"/>
    </row>
    <row r="40" spans="1:50" x14ac:dyDescent="0.25">
      <c r="A40" t="s">
        <v>40</v>
      </c>
      <c r="M40" s="116" t="e">
        <f>AVERAGE(M5:M38)</f>
        <v>#DIV/0!</v>
      </c>
      <c r="R40" s="1">
        <f>AVERAGE(R5:R38)</f>
        <v>1</v>
      </c>
      <c r="S40">
        <f t="shared" ref="S40:AB40" si="26">AVERAGE(S5:S38)</f>
        <v>0.60526315789473684</v>
      </c>
      <c r="T40">
        <f t="shared" si="26"/>
        <v>0.8928571428571429</v>
      </c>
      <c r="U40">
        <f t="shared" si="26"/>
        <v>0.46120689655172414</v>
      </c>
      <c r="V40">
        <f t="shared" si="26"/>
        <v>0.4933333333333334</v>
      </c>
      <c r="W40">
        <f t="shared" si="26"/>
        <v>0.78448275862068961</v>
      </c>
      <c r="X40">
        <f t="shared" si="26"/>
        <v>0.8928571428571429</v>
      </c>
      <c r="Y40">
        <f t="shared" si="26"/>
        <v>0.9464285714285714</v>
      </c>
      <c r="Z40" s="45">
        <f t="shared" si="26"/>
        <v>1</v>
      </c>
      <c r="AA40">
        <f t="shared" si="26"/>
        <v>1</v>
      </c>
      <c r="AB40">
        <f t="shared" si="26"/>
        <v>1</v>
      </c>
      <c r="AC40" s="25">
        <f>(1/R41)*(SUM(AC5:AC38))</f>
        <v>-4.6051701859880918</v>
      </c>
      <c r="AD40" s="12">
        <f t="shared" ref="AD40:AM40" si="27">(1/S41)*(SUM(AD5:AD38))</f>
        <v>-4.60517018598809</v>
      </c>
      <c r="AE40" s="12">
        <f t="shared" si="27"/>
        <v>-4.60517018598809</v>
      </c>
      <c r="AF40" s="12">
        <f t="shared" si="27"/>
        <v>-4.6051701859880909</v>
      </c>
      <c r="AG40" s="12">
        <f t="shared" si="27"/>
        <v>-4.6051701859880918</v>
      </c>
      <c r="AH40" s="12">
        <f t="shared" si="27"/>
        <v>-4.6051701859880909</v>
      </c>
      <c r="AI40" s="12">
        <f t="shared" si="27"/>
        <v>-4.60517018598809</v>
      </c>
      <c r="AJ40" s="12">
        <f t="shared" si="27"/>
        <v>-4.6051701859880909</v>
      </c>
      <c r="AK40" s="12">
        <f t="shared" si="27"/>
        <v>-4.6051701859880909</v>
      </c>
      <c r="AL40" s="12">
        <f t="shared" si="27"/>
        <v>-4.6051701859880909</v>
      </c>
      <c r="AM40" s="67">
        <f t="shared" si="27"/>
        <v>-4.60517018598809</v>
      </c>
      <c r="AN40" s="12">
        <f>SUM(AN5:AN38)</f>
        <v>34</v>
      </c>
      <c r="AO40" s="12">
        <f t="shared" ref="AO40:AX40" si="28">SUM(AO5:AO38)</f>
        <v>26.273156899810946</v>
      </c>
      <c r="AP40" s="12">
        <f t="shared" si="28"/>
        <v>15.209600000000004</v>
      </c>
      <c r="AQ40" s="12">
        <f t="shared" si="28"/>
        <v>47.52615948991177</v>
      </c>
      <c r="AR40" s="12">
        <f t="shared" si="28"/>
        <v>51.668644996347666</v>
      </c>
      <c r="AS40" s="12">
        <f t="shared" si="28"/>
        <v>35.971766694843623</v>
      </c>
      <c r="AT40" s="12">
        <f t="shared" si="28"/>
        <v>15.209600000000004</v>
      </c>
      <c r="AU40" s="12">
        <f t="shared" si="28"/>
        <v>14.583125667497326</v>
      </c>
      <c r="AV40" s="12">
        <f t="shared" si="28"/>
        <v>2</v>
      </c>
      <c r="AW40" s="12">
        <f t="shared" si="28"/>
        <v>8</v>
      </c>
      <c r="AX40" s="67">
        <f t="shared" si="28"/>
        <v>29</v>
      </c>
    </row>
    <row r="41" spans="1:50" x14ac:dyDescent="0.25">
      <c r="A41" t="s">
        <v>41</v>
      </c>
      <c r="R41" s="1">
        <f t="shared" ref="R41:AB41" si="29">COUNTIF(R5:R38,"&gt;0")</f>
        <v>34</v>
      </c>
      <c r="S41">
        <f t="shared" si="29"/>
        <v>19</v>
      </c>
      <c r="T41">
        <f t="shared" si="29"/>
        <v>14</v>
      </c>
      <c r="U41">
        <f t="shared" si="29"/>
        <v>29</v>
      </c>
      <c r="V41">
        <f t="shared" si="29"/>
        <v>30</v>
      </c>
      <c r="W41">
        <f t="shared" si="29"/>
        <v>29</v>
      </c>
      <c r="X41">
        <f t="shared" si="29"/>
        <v>14</v>
      </c>
      <c r="Y41">
        <f t="shared" si="29"/>
        <v>14</v>
      </c>
      <c r="Z41" s="45">
        <f t="shared" si="29"/>
        <v>2</v>
      </c>
      <c r="AA41">
        <f t="shared" si="29"/>
        <v>8</v>
      </c>
      <c r="AB41">
        <f t="shared" si="29"/>
        <v>29</v>
      </c>
      <c r="AC41" s="25"/>
      <c r="AD41" s="12"/>
      <c r="AE41" s="12"/>
      <c r="AF41" s="12"/>
      <c r="AG41" s="12"/>
      <c r="AH41" s="12"/>
      <c r="AI41" s="12"/>
      <c r="AJ41" s="12"/>
      <c r="AK41" s="12"/>
      <c r="AL41" s="12"/>
      <c r="AM41" s="67"/>
      <c r="AN41" s="12">
        <f t="shared" ref="AN41:AX41" si="30">AN40*AC42^2</f>
        <v>3.3999999999999963E-3</v>
      </c>
      <c r="AO41" s="12">
        <f t="shared" si="30"/>
        <v>2.6273156899811016E-3</v>
      </c>
      <c r="AP41" s="12">
        <f t="shared" si="30"/>
        <v>1.5209600000000046E-3</v>
      </c>
      <c r="AQ41" s="12">
        <f t="shared" si="30"/>
        <v>4.7526159489911807E-3</v>
      </c>
      <c r="AR41" s="12">
        <f t="shared" si="30"/>
        <v>5.1668644996347617E-3</v>
      </c>
      <c r="AS41" s="12">
        <f t="shared" si="30"/>
        <v>3.5971766694843648E-3</v>
      </c>
      <c r="AT41" s="12">
        <f t="shared" si="30"/>
        <v>1.5209600000000046E-3</v>
      </c>
      <c r="AU41" s="12">
        <f t="shared" si="30"/>
        <v>1.4583125667497335E-3</v>
      </c>
      <c r="AV41" s="12">
        <f t="shared" si="30"/>
        <v>2.0000000000000015E-4</v>
      </c>
      <c r="AW41" s="12">
        <f t="shared" si="30"/>
        <v>8.0000000000000058E-4</v>
      </c>
      <c r="AX41" s="67">
        <f t="shared" si="30"/>
        <v>2.900000000000008E-3</v>
      </c>
    </row>
    <row r="42" spans="1:50" ht="24" x14ac:dyDescent="0.45">
      <c r="A42" s="28" t="s">
        <v>188</v>
      </c>
      <c r="R42" s="1">
        <f>IF(R5&gt;0,$M5,0)+IF(R6&gt;0,$M6,0)+IF(R7&gt;0,$M7,0)+IF(R8&gt;0,$M8,0)+IF(R9&gt;0,$M9,0)+IF(R10&gt;0,$M10,0)+IF(R11&gt;0,$M11,0)+IF(R12&gt;0,$M12,0)+IF(R13&gt;0,$M13,0)+IF(R14&gt;0,$M14,0)+IF(R15&gt;0,$M15,0)+IF(R16&gt;0,$M16,0)+IF(R17&gt;0,$M17,0)+IF(R18&gt;0,$M18,0)+IF(R19&gt;0,$M19,0)+IF(R20&gt;0,$M20,0)+IF(R21&gt;0,$M21,0)+IF(R22&gt;0,$M22,0)+IF(R23&gt;0,$M23,0)+IF(R24&gt;0,$M24,0)+IF(R25&gt;0,$M25,0)+IF(R26&gt;0,$M26,0)+IF(R27&gt;0,$M27,0)+IF(R28&gt;0,$M28,0)+IF(R29&gt;0,$M29,0)+IF(R30&gt;0,$M30,0)+IF(R31&gt;0,$M31,0)+IF(R32&gt;0,$M32,0)+IF(R33&gt;0,$M33,0)+IF(R34&gt;0,$M34,0)+IF(R35&gt;0,$M35,0)+IF(R36&gt;0,$M36,0)+IF(R37&gt;0,$M37,0)+IF(R38&gt;0,$M38,0)</f>
        <v>0</v>
      </c>
      <c r="S42">
        <f t="shared" ref="S42:AB42" si="31">IF(S5&gt;0,$M5,0)+IF(S6&gt;0,$M6,0)+IF(S7&gt;0,$M7,0)+IF(S8&gt;0,$M8,0)+IF(S9&gt;0,$M9,0)+IF(S10&gt;0,$M10,0)+IF(S11&gt;0,$M11,0)+IF(S12&gt;0,$M12,0)+IF(S13&gt;0,$M13,0)+IF(S14&gt;0,$M14,0)+IF(S15&gt;0,$M15,0)+IF(S16&gt;0,$M16,0)+IF(S17&gt;0,$M17,0)+IF(S18&gt;0,$M18,0)+IF(S19&gt;0,$M19,0)+IF(S20&gt;0,$M20,0)+IF(S21&gt;0,$M21,0)+IF(S22&gt;0,$M22,0)+IF(S23&gt;0,$M23,0)+IF(S24&gt;0,$M24,0)+IF(S25&gt;0,$M25,0)+IF(S26&gt;0,$M26,0)+IF(S27&gt;0,$M27,0)+IF(S28&gt;0,$M28,0)+IF(S29&gt;0,$M29,0)+IF(S30&gt;0,$M30,0)+IF(S31&gt;0,$M31,0)+IF(S32&gt;0,$M32,0)+IF(S33&gt;0,$M33,0)+IF(S34&gt;0,$M34,0)+IF(S35&gt;0,$M35,0)+IF(S36&gt;0,$M36,0)+IF(S37&gt;0,$M37,0)+IF(S38&gt;0,$M38,0)</f>
        <v>0</v>
      </c>
      <c r="T42">
        <f t="shared" si="31"/>
        <v>0</v>
      </c>
      <c r="U42">
        <f t="shared" si="31"/>
        <v>0</v>
      </c>
      <c r="V42">
        <f t="shared" si="31"/>
        <v>0</v>
      </c>
      <c r="W42">
        <f t="shared" si="31"/>
        <v>0</v>
      </c>
      <c r="X42">
        <f t="shared" si="31"/>
        <v>0</v>
      </c>
      <c r="Y42">
        <f t="shared" si="31"/>
        <v>0</v>
      </c>
      <c r="Z42">
        <f t="shared" si="31"/>
        <v>0</v>
      </c>
      <c r="AA42">
        <f t="shared" si="31"/>
        <v>0</v>
      </c>
      <c r="AB42" s="2">
        <f t="shared" si="31"/>
        <v>0</v>
      </c>
      <c r="AC42" s="30">
        <f>EXP(AC40)</f>
        <v>9.999999999999995E-3</v>
      </c>
      <c r="AD42" s="30">
        <f t="shared" ref="AD42:AM42" si="32">EXP(AD40)</f>
        <v>1.0000000000000014E-2</v>
      </c>
      <c r="AE42" s="30">
        <f t="shared" si="32"/>
        <v>1.0000000000000014E-2</v>
      </c>
      <c r="AF42" s="30">
        <f t="shared" si="32"/>
        <v>1.0000000000000004E-2</v>
      </c>
      <c r="AG42" s="30">
        <f t="shared" si="32"/>
        <v>9.999999999999995E-3</v>
      </c>
      <c r="AH42" s="30">
        <f t="shared" si="32"/>
        <v>1.0000000000000004E-2</v>
      </c>
      <c r="AI42" s="30">
        <f t="shared" si="32"/>
        <v>1.0000000000000014E-2</v>
      </c>
      <c r="AJ42" s="30">
        <f t="shared" si="32"/>
        <v>1.0000000000000004E-2</v>
      </c>
      <c r="AK42" s="30">
        <f t="shared" si="32"/>
        <v>1.0000000000000004E-2</v>
      </c>
      <c r="AL42" s="30">
        <f t="shared" si="32"/>
        <v>1.0000000000000004E-2</v>
      </c>
      <c r="AM42" s="70">
        <f t="shared" si="32"/>
        <v>1.0000000000000014E-2</v>
      </c>
      <c r="AN42" s="12">
        <f t="shared" ref="AN42:AX42" si="33">SQRT(AN41)</f>
        <v>5.8309518948452974E-2</v>
      </c>
      <c r="AO42" s="12">
        <f t="shared" si="33"/>
        <v>5.1257347668223152E-2</v>
      </c>
      <c r="AP42" s="12">
        <f t="shared" si="33"/>
        <v>3.8999487176115594E-2</v>
      </c>
      <c r="AQ42" s="12">
        <f t="shared" si="33"/>
        <v>6.8939219236884175E-2</v>
      </c>
      <c r="AR42" s="12">
        <f t="shared" si="33"/>
        <v>7.1880904972285664E-2</v>
      </c>
      <c r="AS42" s="12">
        <f t="shared" si="33"/>
        <v>5.9976467630933089E-2</v>
      </c>
      <c r="AT42" s="12">
        <f t="shared" si="33"/>
        <v>3.8999487176115594E-2</v>
      </c>
      <c r="AU42" s="12">
        <f t="shared" si="33"/>
        <v>3.8187858891927072E-2</v>
      </c>
      <c r="AV42" s="12">
        <f t="shared" si="33"/>
        <v>1.4142135623730956E-2</v>
      </c>
      <c r="AW42" s="12">
        <f t="shared" si="33"/>
        <v>2.8284271247461912E-2</v>
      </c>
      <c r="AX42" s="67">
        <f t="shared" si="33"/>
        <v>5.3851648071345112E-2</v>
      </c>
    </row>
    <row r="43" spans="1:50" ht="18" x14ac:dyDescent="0.35">
      <c r="A43" s="31" t="s">
        <v>189</v>
      </c>
      <c r="AC43" s="1"/>
      <c r="AM43" s="2"/>
    </row>
    <row r="44" spans="1:50" x14ac:dyDescent="0.25">
      <c r="A44" s="31" t="s">
        <v>42</v>
      </c>
      <c r="Z44" t="s">
        <v>43</v>
      </c>
      <c r="AC44" s="25">
        <f t="shared" ref="AC44:AM44" si="34">SQRT(((R42-1)*(AN42^2))/(R42-1))</f>
        <v>5.8309518948452974E-2</v>
      </c>
      <c r="AD44" s="12">
        <f t="shared" si="34"/>
        <v>5.1257347668223152E-2</v>
      </c>
      <c r="AE44" s="12">
        <f t="shared" si="34"/>
        <v>3.8999487176115594E-2</v>
      </c>
      <c r="AF44" s="12">
        <f t="shared" si="34"/>
        <v>6.8939219236884175E-2</v>
      </c>
      <c r="AG44" s="12">
        <f t="shared" si="34"/>
        <v>7.1880904972285664E-2</v>
      </c>
      <c r="AH44" s="12">
        <f t="shared" si="34"/>
        <v>5.9976467630933089E-2</v>
      </c>
      <c r="AI44" s="12">
        <f t="shared" si="34"/>
        <v>3.8999487176115594E-2</v>
      </c>
      <c r="AJ44" s="12">
        <f t="shared" si="34"/>
        <v>3.8187858891927072E-2</v>
      </c>
      <c r="AK44" s="12">
        <f t="shared" si="34"/>
        <v>1.4142135623730956E-2</v>
      </c>
      <c r="AL44" s="12">
        <f t="shared" si="34"/>
        <v>2.8284271247461912E-2</v>
      </c>
      <c r="AM44" s="67">
        <f t="shared" si="34"/>
        <v>5.3851648071345112E-2</v>
      </c>
    </row>
    <row r="45" spans="1:50" x14ac:dyDescent="0.25">
      <c r="Z45" t="s">
        <v>44</v>
      </c>
      <c r="AC45" s="25" t="e">
        <f t="shared" ref="AC45:AM45" si="35">(1-AC42)/(SQRT((2*(AC44^2)/R42)))</f>
        <v>#DIV/0!</v>
      </c>
      <c r="AD45" s="12" t="e">
        <f t="shared" si="35"/>
        <v>#DIV/0!</v>
      </c>
      <c r="AE45" s="12" t="e">
        <f t="shared" si="35"/>
        <v>#DIV/0!</v>
      </c>
      <c r="AF45" s="12" t="e">
        <f t="shared" si="35"/>
        <v>#DIV/0!</v>
      </c>
      <c r="AG45" s="12" t="e">
        <f t="shared" si="35"/>
        <v>#DIV/0!</v>
      </c>
      <c r="AH45" s="12" t="e">
        <f t="shared" si="35"/>
        <v>#DIV/0!</v>
      </c>
      <c r="AI45" s="12" t="e">
        <f t="shared" si="35"/>
        <v>#DIV/0!</v>
      </c>
      <c r="AJ45" s="12" t="e">
        <f t="shared" si="35"/>
        <v>#DIV/0!</v>
      </c>
      <c r="AK45" s="12" t="e">
        <f t="shared" si="35"/>
        <v>#DIV/0!</v>
      </c>
      <c r="AL45" s="12" t="e">
        <f t="shared" si="35"/>
        <v>#DIV/0!</v>
      </c>
      <c r="AM45" s="67" t="e">
        <f t="shared" si="35"/>
        <v>#DIV/0!</v>
      </c>
    </row>
    <row r="46" spans="1:50" x14ac:dyDescent="0.25">
      <c r="Z46" t="s">
        <v>151</v>
      </c>
      <c r="AC46" s="25" t="e">
        <f t="shared" ref="AC46:AM46" si="36">TINV(0.05,2*R42-2)</f>
        <v>#NUM!</v>
      </c>
      <c r="AD46" s="12" t="e">
        <f t="shared" si="36"/>
        <v>#NUM!</v>
      </c>
      <c r="AE46" s="12" t="e">
        <f t="shared" si="36"/>
        <v>#NUM!</v>
      </c>
      <c r="AF46" s="12" t="e">
        <f t="shared" si="36"/>
        <v>#NUM!</v>
      </c>
      <c r="AG46" s="12" t="e">
        <f t="shared" si="36"/>
        <v>#NUM!</v>
      </c>
      <c r="AH46" s="12" t="e">
        <f t="shared" si="36"/>
        <v>#NUM!</v>
      </c>
      <c r="AI46" s="12" t="e">
        <f t="shared" si="36"/>
        <v>#NUM!</v>
      </c>
      <c r="AJ46" s="12" t="e">
        <f t="shared" si="36"/>
        <v>#NUM!</v>
      </c>
      <c r="AK46" s="12" t="e">
        <f t="shared" si="36"/>
        <v>#NUM!</v>
      </c>
      <c r="AL46" s="12" t="e">
        <f t="shared" si="36"/>
        <v>#NUM!</v>
      </c>
      <c r="AM46" s="67" t="e">
        <f t="shared" si="36"/>
        <v>#NUM!</v>
      </c>
    </row>
    <row r="47" spans="1:50" x14ac:dyDescent="0.25">
      <c r="Z47" t="s">
        <v>46</v>
      </c>
      <c r="AC47" s="25" t="e">
        <f t="shared" ref="AC47:AM47" si="37">TDIST(ABS(AC45),2*R42-2,1)</f>
        <v>#DIV/0!</v>
      </c>
      <c r="AD47" s="12" t="e">
        <f t="shared" si="37"/>
        <v>#DIV/0!</v>
      </c>
      <c r="AE47" s="12" t="e">
        <f t="shared" si="37"/>
        <v>#DIV/0!</v>
      </c>
      <c r="AF47" s="12" t="e">
        <f t="shared" si="37"/>
        <v>#DIV/0!</v>
      </c>
      <c r="AG47" s="12" t="e">
        <f t="shared" si="37"/>
        <v>#DIV/0!</v>
      </c>
      <c r="AH47" s="12" t="e">
        <f t="shared" si="37"/>
        <v>#DIV/0!</v>
      </c>
      <c r="AI47" s="12" t="e">
        <f t="shared" si="37"/>
        <v>#DIV/0!</v>
      </c>
      <c r="AJ47" s="12" t="e">
        <f t="shared" si="37"/>
        <v>#DIV/0!</v>
      </c>
      <c r="AK47" s="12" t="e">
        <f t="shared" si="37"/>
        <v>#DIV/0!</v>
      </c>
      <c r="AL47" s="12" t="e">
        <f t="shared" si="37"/>
        <v>#DIV/0!</v>
      </c>
      <c r="AM47" s="67" t="e">
        <f t="shared" si="37"/>
        <v>#DIV/0!</v>
      </c>
    </row>
    <row r="48" spans="1:50" x14ac:dyDescent="0.25">
      <c r="Z48" t="s">
        <v>47</v>
      </c>
      <c r="AC48" s="25" t="e">
        <f>IF(R41&gt;4,IF(AC47&lt;0.001,"***",IF(AC47&lt;0.01,"**",IF(AC47&lt;0.05,"*","ns"))),"na")</f>
        <v>#DIV/0!</v>
      </c>
      <c r="AD48" s="12" t="e">
        <f t="shared" ref="AD48:AM48" si="38">IF(S41&gt;4,IF(AD47&lt;0.001,"***",IF(AD47&lt;0.01,"**",IF(AD47&lt;0.05,"*","ns"))),"na")</f>
        <v>#DIV/0!</v>
      </c>
      <c r="AE48" s="12" t="e">
        <f t="shared" si="38"/>
        <v>#DIV/0!</v>
      </c>
      <c r="AF48" s="12" t="e">
        <f t="shared" si="38"/>
        <v>#DIV/0!</v>
      </c>
      <c r="AG48" s="12" t="e">
        <f t="shared" si="38"/>
        <v>#DIV/0!</v>
      </c>
      <c r="AH48" s="12" t="e">
        <f t="shared" si="38"/>
        <v>#DIV/0!</v>
      </c>
      <c r="AI48" s="12" t="e">
        <f t="shared" si="38"/>
        <v>#DIV/0!</v>
      </c>
      <c r="AJ48" s="12" t="e">
        <f t="shared" si="38"/>
        <v>#DIV/0!</v>
      </c>
      <c r="AK48" s="12" t="str">
        <f t="shared" si="38"/>
        <v>na</v>
      </c>
      <c r="AL48" s="12" t="e">
        <f t="shared" si="38"/>
        <v>#DIV/0!</v>
      </c>
      <c r="AM48" s="67" t="e">
        <f t="shared" si="38"/>
        <v>#DIV/0!</v>
      </c>
    </row>
    <row r="51" spans="1:20" x14ac:dyDescent="0.25">
      <c r="T51" t="s">
        <v>13</v>
      </c>
    </row>
    <row r="52" spans="1:20" x14ac:dyDescent="0.25">
      <c r="G52" t="s">
        <v>49</v>
      </c>
      <c r="H52" t="s">
        <v>50</v>
      </c>
      <c r="S52" t="s">
        <v>49</v>
      </c>
      <c r="T52" t="s">
        <v>50</v>
      </c>
    </row>
    <row r="53" spans="1:20" x14ac:dyDescent="0.25">
      <c r="G53" t="s">
        <v>15</v>
      </c>
      <c r="H53" t="s">
        <v>52</v>
      </c>
      <c r="S53" t="s">
        <v>15</v>
      </c>
      <c r="T53" t="s">
        <v>63</v>
      </c>
    </row>
    <row r="54" spans="1:20" x14ac:dyDescent="0.25">
      <c r="G54" t="s">
        <v>16</v>
      </c>
      <c r="H54" t="s">
        <v>53</v>
      </c>
      <c r="S54" t="s">
        <v>16</v>
      </c>
      <c r="T54" t="s">
        <v>67</v>
      </c>
    </row>
    <row r="55" spans="1:20" x14ac:dyDescent="0.25">
      <c r="G55" t="s">
        <v>17</v>
      </c>
      <c r="H55" t="s">
        <v>54</v>
      </c>
      <c r="S55" t="s">
        <v>17</v>
      </c>
      <c r="T55" t="s">
        <v>68</v>
      </c>
    </row>
    <row r="56" spans="1:20" x14ac:dyDescent="0.25">
      <c r="G56" t="s">
        <v>18</v>
      </c>
      <c r="H56" t="s">
        <v>55</v>
      </c>
      <c r="S56" t="s">
        <v>18</v>
      </c>
      <c r="T56" t="s">
        <v>64</v>
      </c>
    </row>
    <row r="57" spans="1:20" x14ac:dyDescent="0.25">
      <c r="G57" t="s">
        <v>19</v>
      </c>
      <c r="H57" t="s">
        <v>56</v>
      </c>
      <c r="S57" t="s">
        <v>19</v>
      </c>
      <c r="T57" t="s">
        <v>56</v>
      </c>
    </row>
    <row r="58" spans="1:20" x14ac:dyDescent="0.25">
      <c r="G58" t="s">
        <v>20</v>
      </c>
      <c r="H58" t="s">
        <v>57</v>
      </c>
      <c r="S58" t="s">
        <v>20</v>
      </c>
      <c r="T58" t="s">
        <v>65</v>
      </c>
    </row>
    <row r="59" spans="1:20" x14ac:dyDescent="0.25">
      <c r="G59" t="s">
        <v>21</v>
      </c>
      <c r="H59" t="s">
        <v>58</v>
      </c>
      <c r="S59" t="s">
        <v>21</v>
      </c>
      <c r="T59" t="s">
        <v>66</v>
      </c>
    </row>
    <row r="60" spans="1:20" x14ac:dyDescent="0.25">
      <c r="G60" t="s">
        <v>22</v>
      </c>
      <c r="H60" t="s">
        <v>59</v>
      </c>
      <c r="S60" t="s">
        <v>22</v>
      </c>
      <c r="T60" t="s">
        <v>69</v>
      </c>
    </row>
    <row r="62" spans="1:20" x14ac:dyDescent="0.25">
      <c r="A62" t="s">
        <v>349</v>
      </c>
    </row>
    <row r="63" spans="1:20" x14ac:dyDescent="0.25">
      <c r="A63" s="192" t="s">
        <v>526</v>
      </c>
    </row>
    <row r="64" spans="1:20" x14ac:dyDescent="0.25">
      <c r="A64" s="13" t="s">
        <v>525</v>
      </c>
    </row>
    <row r="65" spans="1:1" x14ac:dyDescent="0.25">
      <c r="A65" s="13" t="s">
        <v>190</v>
      </c>
    </row>
    <row r="66" spans="1:1" x14ac:dyDescent="0.25">
      <c r="A66" s="13" t="s">
        <v>191</v>
      </c>
    </row>
    <row r="67" spans="1:1" x14ac:dyDescent="0.25">
      <c r="A67" s="13" t="s">
        <v>232</v>
      </c>
    </row>
    <row r="68" spans="1:1" x14ac:dyDescent="0.25">
      <c r="A68" s="13" t="s">
        <v>115</v>
      </c>
    </row>
    <row r="69" spans="1:1" x14ac:dyDescent="0.25">
      <c r="A69" s="13" t="s">
        <v>116</v>
      </c>
    </row>
    <row r="70" spans="1:1" x14ac:dyDescent="0.25">
      <c r="A70" s="13" t="s">
        <v>117</v>
      </c>
    </row>
    <row r="71" spans="1:1" x14ac:dyDescent="0.25">
      <c r="A71" s="13" t="s">
        <v>350</v>
      </c>
    </row>
    <row r="72" spans="1:1" x14ac:dyDescent="0.25">
      <c r="A72" s="13" t="s">
        <v>119</v>
      </c>
    </row>
  </sheetData>
  <mergeCells count="18">
    <mergeCell ref="K1:K2"/>
    <mergeCell ref="R1:AA1"/>
    <mergeCell ref="AC1:AL1"/>
    <mergeCell ref="AN1:AW1"/>
    <mergeCell ref="N2:N3"/>
    <mergeCell ref="O2:O3"/>
    <mergeCell ref="P2:P3"/>
    <mergeCell ref="Q2:Q3"/>
    <mergeCell ref="S2:V2"/>
    <mergeCell ref="Y2:AA2"/>
    <mergeCell ref="N4:Q4"/>
    <mergeCell ref="AD2:AG2"/>
    <mergeCell ref="AJ2:AL2"/>
    <mergeCell ref="AO2:AR2"/>
    <mergeCell ref="AU2:AW2"/>
    <mergeCell ref="R3:R4"/>
    <mergeCell ref="AC3:AC4"/>
    <mergeCell ref="AN3:AN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B4749-767F-42A6-90ED-54F4245D0503}">
  <dimension ref="A1:A76"/>
  <sheetViews>
    <sheetView workbookViewId="0">
      <selection activeCell="A26" sqref="A26:A27"/>
    </sheetView>
  </sheetViews>
  <sheetFormatPr defaultColWidth="9.140625" defaultRowHeight="15" x14ac:dyDescent="0.25"/>
  <cols>
    <col min="1" max="1" width="123.140625" customWidth="1"/>
  </cols>
  <sheetData>
    <row r="1" spans="1:1" x14ac:dyDescent="0.25">
      <c r="A1" s="47" t="s">
        <v>369</v>
      </c>
    </row>
    <row r="2" spans="1:1" x14ac:dyDescent="0.25">
      <c r="A2" s="207" t="s">
        <v>478</v>
      </c>
    </row>
    <row r="3" spans="1:1" x14ac:dyDescent="0.25">
      <c r="A3" s="207" t="s">
        <v>370</v>
      </c>
    </row>
    <row r="4" spans="1:1" x14ac:dyDescent="0.25">
      <c r="A4" s="207" t="s">
        <v>447</v>
      </c>
    </row>
    <row r="5" spans="1:1" x14ac:dyDescent="0.25">
      <c r="A5" s="207" t="s">
        <v>371</v>
      </c>
    </row>
    <row r="6" spans="1:1" ht="18" x14ac:dyDescent="0.35">
      <c r="A6" t="s">
        <v>419</v>
      </c>
    </row>
    <row r="7" spans="1:1" x14ac:dyDescent="0.25">
      <c r="A7" s="207" t="s">
        <v>479</v>
      </c>
    </row>
    <row r="8" spans="1:1" x14ac:dyDescent="0.25">
      <c r="A8" s="207" t="s">
        <v>437</v>
      </c>
    </row>
    <row r="9" spans="1:1" x14ac:dyDescent="0.25">
      <c r="A9" s="207" t="s">
        <v>480</v>
      </c>
    </row>
    <row r="10" spans="1:1" x14ac:dyDescent="0.25">
      <c r="A10" s="207" t="s">
        <v>438</v>
      </c>
    </row>
    <row r="11" spans="1:1" x14ac:dyDescent="0.25">
      <c r="A11" s="207" t="s">
        <v>481</v>
      </c>
    </row>
    <row r="12" spans="1:1" ht="18.75" x14ac:dyDescent="0.35">
      <c r="A12" t="s">
        <v>420</v>
      </c>
    </row>
    <row r="13" spans="1:1" x14ac:dyDescent="0.25">
      <c r="A13" t="s">
        <v>421</v>
      </c>
    </row>
    <row r="14" spans="1:1" x14ac:dyDescent="0.25">
      <c r="A14" s="207" t="s">
        <v>439</v>
      </c>
    </row>
    <row r="15" spans="1:1" x14ac:dyDescent="0.25">
      <c r="A15" s="207" t="s">
        <v>482</v>
      </c>
    </row>
    <row r="16" spans="1:1" x14ac:dyDescent="0.25">
      <c r="A16" s="207" t="s">
        <v>422</v>
      </c>
    </row>
    <row r="17" spans="1:1" x14ac:dyDescent="0.25">
      <c r="A17" s="207" t="s">
        <v>423</v>
      </c>
    </row>
    <row r="18" spans="1:1" x14ac:dyDescent="0.25">
      <c r="A18" s="207" t="s">
        <v>426</v>
      </c>
    </row>
    <row r="19" spans="1:1" x14ac:dyDescent="0.25">
      <c r="A19" s="207" t="s">
        <v>446</v>
      </c>
    </row>
    <row r="20" spans="1:1" x14ac:dyDescent="0.25">
      <c r="A20" t="s">
        <v>483</v>
      </c>
    </row>
    <row r="21" spans="1:1" x14ac:dyDescent="0.25">
      <c r="A21" s="207" t="s">
        <v>484</v>
      </c>
    </row>
    <row r="22" spans="1:1" x14ac:dyDescent="0.25">
      <c r="A22" s="207" t="s">
        <v>485</v>
      </c>
    </row>
    <row r="23" spans="1:1" x14ac:dyDescent="0.25">
      <c r="A23" s="207" t="s">
        <v>428</v>
      </c>
    </row>
    <row r="24" spans="1:1" x14ac:dyDescent="0.25">
      <c r="A24" s="207" t="s">
        <v>429</v>
      </c>
    </row>
    <row r="25" spans="1:1" ht="18" x14ac:dyDescent="0.35">
      <c r="A25" s="207" t="s">
        <v>441</v>
      </c>
    </row>
    <row r="26" spans="1:1" ht="18" x14ac:dyDescent="0.35">
      <c r="A26" s="207" t="s">
        <v>373</v>
      </c>
    </row>
    <row r="27" spans="1:1" ht="18" x14ac:dyDescent="0.35">
      <c r="A27" s="207" t="s">
        <v>372</v>
      </c>
    </row>
    <row r="28" spans="1:1" x14ac:dyDescent="0.25">
      <c r="A28" s="207" t="s">
        <v>430</v>
      </c>
    </row>
    <row r="29" spans="1:1" x14ac:dyDescent="0.25">
      <c r="A29" s="207" t="s">
        <v>431</v>
      </c>
    </row>
    <row r="30" spans="1:1" x14ac:dyDescent="0.25">
      <c r="A30" s="207" t="s">
        <v>376</v>
      </c>
    </row>
    <row r="31" spans="1:1" x14ac:dyDescent="0.25">
      <c r="A31" s="207" t="s">
        <v>374</v>
      </c>
    </row>
    <row r="32" spans="1:1" x14ac:dyDescent="0.25">
      <c r="A32" s="207" t="s">
        <v>375</v>
      </c>
    </row>
    <row r="33" spans="1:1" x14ac:dyDescent="0.25">
      <c r="A33" s="207" t="s">
        <v>377</v>
      </c>
    </row>
    <row r="34" spans="1:1" x14ac:dyDescent="0.25">
      <c r="A34" s="207" t="s">
        <v>432</v>
      </c>
    </row>
    <row r="35" spans="1:1" x14ac:dyDescent="0.25">
      <c r="A35" s="207" t="s">
        <v>378</v>
      </c>
    </row>
    <row r="36" spans="1:1" x14ac:dyDescent="0.25">
      <c r="A36" s="207" t="s">
        <v>379</v>
      </c>
    </row>
    <row r="37" spans="1:1" x14ac:dyDescent="0.25">
      <c r="A37" s="207" t="s">
        <v>380</v>
      </c>
    </row>
    <row r="38" spans="1:1" x14ac:dyDescent="0.25">
      <c r="A38" s="207" t="s">
        <v>433</v>
      </c>
    </row>
    <row r="39" spans="1:1" x14ac:dyDescent="0.25">
      <c r="A39" s="207" t="s">
        <v>434</v>
      </c>
    </row>
    <row r="40" spans="1:1" x14ac:dyDescent="0.25">
      <c r="A40" s="207" t="s">
        <v>424</v>
      </c>
    </row>
    <row r="41" spans="1:1" x14ac:dyDescent="0.25">
      <c r="A41" s="207" t="s">
        <v>425</v>
      </c>
    </row>
    <row r="42" spans="1:1" x14ac:dyDescent="0.25">
      <c r="A42" s="207" t="s">
        <v>427</v>
      </c>
    </row>
    <row r="43" spans="1:1" ht="18" x14ac:dyDescent="0.35">
      <c r="A43" s="207" t="s">
        <v>381</v>
      </c>
    </row>
    <row r="44" spans="1:1" ht="18" x14ac:dyDescent="0.35">
      <c r="A44" s="207" t="s">
        <v>382</v>
      </c>
    </row>
    <row r="45" spans="1:1" ht="18.75" x14ac:dyDescent="0.35">
      <c r="A45" t="s">
        <v>435</v>
      </c>
    </row>
    <row r="46" spans="1:1" x14ac:dyDescent="0.25">
      <c r="A46" s="207" t="s">
        <v>383</v>
      </c>
    </row>
    <row r="47" spans="1:1" x14ac:dyDescent="0.25">
      <c r="A47" t="s">
        <v>436</v>
      </c>
    </row>
    <row r="48" spans="1:1" ht="18" x14ac:dyDescent="0.35">
      <c r="A48" s="207" t="s">
        <v>384</v>
      </c>
    </row>
    <row r="49" spans="1:1" x14ac:dyDescent="0.25">
      <c r="A49" s="207" t="s">
        <v>385</v>
      </c>
    </row>
    <row r="50" spans="1:1" x14ac:dyDescent="0.25">
      <c r="A50" s="207" t="s">
        <v>386</v>
      </c>
    </row>
    <row r="51" spans="1:1" ht="18" x14ac:dyDescent="0.35">
      <c r="A51" t="s">
        <v>440</v>
      </c>
    </row>
    <row r="52" spans="1:1" x14ac:dyDescent="0.25">
      <c r="A52" s="207" t="s">
        <v>442</v>
      </c>
    </row>
    <row r="53" spans="1:1" x14ac:dyDescent="0.25">
      <c r="A53" s="207" t="s">
        <v>443</v>
      </c>
    </row>
    <row r="54" spans="1:1" x14ac:dyDescent="0.25">
      <c r="A54" s="207" t="s">
        <v>444</v>
      </c>
    </row>
    <row r="55" spans="1:1" x14ac:dyDescent="0.25">
      <c r="A55" s="207" t="s">
        <v>445</v>
      </c>
    </row>
    <row r="56" spans="1:1" x14ac:dyDescent="0.25">
      <c r="A56" s="207"/>
    </row>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sheetData>
  <sortState xmlns:xlrd2="http://schemas.microsoft.com/office/spreadsheetml/2017/richdata2" ref="A2:A55">
    <sortCondition ref="A2:A5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2BF05-C0B0-4725-AE93-7D982DA24511}">
  <dimension ref="A1:A59"/>
  <sheetViews>
    <sheetView topLeftCell="A38" workbookViewId="0">
      <selection activeCell="A44" sqref="A44:A59"/>
    </sheetView>
  </sheetViews>
  <sheetFormatPr defaultColWidth="9.140625" defaultRowHeight="15" x14ac:dyDescent="0.25"/>
  <cols>
    <col min="1" max="1" width="122.85546875" style="208" customWidth="1"/>
  </cols>
  <sheetData>
    <row r="1" spans="1:1" x14ac:dyDescent="0.25">
      <c r="A1" s="222" t="s">
        <v>387</v>
      </c>
    </row>
    <row r="2" spans="1:1" x14ac:dyDescent="0.25">
      <c r="A2" s="208" t="s">
        <v>388</v>
      </c>
    </row>
    <row r="3" spans="1:1" ht="30" x14ac:dyDescent="0.25">
      <c r="A3" s="209" t="s">
        <v>486</v>
      </c>
    </row>
    <row r="5" spans="1:1" x14ac:dyDescent="0.25">
      <c r="A5" s="210" t="s">
        <v>487</v>
      </c>
    </row>
    <row r="6" spans="1:1" x14ac:dyDescent="0.25">
      <c r="A6" s="209" t="s">
        <v>488</v>
      </c>
    </row>
    <row r="7" spans="1:1" x14ac:dyDescent="0.25">
      <c r="A7" s="209" t="s">
        <v>389</v>
      </c>
    </row>
    <row r="8" spans="1:1" ht="30" x14ac:dyDescent="0.25">
      <c r="A8" s="209" t="s">
        <v>390</v>
      </c>
    </row>
    <row r="9" spans="1:1" ht="45" x14ac:dyDescent="0.25">
      <c r="A9" s="221" t="s">
        <v>450</v>
      </c>
    </row>
    <row r="10" spans="1:1" x14ac:dyDescent="0.25">
      <c r="A10" s="221" t="s">
        <v>448</v>
      </c>
    </row>
    <row r="11" spans="1:1" ht="30" x14ac:dyDescent="0.25">
      <c r="A11" s="221" t="s">
        <v>449</v>
      </c>
    </row>
    <row r="12" spans="1:1" ht="135" x14ac:dyDescent="0.25">
      <c r="A12" s="221" t="s">
        <v>489</v>
      </c>
    </row>
    <row r="13" spans="1:1" ht="60" x14ac:dyDescent="0.25">
      <c r="A13" s="210" t="s">
        <v>490</v>
      </c>
    </row>
    <row r="14" spans="1:1" ht="48" x14ac:dyDescent="0.25">
      <c r="A14" s="210" t="s">
        <v>491</v>
      </c>
    </row>
    <row r="15" spans="1:1" ht="60" x14ac:dyDescent="0.25">
      <c r="A15" s="210" t="s">
        <v>451</v>
      </c>
    </row>
    <row r="16" spans="1:1" ht="30" customHeight="1" x14ac:dyDescent="0.25">
      <c r="A16" s="220" t="s">
        <v>492</v>
      </c>
    </row>
    <row r="17" spans="1:1" ht="33" x14ac:dyDescent="0.25">
      <c r="A17" s="210" t="s">
        <v>493</v>
      </c>
    </row>
    <row r="18" spans="1:1" ht="36" x14ac:dyDescent="0.35">
      <c r="A18" s="209" t="s">
        <v>494</v>
      </c>
    </row>
    <row r="19" spans="1:1" x14ac:dyDescent="0.25">
      <c r="A19" s="209" t="s">
        <v>391</v>
      </c>
    </row>
    <row r="20" spans="1:1" ht="60" x14ac:dyDescent="0.25">
      <c r="A20" s="211" t="s">
        <v>495</v>
      </c>
    </row>
    <row r="21" spans="1:1" ht="54" x14ac:dyDescent="0.35">
      <c r="A21" s="210" t="s">
        <v>496</v>
      </c>
    </row>
    <row r="22" spans="1:1" x14ac:dyDescent="0.25">
      <c r="A22" s="209" t="s">
        <v>392</v>
      </c>
    </row>
    <row r="23" spans="1:1" ht="15" customHeight="1" x14ac:dyDescent="0.35">
      <c r="A23" s="209" t="s">
        <v>497</v>
      </c>
    </row>
    <row r="24" spans="1:1" x14ac:dyDescent="0.25">
      <c r="A24" s="209" t="s">
        <v>393</v>
      </c>
    </row>
    <row r="25" spans="1:1" x14ac:dyDescent="0.25">
      <c r="A25" s="212" t="s">
        <v>394</v>
      </c>
    </row>
    <row r="26" spans="1:1" x14ac:dyDescent="0.25">
      <c r="A26" s="213" t="s">
        <v>498</v>
      </c>
    </row>
    <row r="27" spans="1:1" x14ac:dyDescent="0.25">
      <c r="A27" s="213" t="s">
        <v>499</v>
      </c>
    </row>
    <row r="28" spans="1:1" x14ac:dyDescent="0.25">
      <c r="A28" s="213" t="s">
        <v>500</v>
      </c>
    </row>
    <row r="29" spans="1:1" x14ac:dyDescent="0.25">
      <c r="A29" s="213" t="s">
        <v>501</v>
      </c>
    </row>
    <row r="30" spans="1:1" x14ac:dyDescent="0.25">
      <c r="A30" s="213" t="s">
        <v>395</v>
      </c>
    </row>
    <row r="31" spans="1:1" x14ac:dyDescent="0.25">
      <c r="A31" s="213" t="s">
        <v>502</v>
      </c>
    </row>
    <row r="32" spans="1:1" ht="45" x14ac:dyDescent="0.25">
      <c r="A32" s="212" t="s">
        <v>503</v>
      </c>
    </row>
    <row r="33" spans="1:1" ht="30" x14ac:dyDescent="0.25">
      <c r="A33" s="212" t="s">
        <v>504</v>
      </c>
    </row>
    <row r="34" spans="1:1" x14ac:dyDescent="0.25">
      <c r="A34" s="213" t="s">
        <v>396</v>
      </c>
    </row>
    <row r="35" spans="1:1" x14ac:dyDescent="0.25">
      <c r="A35" s="213" t="s">
        <v>505</v>
      </c>
    </row>
    <row r="36" spans="1:1" ht="30" x14ac:dyDescent="0.25">
      <c r="A36" s="212" t="s">
        <v>506</v>
      </c>
    </row>
    <row r="37" spans="1:1" x14ac:dyDescent="0.25">
      <c r="A37" s="213" t="s">
        <v>507</v>
      </c>
    </row>
    <row r="38" spans="1:1" x14ac:dyDescent="0.25">
      <c r="A38" s="213" t="s">
        <v>397</v>
      </c>
    </row>
    <row r="39" spans="1:1" ht="30" x14ac:dyDescent="0.25">
      <c r="A39" s="212" t="s">
        <v>508</v>
      </c>
    </row>
    <row r="40" spans="1:1" x14ac:dyDescent="0.25">
      <c r="A40" s="209" t="s">
        <v>398</v>
      </c>
    </row>
    <row r="41" spans="1:1" ht="15" customHeight="1" x14ac:dyDescent="0.25">
      <c r="A41" s="214" t="s">
        <v>452</v>
      </c>
    </row>
    <row r="42" spans="1:1" ht="30" x14ac:dyDescent="0.25">
      <c r="A42" s="214" t="s">
        <v>509</v>
      </c>
    </row>
    <row r="43" spans="1:1" ht="30" x14ac:dyDescent="0.25">
      <c r="A43" s="215" t="s">
        <v>510</v>
      </c>
    </row>
    <row r="44" spans="1:1" ht="33" x14ac:dyDescent="0.35">
      <c r="A44" s="210" t="s">
        <v>453</v>
      </c>
    </row>
    <row r="45" spans="1:1" ht="30" x14ac:dyDescent="0.25">
      <c r="A45" s="220" t="s">
        <v>454</v>
      </c>
    </row>
    <row r="46" spans="1:1" ht="33" x14ac:dyDescent="0.35">
      <c r="A46" s="209" t="s">
        <v>455</v>
      </c>
    </row>
    <row r="47" spans="1:1" ht="15" customHeight="1" x14ac:dyDescent="0.25">
      <c r="A47" s="209" t="s">
        <v>399</v>
      </c>
    </row>
    <row r="48" spans="1:1" ht="45" customHeight="1" x14ac:dyDescent="0.25">
      <c r="A48" s="209" t="s">
        <v>511</v>
      </c>
    </row>
    <row r="49" spans="1:1" ht="30" x14ac:dyDescent="0.25">
      <c r="A49" s="215" t="s">
        <v>456</v>
      </c>
    </row>
    <row r="50" spans="1:1" ht="66" x14ac:dyDescent="0.25">
      <c r="A50" s="215" t="s">
        <v>459</v>
      </c>
    </row>
    <row r="51" spans="1:1" x14ac:dyDescent="0.25">
      <c r="A51" s="214" t="s">
        <v>400</v>
      </c>
    </row>
    <row r="52" spans="1:1" ht="30" x14ac:dyDescent="0.25">
      <c r="A52" s="214" t="s">
        <v>401</v>
      </c>
    </row>
    <row r="53" spans="1:1" ht="60" x14ac:dyDescent="0.25">
      <c r="A53" s="214" t="s">
        <v>512</v>
      </c>
    </row>
    <row r="54" spans="1:1" ht="45" x14ac:dyDescent="0.25">
      <c r="A54" s="216" t="s">
        <v>513</v>
      </c>
    </row>
    <row r="55" spans="1:1" ht="33" x14ac:dyDescent="0.25">
      <c r="A55" s="210" t="s">
        <v>457</v>
      </c>
    </row>
    <row r="56" spans="1:1" ht="33.75" x14ac:dyDescent="0.35">
      <c r="A56" s="209" t="s">
        <v>458</v>
      </c>
    </row>
    <row r="57" spans="1:1" x14ac:dyDescent="0.25">
      <c r="A57" s="220" t="s">
        <v>461</v>
      </c>
    </row>
    <row r="58" spans="1:1" x14ac:dyDescent="0.25">
      <c r="A58" s="209" t="s">
        <v>462</v>
      </c>
    </row>
    <row r="59" spans="1:1" ht="30" customHeight="1" x14ac:dyDescent="0.25">
      <c r="A59" s="209" t="s">
        <v>463</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1475-9F9F-4F9F-99BF-1E36386202FB}">
  <dimension ref="A1:CR94"/>
  <sheetViews>
    <sheetView zoomScaleNormal="100" workbookViewId="0">
      <pane xSplit="1" ySplit="1" topLeftCell="B2" activePane="bottomRight" state="frozen"/>
      <selection pane="topRight" activeCell="B1" sqref="B1"/>
      <selection pane="bottomLeft" activeCell="A5" sqref="A5"/>
      <selection pane="bottomRight" activeCell="M59" sqref="M59:O78"/>
    </sheetView>
  </sheetViews>
  <sheetFormatPr defaultRowHeight="15" x14ac:dyDescent="0.25"/>
  <cols>
    <col min="1" max="1" width="24.5703125" customWidth="1"/>
    <col min="2" max="7" width="2.7109375" customWidth="1"/>
    <col min="8" max="8" width="12.5703125" customWidth="1"/>
    <col min="9" max="9" width="8" customWidth="1"/>
    <col min="10" max="10" width="10.42578125" customWidth="1"/>
    <col min="11" max="11" width="12.85546875" customWidth="1"/>
    <col min="13" max="13" width="10.140625" customWidth="1"/>
    <col min="18" max="47" width="11.140625" customWidth="1"/>
    <col min="50" max="50" width="24.5703125" customWidth="1"/>
    <col min="51" max="56" width="2.7109375" customWidth="1"/>
    <col min="57" max="57" width="11" customWidth="1"/>
    <col min="58" max="58" width="8" customWidth="1"/>
    <col min="59" max="59" width="10.42578125" customWidth="1"/>
    <col min="60" max="60" width="4.7109375" customWidth="1"/>
    <col min="62" max="62" width="10.140625" customWidth="1"/>
    <col min="67" max="96" width="11.140625" customWidth="1"/>
    <col min="99" max="99" width="25.28515625" customWidth="1"/>
    <col min="100" max="105" width="3" customWidth="1"/>
    <col min="106" max="106" width="10.7109375" customWidth="1"/>
    <col min="147" max="147" width="22.7109375" customWidth="1"/>
    <col min="148" max="153" width="4.140625" customWidth="1"/>
  </cols>
  <sheetData>
    <row r="1" spans="1:47" ht="16.5" x14ac:dyDescent="0.35">
      <c r="A1" t="s">
        <v>61</v>
      </c>
      <c r="B1" s="1" t="s">
        <v>169</v>
      </c>
      <c r="G1" s="2"/>
      <c r="K1" s="232"/>
      <c r="L1" s="85"/>
      <c r="M1" s="62"/>
      <c r="N1" s="62"/>
      <c r="O1" s="62"/>
      <c r="P1" s="62"/>
      <c r="Q1" s="62"/>
      <c r="R1" s="229" t="s">
        <v>155</v>
      </c>
      <c r="S1" s="230"/>
      <c r="T1" s="230"/>
      <c r="U1" s="230"/>
      <c r="V1" s="230"/>
      <c r="W1" s="230"/>
      <c r="X1" s="230"/>
      <c r="Y1" s="230"/>
      <c r="Z1" s="230"/>
      <c r="AA1" s="231"/>
      <c r="AB1" s="229" t="s">
        <v>156</v>
      </c>
      <c r="AC1" s="230"/>
      <c r="AD1" s="230"/>
      <c r="AE1" s="230"/>
      <c r="AF1" s="230"/>
      <c r="AG1" s="230"/>
      <c r="AH1" s="230"/>
      <c r="AI1" s="230"/>
      <c r="AJ1" s="230"/>
      <c r="AK1" s="231"/>
      <c r="AL1" s="229" t="s">
        <v>157</v>
      </c>
      <c r="AM1" s="230"/>
      <c r="AN1" s="230"/>
      <c r="AO1" s="230"/>
      <c r="AP1" s="230"/>
      <c r="AQ1" s="230"/>
      <c r="AR1" s="230"/>
      <c r="AS1" s="230"/>
      <c r="AT1" s="230"/>
      <c r="AU1" s="231"/>
    </row>
    <row r="2" spans="1:47" ht="60.6" customHeight="1" x14ac:dyDescent="0.35">
      <c r="A2" s="103"/>
      <c r="B2" s="9" t="s">
        <v>170</v>
      </c>
      <c r="C2" s="11" t="s">
        <v>171</v>
      </c>
      <c r="D2" s="11" t="s">
        <v>172</v>
      </c>
      <c r="E2" s="11" t="s">
        <v>173</v>
      </c>
      <c r="F2" s="11" t="s">
        <v>174</v>
      </c>
      <c r="G2" s="26" t="s">
        <v>175</v>
      </c>
      <c r="H2" s="62"/>
      <c r="I2" s="62"/>
      <c r="J2" s="62"/>
      <c r="K2" s="232"/>
      <c r="L2" s="86" t="s">
        <v>1</v>
      </c>
      <c r="M2" s="87"/>
      <c r="N2" s="233" t="s">
        <v>235</v>
      </c>
      <c r="O2" s="234" t="s">
        <v>2</v>
      </c>
      <c r="P2" s="233" t="s">
        <v>236</v>
      </c>
      <c r="Q2" s="235" t="s">
        <v>2</v>
      </c>
      <c r="R2" s="5"/>
      <c r="S2" s="230" t="s">
        <v>3</v>
      </c>
      <c r="T2" s="230"/>
      <c r="U2" s="230"/>
      <c r="V2" s="230"/>
      <c r="W2" s="11" t="s">
        <v>4</v>
      </c>
      <c r="X2" s="11"/>
      <c r="Y2" s="230" t="s">
        <v>6</v>
      </c>
      <c r="Z2" s="230"/>
      <c r="AA2" s="231"/>
      <c r="AB2" s="5"/>
      <c r="AC2" s="230" t="s">
        <v>3</v>
      </c>
      <c r="AD2" s="230"/>
      <c r="AE2" s="230"/>
      <c r="AF2" s="230"/>
      <c r="AG2" s="11" t="s">
        <v>4</v>
      </c>
      <c r="AH2" s="11"/>
      <c r="AI2" s="230" t="s">
        <v>6</v>
      </c>
      <c r="AJ2" s="230"/>
      <c r="AK2" s="231"/>
      <c r="AL2" s="5"/>
      <c r="AM2" s="230" t="s">
        <v>3</v>
      </c>
      <c r="AN2" s="230"/>
      <c r="AO2" s="230"/>
      <c r="AP2" s="230"/>
      <c r="AQ2" s="11" t="s">
        <v>4</v>
      </c>
      <c r="AR2" s="11"/>
      <c r="AS2" s="230" t="s">
        <v>6</v>
      </c>
      <c r="AT2" s="230"/>
      <c r="AU2" s="231"/>
    </row>
    <row r="3" spans="1:47" ht="72.75" customHeight="1" x14ac:dyDescent="0.3">
      <c r="A3" s="3" t="s">
        <v>323</v>
      </c>
      <c r="B3" s="9" t="s">
        <v>176</v>
      </c>
      <c r="C3" s="11" t="s">
        <v>177</v>
      </c>
      <c r="D3" s="11" t="s">
        <v>178</v>
      </c>
      <c r="E3" s="11"/>
      <c r="F3" s="11" t="s">
        <v>179</v>
      </c>
      <c r="G3" s="26"/>
      <c r="H3" s="62" t="s">
        <v>158</v>
      </c>
      <c r="I3" s="62" t="s">
        <v>159</v>
      </c>
      <c r="J3" s="62" t="s">
        <v>160</v>
      </c>
      <c r="K3" s="88" t="s">
        <v>515</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3" t="s">
        <v>167</v>
      </c>
      <c r="AB3" s="229" t="s">
        <v>13</v>
      </c>
      <c r="AC3" s="62" t="s">
        <v>50</v>
      </c>
      <c r="AD3" s="62" t="s">
        <v>63</v>
      </c>
      <c r="AE3" s="62" t="s">
        <v>164</v>
      </c>
      <c r="AF3" s="62" t="s">
        <v>165</v>
      </c>
      <c r="AG3" s="11" t="s">
        <v>64</v>
      </c>
      <c r="AH3" s="11" t="s">
        <v>166</v>
      </c>
      <c r="AI3" s="62" t="s">
        <v>65</v>
      </c>
      <c r="AJ3" s="62" t="s">
        <v>66</v>
      </c>
      <c r="AK3" s="63" t="s">
        <v>167</v>
      </c>
      <c r="AL3" s="229" t="s">
        <v>13</v>
      </c>
      <c r="AM3" s="62" t="s">
        <v>50</v>
      </c>
      <c r="AN3" s="62" t="s">
        <v>63</v>
      </c>
      <c r="AO3" s="62" t="s">
        <v>164</v>
      </c>
      <c r="AP3" s="62" t="s">
        <v>165</v>
      </c>
      <c r="AQ3" s="11" t="s">
        <v>64</v>
      </c>
      <c r="AR3" s="11" t="s">
        <v>166</v>
      </c>
      <c r="AS3" s="62" t="s">
        <v>65</v>
      </c>
      <c r="AT3" s="62" t="s">
        <v>66</v>
      </c>
      <c r="AU3" s="63" t="s">
        <v>167</v>
      </c>
    </row>
    <row r="4" spans="1:47" ht="28.5" customHeight="1" x14ac:dyDescent="0.3">
      <c r="A4" s="92" t="s">
        <v>7</v>
      </c>
      <c r="B4" s="1" t="s">
        <v>180</v>
      </c>
      <c r="C4" t="s">
        <v>181</v>
      </c>
      <c r="D4" t="s">
        <v>182</v>
      </c>
      <c r="E4" t="s">
        <v>183</v>
      </c>
      <c r="F4" t="s">
        <v>184</v>
      </c>
      <c r="G4" t="s">
        <v>185</v>
      </c>
      <c r="H4" s="64"/>
      <c r="I4" s="62"/>
      <c r="J4" s="62"/>
      <c r="K4" s="85"/>
      <c r="L4" s="85"/>
      <c r="M4" s="61" t="s">
        <v>168</v>
      </c>
      <c r="N4" s="230" t="s">
        <v>187</v>
      </c>
      <c r="O4" s="230"/>
      <c r="P4" s="230"/>
      <c r="Q4" s="231"/>
      <c r="R4" s="229"/>
      <c r="S4" s="62" t="s">
        <v>14</v>
      </c>
      <c r="T4" s="62" t="s">
        <v>15</v>
      </c>
      <c r="U4" s="62" t="s">
        <v>16</v>
      </c>
      <c r="V4" s="62" t="s">
        <v>17</v>
      </c>
      <c r="W4" s="62" t="s">
        <v>18</v>
      </c>
      <c r="X4" s="62" t="s">
        <v>19</v>
      </c>
      <c r="Y4" s="62" t="s">
        <v>20</v>
      </c>
      <c r="Z4" s="62" t="s">
        <v>21</v>
      </c>
      <c r="AA4" s="63" t="s">
        <v>22</v>
      </c>
      <c r="AB4" s="229"/>
      <c r="AC4" s="62" t="s">
        <v>14</v>
      </c>
      <c r="AD4" s="62" t="s">
        <v>15</v>
      </c>
      <c r="AE4" s="62" t="s">
        <v>16</v>
      </c>
      <c r="AF4" s="62" t="s">
        <v>17</v>
      </c>
      <c r="AG4" s="62" t="s">
        <v>18</v>
      </c>
      <c r="AH4" s="62" t="s">
        <v>19</v>
      </c>
      <c r="AI4" s="62" t="s">
        <v>20</v>
      </c>
      <c r="AJ4" s="62" t="s">
        <v>21</v>
      </c>
      <c r="AK4" s="63" t="s">
        <v>22</v>
      </c>
      <c r="AL4" s="229"/>
      <c r="AM4" s="62" t="s">
        <v>14</v>
      </c>
      <c r="AN4" s="62" t="s">
        <v>15</v>
      </c>
      <c r="AO4" s="62" t="s">
        <v>16</v>
      </c>
      <c r="AP4" s="62" t="s">
        <v>17</v>
      </c>
      <c r="AQ4" s="62" t="s">
        <v>18</v>
      </c>
      <c r="AR4" s="62" t="s">
        <v>19</v>
      </c>
      <c r="AS4" s="62" t="s">
        <v>20</v>
      </c>
      <c r="AT4" s="62" t="s">
        <v>21</v>
      </c>
      <c r="AU4" s="63" t="s">
        <v>22</v>
      </c>
    </row>
    <row r="5" spans="1:47" ht="15.75" x14ac:dyDescent="0.25">
      <c r="A5" s="93" t="s">
        <v>23</v>
      </c>
      <c r="B5" s="97"/>
      <c r="C5" s="93"/>
      <c r="D5" s="93"/>
      <c r="E5" s="93"/>
      <c r="F5" s="93"/>
      <c r="G5" s="93"/>
      <c r="H5" s="39" t="s">
        <v>9</v>
      </c>
      <c r="I5" s="79" t="s">
        <v>186</v>
      </c>
      <c r="J5" s="79"/>
      <c r="K5" s="101">
        <v>12</v>
      </c>
      <c r="L5" s="98">
        <v>0.44950000000000001</v>
      </c>
      <c r="M5" s="117"/>
      <c r="N5" s="181"/>
      <c r="O5" s="181"/>
      <c r="P5" s="89">
        <f t="shared" ref="P5:P24" si="0">IF(N5&lt;0.01*L5,0.01,IF(N5&gt;100*L5,100,N5/L5))</f>
        <v>0.01</v>
      </c>
      <c r="Q5" s="89">
        <f>IF(O5&gt;0,O5/L5,0.01)</f>
        <v>0.01</v>
      </c>
      <c r="R5" s="95">
        <v>1</v>
      </c>
      <c r="S5" s="96">
        <v>1</v>
      </c>
      <c r="T5" s="96">
        <v>0</v>
      </c>
      <c r="U5" s="96">
        <v>1</v>
      </c>
      <c r="V5" s="96">
        <v>1</v>
      </c>
      <c r="W5" s="96">
        <v>0.05</v>
      </c>
      <c r="X5" s="96">
        <v>1</v>
      </c>
      <c r="Y5" s="96">
        <v>0</v>
      </c>
      <c r="Z5" s="96">
        <v>0</v>
      </c>
      <c r="AA5" s="96">
        <v>0</v>
      </c>
      <c r="AB5" s="91">
        <f t="shared" ref="AB5:AB24" si="1">IF(R5&gt;0,(R5/R$26)*LN($P5),"na")</f>
        <v>-4.6051701859880909</v>
      </c>
      <c r="AC5" s="89">
        <f t="shared" ref="AC5:AC24" si="2">IF(S5&gt;0,(S5/S$26)*LN($P5),"na")</f>
        <v>-5.9085202386262292</v>
      </c>
      <c r="AD5" s="89" t="str">
        <f t="shared" ref="AD5:AD24" si="3">IF(T5&gt;0,(T5/T$26)*LN($P5),"na")</f>
        <v>na</v>
      </c>
      <c r="AE5" s="89">
        <f t="shared" ref="AE5:AE24" si="4">IF(U5&gt;0,(U5/U$26)*LN($P5),"na")</f>
        <v>-11.164048935728706</v>
      </c>
      <c r="AF5" s="89">
        <f t="shared" ref="AF5:AF24" si="5">IF(V5&gt;0,(V5/V$26)*LN($P5),"na")</f>
        <v>-7.9399485965311909</v>
      </c>
      <c r="AG5" s="89">
        <f t="shared" ref="AG5:AG24" si="6">IF(W5&gt;0,(W5/W$26)*LN($P5),"na")</f>
        <v>-0.37593226008066044</v>
      </c>
      <c r="AH5" s="89">
        <f t="shared" ref="AH5:AH24" si="7">IF(X5&gt;0,(X5/X$26)*LN($P5),"na")</f>
        <v>-5.6679017673699583</v>
      </c>
      <c r="AI5" s="89" t="str">
        <f t="shared" ref="AI5:AI24" si="8">IF(Y5&gt;0,(Y5/Y$26)*LN($P5),"na")</f>
        <v>na</v>
      </c>
      <c r="AJ5" s="89" t="str">
        <f t="shared" ref="AJ5:AJ24" si="9">IF(Z5&gt;0,(Z5/Z$26)*LN($P5),"na")</f>
        <v>na</v>
      </c>
      <c r="AK5" s="89" t="str">
        <f t="shared" ref="AK5:AK24" si="10">IF(AA5&gt;0,(AA5/AA$26)*LN($P5),"na")</f>
        <v>na</v>
      </c>
      <c r="AL5" s="91">
        <f t="shared" ref="AL5:AL24" si="11">IF(R5&gt;0,(((R5/R$26)^2)*($Q5^2))/($P5^2),"na")</f>
        <v>1</v>
      </c>
      <c r="AM5" s="89">
        <f t="shared" ref="AM5:AM24" si="12">IF(S5&gt;0,(((S5/S$26)^2)*($Q5^2))/($P5^2),"na")</f>
        <v>1.6461374154503381</v>
      </c>
      <c r="AN5" s="89" t="str">
        <f t="shared" ref="AN5:AN24" si="13">IF(T5&gt;0,(((T5/T$26)^2)*($Q5^2))/($P5^2),"na")</f>
        <v>na</v>
      </c>
      <c r="AO5" s="89">
        <f t="shared" ref="AO5:AO24" si="14">IF(U5&gt;0,(((U5/U$26)^2)*($Q5^2))/($P5^2),"na")</f>
        <v>5.8769513314967874</v>
      </c>
      <c r="AP5" s="89">
        <f t="shared" ref="AP5:AP24" si="15">IF(V5&gt;0,(((V5/V$26)^2)*($Q5^2))/($P5^2),"na")</f>
        <v>2.9726516052318663</v>
      </c>
      <c r="AQ5" s="89">
        <f t="shared" ref="AQ5:AQ24" si="16">IF(W5&gt;0,(((W5/W$26)^2)*($Q5^2))/($P5^2),"na")</f>
        <v>6.6638900458142426E-3</v>
      </c>
      <c r="AR5" s="89">
        <f t="shared" ref="AR5:AR24" si="17">IF(X5&gt;0,(((X5/X$26)^2)*($Q5^2))/($P5^2),"na")</f>
        <v>1.514792899408284</v>
      </c>
      <c r="AS5" s="89" t="str">
        <f t="shared" ref="AS5:AS24" si="18">IF(Y5&gt;0,(((Y5/Y$26)^2)*($Q5^2))/($P5^2),"na")</f>
        <v>na</v>
      </c>
      <c r="AT5" s="89" t="str">
        <f t="shared" ref="AT5:AT24" si="19">IF(Z5&gt;0,(((Z5/Z$26)^2)*($Q5^2))/($P5^2),"na")</f>
        <v>na</v>
      </c>
      <c r="AU5" s="90" t="str">
        <f t="shared" ref="AU5:AU24" si="20">IF(AA5&gt;0,(((AA5/AA$26)^2)*($Q5^2))/($P5^2),"na")</f>
        <v>na</v>
      </c>
    </row>
    <row r="6" spans="1:47" ht="15.75" x14ac:dyDescent="0.25">
      <c r="A6" s="13" t="s">
        <v>24</v>
      </c>
      <c r="B6" s="81"/>
      <c r="C6" s="13"/>
      <c r="D6" s="13"/>
      <c r="E6" s="13"/>
      <c r="F6" s="13"/>
      <c r="G6" s="13"/>
      <c r="H6" s="39" t="s">
        <v>8</v>
      </c>
      <c r="I6" t="s">
        <v>186</v>
      </c>
      <c r="K6" s="78">
        <v>18</v>
      </c>
      <c r="L6" s="99">
        <v>1331.183</v>
      </c>
      <c r="M6" s="41"/>
      <c r="N6" s="71"/>
      <c r="O6" s="71"/>
      <c r="P6" s="12">
        <f t="shared" si="0"/>
        <v>0.01</v>
      </c>
      <c r="Q6" s="12">
        <f t="shared" ref="Q6:Q24" si="21">IF(O6&gt;0,O6/L6,0.01)</f>
        <v>0.01</v>
      </c>
      <c r="R6" s="14">
        <v>1</v>
      </c>
      <c r="S6" s="11">
        <v>0.25</v>
      </c>
      <c r="T6" s="11">
        <v>1</v>
      </c>
      <c r="U6" s="11">
        <v>0.25</v>
      </c>
      <c r="V6" s="11">
        <v>1</v>
      </c>
      <c r="W6" s="11">
        <v>1</v>
      </c>
      <c r="X6" s="11">
        <v>0.25</v>
      </c>
      <c r="Y6" s="11">
        <v>1</v>
      </c>
      <c r="Z6" s="11">
        <v>1</v>
      </c>
      <c r="AA6" s="11">
        <v>1</v>
      </c>
      <c r="AB6" s="25">
        <f t="shared" si="1"/>
        <v>-4.6051701859880909</v>
      </c>
      <c r="AC6" s="12">
        <f t="shared" si="2"/>
        <v>-1.4771300596565573</v>
      </c>
      <c r="AD6" s="12">
        <f t="shared" si="3"/>
        <v>-5.8611256912575698</v>
      </c>
      <c r="AE6" s="12">
        <f t="shared" si="4"/>
        <v>-2.7910122339321766</v>
      </c>
      <c r="AF6" s="12">
        <f t="shared" si="5"/>
        <v>-7.9399485965311909</v>
      </c>
      <c r="AG6" s="12">
        <f t="shared" si="6"/>
        <v>-7.518645201613209</v>
      </c>
      <c r="AH6" s="12">
        <f t="shared" si="7"/>
        <v>-1.4169754418424896</v>
      </c>
      <c r="AI6" s="12">
        <f t="shared" si="8"/>
        <v>-4.6051701859880909</v>
      </c>
      <c r="AJ6" s="12">
        <f t="shared" si="9"/>
        <v>-4.6051701859880909</v>
      </c>
      <c r="AK6" s="12">
        <f t="shared" si="10"/>
        <v>-4.6051701859880909</v>
      </c>
      <c r="AL6" s="25">
        <f t="shared" si="11"/>
        <v>1</v>
      </c>
      <c r="AM6" s="12">
        <f t="shared" si="12"/>
        <v>0.10288358846564613</v>
      </c>
      <c r="AN6" s="12">
        <f t="shared" si="13"/>
        <v>1.6198347107438016</v>
      </c>
      <c r="AO6" s="12">
        <f t="shared" si="14"/>
        <v>0.36730945821854921</v>
      </c>
      <c r="AP6" s="12">
        <f t="shared" si="15"/>
        <v>2.9726516052318663</v>
      </c>
      <c r="AQ6" s="12">
        <f t="shared" si="16"/>
        <v>2.665556018325697</v>
      </c>
      <c r="AR6" s="12">
        <f t="shared" si="17"/>
        <v>9.4674556213017749E-2</v>
      </c>
      <c r="AS6" s="12">
        <f t="shared" si="18"/>
        <v>1</v>
      </c>
      <c r="AT6" s="12">
        <f t="shared" si="19"/>
        <v>1</v>
      </c>
      <c r="AU6" s="67">
        <f t="shared" si="20"/>
        <v>1</v>
      </c>
    </row>
    <row r="7" spans="1:47" ht="15.75" x14ac:dyDescent="0.25">
      <c r="A7" s="13" t="s">
        <v>86</v>
      </c>
      <c r="B7" s="81"/>
      <c r="C7" s="13"/>
      <c r="D7" s="13"/>
      <c r="E7" s="13"/>
      <c r="F7" s="13"/>
      <c r="G7" s="13"/>
      <c r="H7" s="39" t="s">
        <v>9</v>
      </c>
      <c r="I7" t="s">
        <v>186</v>
      </c>
      <c r="K7" s="78">
        <v>12</v>
      </c>
      <c r="L7" s="99">
        <v>0.71550000000000002</v>
      </c>
      <c r="M7" s="119"/>
      <c r="N7" s="83"/>
      <c r="O7" s="83"/>
      <c r="P7" s="12">
        <f t="shared" si="0"/>
        <v>0.01</v>
      </c>
      <c r="Q7" s="12">
        <f t="shared" si="21"/>
        <v>0.01</v>
      </c>
      <c r="R7" s="14">
        <v>1</v>
      </c>
      <c r="S7" s="11">
        <v>0.25</v>
      </c>
      <c r="T7" s="11">
        <v>0</v>
      </c>
      <c r="U7" s="11">
        <v>0.375</v>
      </c>
      <c r="V7" s="11">
        <v>1</v>
      </c>
      <c r="W7" s="11">
        <v>0.05</v>
      </c>
      <c r="X7" s="11">
        <v>1</v>
      </c>
      <c r="Y7" s="11">
        <v>0</v>
      </c>
      <c r="Z7" s="11">
        <v>0</v>
      </c>
      <c r="AA7" s="11">
        <v>0</v>
      </c>
      <c r="AB7" s="25">
        <f t="shared" si="1"/>
        <v>-4.6051701859880909</v>
      </c>
      <c r="AC7" s="12">
        <f t="shared" si="2"/>
        <v>-1.4771300596565573</v>
      </c>
      <c r="AD7" s="12" t="str">
        <f t="shared" si="3"/>
        <v>na</v>
      </c>
      <c r="AE7" s="12">
        <f t="shared" si="4"/>
        <v>-4.1865183508982646</v>
      </c>
      <c r="AF7" s="12">
        <f t="shared" si="5"/>
        <v>-7.9399485965311909</v>
      </c>
      <c r="AG7" s="12">
        <f t="shared" si="6"/>
        <v>-0.37593226008066044</v>
      </c>
      <c r="AH7" s="12">
        <f t="shared" si="7"/>
        <v>-5.6679017673699583</v>
      </c>
      <c r="AI7" s="12" t="str">
        <f t="shared" si="8"/>
        <v>na</v>
      </c>
      <c r="AJ7" s="12" t="str">
        <f t="shared" si="9"/>
        <v>na</v>
      </c>
      <c r="AK7" s="12" t="str">
        <f t="shared" si="10"/>
        <v>na</v>
      </c>
      <c r="AL7" s="25">
        <f t="shared" si="11"/>
        <v>1</v>
      </c>
      <c r="AM7" s="12">
        <f t="shared" si="12"/>
        <v>0.10288358846564613</v>
      </c>
      <c r="AN7" s="12" t="str">
        <f t="shared" si="13"/>
        <v>na</v>
      </c>
      <c r="AO7" s="12">
        <f t="shared" si="14"/>
        <v>0.82644628099173567</v>
      </c>
      <c r="AP7" s="12">
        <f t="shared" si="15"/>
        <v>2.9726516052318663</v>
      </c>
      <c r="AQ7" s="12">
        <f t="shared" si="16"/>
        <v>6.6638900458142426E-3</v>
      </c>
      <c r="AR7" s="12">
        <f t="shared" si="17"/>
        <v>1.514792899408284</v>
      </c>
      <c r="AS7" s="12" t="str">
        <f t="shared" si="18"/>
        <v>na</v>
      </c>
      <c r="AT7" s="12" t="str">
        <f t="shared" si="19"/>
        <v>na</v>
      </c>
      <c r="AU7" s="67" t="str">
        <f t="shared" si="20"/>
        <v>na</v>
      </c>
    </row>
    <row r="8" spans="1:47" ht="15.75" x14ac:dyDescent="0.25">
      <c r="A8" s="13" t="s">
        <v>25</v>
      </c>
      <c r="B8" s="81"/>
      <c r="C8" s="13"/>
      <c r="D8" s="13"/>
      <c r="E8" s="13"/>
      <c r="F8" s="13"/>
      <c r="G8" s="13"/>
      <c r="H8" s="39" t="s">
        <v>9</v>
      </c>
      <c r="I8" t="s">
        <v>186</v>
      </c>
      <c r="K8" s="78">
        <v>12</v>
      </c>
      <c r="L8" s="99">
        <v>0.30599999999999999</v>
      </c>
      <c r="M8" s="119"/>
      <c r="N8" s="83"/>
      <c r="O8" s="83"/>
      <c r="P8" s="12">
        <f t="shared" si="0"/>
        <v>0.01</v>
      </c>
      <c r="Q8" s="12">
        <f t="shared" si="21"/>
        <v>0.01</v>
      </c>
      <c r="R8" s="14">
        <v>1</v>
      </c>
      <c r="S8">
        <v>1</v>
      </c>
      <c r="T8">
        <v>0.25</v>
      </c>
      <c r="U8">
        <v>1</v>
      </c>
      <c r="V8">
        <v>1</v>
      </c>
      <c r="W8">
        <v>0.05</v>
      </c>
      <c r="X8" s="11">
        <v>0</v>
      </c>
      <c r="Y8" s="11">
        <v>0</v>
      </c>
      <c r="Z8" s="11">
        <v>0</v>
      </c>
      <c r="AA8" s="11">
        <v>0</v>
      </c>
      <c r="AB8" s="25">
        <f t="shared" si="1"/>
        <v>-4.6051701859880909</v>
      </c>
      <c r="AC8" s="12">
        <f t="shared" si="2"/>
        <v>-5.9085202386262292</v>
      </c>
      <c r="AD8" s="12">
        <f t="shared" si="3"/>
        <v>-1.4652814228143924</v>
      </c>
      <c r="AE8" s="12">
        <f t="shared" si="4"/>
        <v>-11.164048935728706</v>
      </c>
      <c r="AF8" s="12">
        <f t="shared" si="5"/>
        <v>-7.9399485965311909</v>
      </c>
      <c r="AG8" s="12">
        <f t="shared" si="6"/>
        <v>-0.37593226008066044</v>
      </c>
      <c r="AH8" s="12" t="str">
        <f t="shared" si="7"/>
        <v>na</v>
      </c>
      <c r="AI8" s="12" t="str">
        <f t="shared" si="8"/>
        <v>na</v>
      </c>
      <c r="AJ8" s="12" t="str">
        <f t="shared" si="9"/>
        <v>na</v>
      </c>
      <c r="AK8" s="12" t="str">
        <f t="shared" si="10"/>
        <v>na</v>
      </c>
      <c r="AL8" s="25">
        <f t="shared" si="11"/>
        <v>1</v>
      </c>
      <c r="AM8" s="12">
        <f t="shared" si="12"/>
        <v>1.6461374154503381</v>
      </c>
      <c r="AN8" s="12">
        <f t="shared" si="13"/>
        <v>0.1012396694214876</v>
      </c>
      <c r="AO8" s="12">
        <f t="shared" si="14"/>
        <v>5.8769513314967874</v>
      </c>
      <c r="AP8" s="12">
        <f t="shared" si="15"/>
        <v>2.9726516052318663</v>
      </c>
      <c r="AQ8" s="12">
        <f t="shared" si="16"/>
        <v>6.6638900458142426E-3</v>
      </c>
      <c r="AR8" s="12" t="str">
        <f t="shared" si="17"/>
        <v>na</v>
      </c>
      <c r="AS8" s="12" t="str">
        <f t="shared" si="18"/>
        <v>na</v>
      </c>
      <c r="AT8" s="12" t="str">
        <f t="shared" si="19"/>
        <v>na</v>
      </c>
      <c r="AU8" s="67" t="str">
        <f t="shared" si="20"/>
        <v>na</v>
      </c>
    </row>
    <row r="9" spans="1:47" ht="15.75" x14ac:dyDescent="0.25">
      <c r="A9" s="13" t="s">
        <v>26</v>
      </c>
      <c r="B9" s="81"/>
      <c r="C9" s="13"/>
      <c r="D9" s="13"/>
      <c r="E9" s="13"/>
      <c r="F9" s="13"/>
      <c r="G9" s="13"/>
      <c r="H9" s="39" t="s">
        <v>9</v>
      </c>
      <c r="I9" t="s">
        <v>186</v>
      </c>
      <c r="K9" s="78">
        <v>12</v>
      </c>
      <c r="L9" s="99">
        <v>5.734</v>
      </c>
      <c r="M9" s="119"/>
      <c r="N9" s="83"/>
      <c r="O9" s="83"/>
      <c r="P9" s="12">
        <f t="shared" si="0"/>
        <v>0.01</v>
      </c>
      <c r="Q9" s="12">
        <f t="shared" si="21"/>
        <v>0.01</v>
      </c>
      <c r="R9" s="14">
        <v>1</v>
      </c>
      <c r="S9" s="11">
        <v>1</v>
      </c>
      <c r="T9" s="11">
        <v>1</v>
      </c>
      <c r="U9" s="11">
        <v>0.375</v>
      </c>
      <c r="V9" s="11">
        <v>0.25</v>
      </c>
      <c r="W9" s="11">
        <v>1</v>
      </c>
      <c r="X9" s="11">
        <v>1</v>
      </c>
      <c r="Y9" s="11">
        <v>0</v>
      </c>
      <c r="Z9" s="11">
        <v>0</v>
      </c>
      <c r="AA9" s="11">
        <v>1</v>
      </c>
      <c r="AB9" s="25">
        <f t="shared" si="1"/>
        <v>-4.6051701859880909</v>
      </c>
      <c r="AC9" s="12">
        <f t="shared" si="2"/>
        <v>-5.9085202386262292</v>
      </c>
      <c r="AD9" s="12">
        <f t="shared" si="3"/>
        <v>-5.8611256912575698</v>
      </c>
      <c r="AE9" s="12">
        <f t="shared" si="4"/>
        <v>-4.1865183508982646</v>
      </c>
      <c r="AF9" s="12">
        <f t="shared" si="5"/>
        <v>-1.9849871491327977</v>
      </c>
      <c r="AG9" s="12">
        <f t="shared" si="6"/>
        <v>-7.518645201613209</v>
      </c>
      <c r="AH9" s="12">
        <f t="shared" si="7"/>
        <v>-5.6679017673699583</v>
      </c>
      <c r="AI9" s="12" t="str">
        <f t="shared" si="8"/>
        <v>na</v>
      </c>
      <c r="AJ9" s="12" t="str">
        <f t="shared" si="9"/>
        <v>na</v>
      </c>
      <c r="AK9" s="12">
        <f t="shared" si="10"/>
        <v>-4.6051701859880909</v>
      </c>
      <c r="AL9" s="25">
        <f t="shared" si="11"/>
        <v>1</v>
      </c>
      <c r="AM9" s="12">
        <f t="shared" si="12"/>
        <v>1.6461374154503381</v>
      </c>
      <c r="AN9" s="12">
        <f t="shared" si="13"/>
        <v>1.6198347107438016</v>
      </c>
      <c r="AO9" s="12">
        <f t="shared" si="14"/>
        <v>0.82644628099173567</v>
      </c>
      <c r="AP9" s="12">
        <f t="shared" si="15"/>
        <v>0.18579072532699165</v>
      </c>
      <c r="AQ9" s="12">
        <f t="shared" si="16"/>
        <v>2.665556018325697</v>
      </c>
      <c r="AR9" s="12">
        <f t="shared" si="17"/>
        <v>1.514792899408284</v>
      </c>
      <c r="AS9" s="12" t="str">
        <f t="shared" si="18"/>
        <v>na</v>
      </c>
      <c r="AT9" s="12" t="str">
        <f t="shared" si="19"/>
        <v>na</v>
      </c>
      <c r="AU9" s="67">
        <f t="shared" si="20"/>
        <v>1</v>
      </c>
    </row>
    <row r="10" spans="1:47" ht="15.75" x14ac:dyDescent="0.25">
      <c r="A10" s="13" t="s">
        <v>27</v>
      </c>
      <c r="B10" s="81"/>
      <c r="C10" s="13"/>
      <c r="D10" s="13"/>
      <c r="E10" s="13"/>
      <c r="F10" s="13"/>
      <c r="G10" s="13"/>
      <c r="H10" s="39" t="s">
        <v>8</v>
      </c>
      <c r="I10" t="s">
        <v>186</v>
      </c>
      <c r="K10" s="78">
        <v>18</v>
      </c>
      <c r="L10" s="99">
        <v>123.917</v>
      </c>
      <c r="M10" s="41"/>
      <c r="N10" s="71"/>
      <c r="O10" s="71"/>
      <c r="P10" s="12">
        <f t="shared" si="0"/>
        <v>0.01</v>
      </c>
      <c r="Q10" s="12">
        <f t="shared" si="21"/>
        <v>0.01</v>
      </c>
      <c r="R10" s="14">
        <v>1</v>
      </c>
      <c r="S10" s="11">
        <v>0.25</v>
      </c>
      <c r="T10" s="11">
        <v>0.25</v>
      </c>
      <c r="U10" s="11">
        <v>0.375</v>
      </c>
      <c r="V10" s="11">
        <v>0.1</v>
      </c>
      <c r="W10" s="11">
        <v>1</v>
      </c>
      <c r="X10" s="11">
        <v>0.25</v>
      </c>
      <c r="Y10" s="11">
        <v>1</v>
      </c>
      <c r="Z10" s="11">
        <v>1</v>
      </c>
      <c r="AA10" s="11">
        <v>1</v>
      </c>
      <c r="AB10" s="25">
        <f t="shared" si="1"/>
        <v>-4.6051701859880909</v>
      </c>
      <c r="AC10" s="12">
        <f t="shared" si="2"/>
        <v>-1.4771300596565573</v>
      </c>
      <c r="AD10" s="12">
        <f t="shared" si="3"/>
        <v>-1.4652814228143924</v>
      </c>
      <c r="AE10" s="12">
        <f t="shared" si="4"/>
        <v>-4.1865183508982646</v>
      </c>
      <c r="AF10" s="12">
        <f t="shared" si="5"/>
        <v>-0.793994859653119</v>
      </c>
      <c r="AG10" s="12">
        <f t="shared" si="6"/>
        <v>-7.518645201613209</v>
      </c>
      <c r="AH10" s="12">
        <f t="shared" si="7"/>
        <v>-1.4169754418424896</v>
      </c>
      <c r="AI10" s="12">
        <f t="shared" si="8"/>
        <v>-4.6051701859880909</v>
      </c>
      <c r="AJ10" s="12">
        <f t="shared" si="9"/>
        <v>-4.6051701859880909</v>
      </c>
      <c r="AK10" s="12">
        <f t="shared" si="10"/>
        <v>-4.6051701859880909</v>
      </c>
      <c r="AL10" s="25">
        <f t="shared" si="11"/>
        <v>1</v>
      </c>
      <c r="AM10" s="12">
        <f t="shared" si="12"/>
        <v>0.10288358846564613</v>
      </c>
      <c r="AN10" s="12">
        <f t="shared" si="13"/>
        <v>0.1012396694214876</v>
      </c>
      <c r="AO10" s="12">
        <f t="shared" si="14"/>
        <v>0.82644628099173567</v>
      </c>
      <c r="AP10" s="12">
        <f t="shared" si="15"/>
        <v>2.9726516052318661E-2</v>
      </c>
      <c r="AQ10" s="12">
        <f t="shared" si="16"/>
        <v>2.665556018325697</v>
      </c>
      <c r="AR10" s="12">
        <f t="shared" si="17"/>
        <v>9.4674556213017749E-2</v>
      </c>
      <c r="AS10" s="12">
        <f t="shared" si="18"/>
        <v>1</v>
      </c>
      <c r="AT10" s="12">
        <f t="shared" si="19"/>
        <v>1</v>
      </c>
      <c r="AU10" s="67">
        <f t="shared" si="20"/>
        <v>1</v>
      </c>
    </row>
    <row r="11" spans="1:47" ht="15.75" x14ac:dyDescent="0.25">
      <c r="A11" s="13" t="s">
        <v>60</v>
      </c>
      <c r="B11" s="81"/>
      <c r="C11" s="13"/>
      <c r="D11" s="13"/>
      <c r="E11" s="13"/>
      <c r="F11" s="13"/>
      <c r="G11" s="13"/>
      <c r="H11" s="39" t="s">
        <v>8</v>
      </c>
      <c r="I11" t="s">
        <v>186</v>
      </c>
      <c r="K11" s="78">
        <v>18</v>
      </c>
      <c r="L11" s="99">
        <v>30.483000000000001</v>
      </c>
      <c r="M11" s="41"/>
      <c r="N11" s="71"/>
      <c r="O11" s="71"/>
      <c r="P11" s="12">
        <f t="shared" si="0"/>
        <v>0.01</v>
      </c>
      <c r="Q11" s="12">
        <f t="shared" si="21"/>
        <v>0.01</v>
      </c>
      <c r="R11" s="14">
        <v>1</v>
      </c>
      <c r="S11" s="11">
        <v>1</v>
      </c>
      <c r="T11" s="11">
        <v>0</v>
      </c>
      <c r="U11" s="11">
        <v>0.375</v>
      </c>
      <c r="V11" s="11">
        <v>0.15</v>
      </c>
      <c r="W11" s="11">
        <v>0.05</v>
      </c>
      <c r="X11" s="11">
        <v>1</v>
      </c>
      <c r="Y11" s="11">
        <v>0</v>
      </c>
      <c r="Z11" s="11">
        <v>1</v>
      </c>
      <c r="AA11" s="11">
        <v>0</v>
      </c>
      <c r="AB11" s="25">
        <f t="shared" si="1"/>
        <v>-4.6051701859880909</v>
      </c>
      <c r="AC11" s="12">
        <f t="shared" si="2"/>
        <v>-5.9085202386262292</v>
      </c>
      <c r="AD11" s="12" t="str">
        <f t="shared" si="3"/>
        <v>na</v>
      </c>
      <c r="AE11" s="12">
        <f t="shared" si="4"/>
        <v>-4.1865183508982646</v>
      </c>
      <c r="AF11" s="12">
        <f t="shared" si="5"/>
        <v>-1.1909922894796785</v>
      </c>
      <c r="AG11" s="12">
        <f t="shared" si="6"/>
        <v>-0.37593226008066044</v>
      </c>
      <c r="AH11" s="12">
        <f t="shared" si="7"/>
        <v>-5.6679017673699583</v>
      </c>
      <c r="AI11" s="12" t="str">
        <f t="shared" si="8"/>
        <v>na</v>
      </c>
      <c r="AJ11" s="12">
        <f t="shared" si="9"/>
        <v>-4.6051701859880909</v>
      </c>
      <c r="AK11" s="12" t="str">
        <f t="shared" si="10"/>
        <v>na</v>
      </c>
      <c r="AL11" s="25">
        <f t="shared" si="11"/>
        <v>1</v>
      </c>
      <c r="AM11" s="12">
        <f t="shared" si="12"/>
        <v>1.6461374154503381</v>
      </c>
      <c r="AN11" s="12" t="str">
        <f t="shared" si="13"/>
        <v>na</v>
      </c>
      <c r="AO11" s="12">
        <f t="shared" si="14"/>
        <v>0.82644628099173567</v>
      </c>
      <c r="AP11" s="12">
        <f t="shared" si="15"/>
        <v>6.6884661117716987E-2</v>
      </c>
      <c r="AQ11" s="12">
        <f t="shared" si="16"/>
        <v>6.6638900458142426E-3</v>
      </c>
      <c r="AR11" s="12">
        <f t="shared" si="17"/>
        <v>1.514792899408284</v>
      </c>
      <c r="AS11" s="12" t="str">
        <f t="shared" si="18"/>
        <v>na</v>
      </c>
      <c r="AT11" s="12">
        <f t="shared" si="19"/>
        <v>1</v>
      </c>
      <c r="AU11" s="67" t="str">
        <f t="shared" si="20"/>
        <v>na</v>
      </c>
    </row>
    <row r="12" spans="1:47" ht="15.75" x14ac:dyDescent="0.25">
      <c r="A12" s="13" t="s">
        <v>28</v>
      </c>
      <c r="B12" s="81"/>
      <c r="C12" s="13"/>
      <c r="D12" s="13"/>
      <c r="E12" s="13"/>
      <c r="F12" s="13"/>
      <c r="G12" s="13"/>
      <c r="H12" s="39" t="s">
        <v>9</v>
      </c>
      <c r="I12" t="s">
        <v>186</v>
      </c>
      <c r="K12" s="78">
        <v>12</v>
      </c>
      <c r="L12" s="99">
        <v>4.7141000000000002</v>
      </c>
      <c r="M12" s="119"/>
      <c r="N12" s="83"/>
      <c r="O12" s="83"/>
      <c r="P12" s="12">
        <f t="shared" si="0"/>
        <v>0.01</v>
      </c>
      <c r="Q12" s="12">
        <f t="shared" si="21"/>
        <v>0.01</v>
      </c>
      <c r="R12" s="14">
        <v>1</v>
      </c>
      <c r="S12" s="11">
        <v>1</v>
      </c>
      <c r="T12" s="11">
        <v>0</v>
      </c>
      <c r="U12" s="11">
        <v>0.375</v>
      </c>
      <c r="V12" s="11">
        <v>1</v>
      </c>
      <c r="W12" s="11">
        <v>0.25</v>
      </c>
      <c r="X12" s="11">
        <v>0</v>
      </c>
      <c r="Y12" s="11">
        <v>0</v>
      </c>
      <c r="Z12" s="11">
        <v>0</v>
      </c>
      <c r="AA12" s="11">
        <v>0</v>
      </c>
      <c r="AB12" s="25">
        <f t="shared" si="1"/>
        <v>-4.6051701859880909</v>
      </c>
      <c r="AC12" s="12">
        <f t="shared" si="2"/>
        <v>-5.9085202386262292</v>
      </c>
      <c r="AD12" s="12" t="str">
        <f t="shared" si="3"/>
        <v>na</v>
      </c>
      <c r="AE12" s="12">
        <f t="shared" si="4"/>
        <v>-4.1865183508982646</v>
      </c>
      <c r="AF12" s="12">
        <f t="shared" si="5"/>
        <v>-7.9399485965311909</v>
      </c>
      <c r="AG12" s="12">
        <f t="shared" si="6"/>
        <v>-1.8796613004033023</v>
      </c>
      <c r="AH12" s="12" t="str">
        <f t="shared" si="7"/>
        <v>na</v>
      </c>
      <c r="AI12" s="12" t="str">
        <f t="shared" si="8"/>
        <v>na</v>
      </c>
      <c r="AJ12" s="12" t="str">
        <f t="shared" si="9"/>
        <v>na</v>
      </c>
      <c r="AK12" s="12" t="str">
        <f t="shared" si="10"/>
        <v>na</v>
      </c>
      <c r="AL12" s="25">
        <f t="shared" si="11"/>
        <v>1</v>
      </c>
      <c r="AM12" s="12">
        <f t="shared" si="12"/>
        <v>1.6461374154503381</v>
      </c>
      <c r="AN12" s="12" t="str">
        <f t="shared" si="13"/>
        <v>na</v>
      </c>
      <c r="AO12" s="12">
        <f t="shared" si="14"/>
        <v>0.82644628099173567</v>
      </c>
      <c r="AP12" s="12">
        <f t="shared" si="15"/>
        <v>2.9726516052318663</v>
      </c>
      <c r="AQ12" s="12">
        <f t="shared" si="16"/>
        <v>0.16659725114535606</v>
      </c>
      <c r="AR12" s="12" t="str">
        <f t="shared" si="17"/>
        <v>na</v>
      </c>
      <c r="AS12" s="12" t="str">
        <f t="shared" si="18"/>
        <v>na</v>
      </c>
      <c r="AT12" s="12" t="str">
        <f t="shared" si="19"/>
        <v>na</v>
      </c>
      <c r="AU12" s="67" t="str">
        <f t="shared" si="20"/>
        <v>na</v>
      </c>
    </row>
    <row r="13" spans="1:47" ht="15.75" x14ac:dyDescent="0.25">
      <c r="A13" s="13" t="s">
        <v>29</v>
      </c>
      <c r="B13" s="81"/>
      <c r="C13" s="13"/>
      <c r="D13" s="13"/>
      <c r="E13" s="13"/>
      <c r="F13" s="13"/>
      <c r="G13" s="13"/>
      <c r="H13" s="39" t="s">
        <v>8</v>
      </c>
      <c r="I13" t="s">
        <v>186</v>
      </c>
      <c r="K13" s="78">
        <v>18</v>
      </c>
      <c r="L13" s="99">
        <v>1209.4000000000001</v>
      </c>
      <c r="M13" s="41"/>
      <c r="N13" s="71"/>
      <c r="O13" s="71"/>
      <c r="P13" s="12">
        <f t="shared" si="0"/>
        <v>0.01</v>
      </c>
      <c r="Q13" s="12">
        <f t="shared" si="21"/>
        <v>0.01</v>
      </c>
      <c r="R13" s="14">
        <v>1</v>
      </c>
      <c r="S13" s="11">
        <v>0.25</v>
      </c>
      <c r="T13" s="11">
        <v>0</v>
      </c>
      <c r="U13" s="11">
        <v>0.25</v>
      </c>
      <c r="V13" s="11">
        <v>0.1</v>
      </c>
      <c r="W13" s="11">
        <v>1</v>
      </c>
      <c r="X13" s="11">
        <v>1</v>
      </c>
      <c r="Y13" s="11">
        <v>1</v>
      </c>
      <c r="Z13" s="11">
        <v>0</v>
      </c>
      <c r="AA13" s="11">
        <v>0</v>
      </c>
      <c r="AB13" s="25">
        <f t="shared" si="1"/>
        <v>-4.6051701859880909</v>
      </c>
      <c r="AC13" s="12">
        <f t="shared" si="2"/>
        <v>-1.4771300596565573</v>
      </c>
      <c r="AD13" s="12" t="str">
        <f t="shared" si="3"/>
        <v>na</v>
      </c>
      <c r="AE13" s="12">
        <f t="shared" si="4"/>
        <v>-2.7910122339321766</v>
      </c>
      <c r="AF13" s="12">
        <f t="shared" si="5"/>
        <v>-0.793994859653119</v>
      </c>
      <c r="AG13" s="12">
        <f t="shared" si="6"/>
        <v>-7.518645201613209</v>
      </c>
      <c r="AH13" s="12">
        <f t="shared" si="7"/>
        <v>-5.6679017673699583</v>
      </c>
      <c r="AI13" s="12">
        <f t="shared" si="8"/>
        <v>-4.6051701859880909</v>
      </c>
      <c r="AJ13" s="12" t="str">
        <f t="shared" si="9"/>
        <v>na</v>
      </c>
      <c r="AK13" s="12" t="str">
        <f t="shared" si="10"/>
        <v>na</v>
      </c>
      <c r="AL13" s="25">
        <f t="shared" si="11"/>
        <v>1</v>
      </c>
      <c r="AM13" s="12">
        <f t="shared" si="12"/>
        <v>0.10288358846564613</v>
      </c>
      <c r="AN13" s="12" t="str">
        <f t="shared" si="13"/>
        <v>na</v>
      </c>
      <c r="AO13" s="12">
        <f t="shared" si="14"/>
        <v>0.36730945821854921</v>
      </c>
      <c r="AP13" s="12">
        <f t="shared" si="15"/>
        <v>2.9726516052318661E-2</v>
      </c>
      <c r="AQ13" s="12">
        <f t="shared" si="16"/>
        <v>2.665556018325697</v>
      </c>
      <c r="AR13" s="12">
        <f t="shared" si="17"/>
        <v>1.514792899408284</v>
      </c>
      <c r="AS13" s="12">
        <f t="shared" si="18"/>
        <v>1</v>
      </c>
      <c r="AT13" s="12" t="str">
        <f t="shared" si="19"/>
        <v>na</v>
      </c>
      <c r="AU13" s="67" t="str">
        <f t="shared" si="20"/>
        <v>na</v>
      </c>
    </row>
    <row r="14" spans="1:47" ht="15.75" x14ac:dyDescent="0.25">
      <c r="A14" s="13" t="s">
        <v>30</v>
      </c>
      <c r="B14" s="81"/>
      <c r="C14" s="13"/>
      <c r="D14" s="13"/>
      <c r="E14" s="13"/>
      <c r="F14" s="13"/>
      <c r="G14" s="13"/>
      <c r="H14" s="39" t="s">
        <v>8</v>
      </c>
      <c r="I14" t="s">
        <v>186</v>
      </c>
      <c r="K14" s="78">
        <v>18</v>
      </c>
      <c r="L14" s="100">
        <v>60</v>
      </c>
      <c r="M14" s="41"/>
      <c r="N14" s="71"/>
      <c r="O14" s="71"/>
      <c r="P14" s="12">
        <f t="shared" si="0"/>
        <v>0.01</v>
      </c>
      <c r="Q14" s="12">
        <f t="shared" si="21"/>
        <v>0.01</v>
      </c>
      <c r="R14" s="14">
        <v>1</v>
      </c>
      <c r="S14" s="11">
        <v>0</v>
      </c>
      <c r="T14" s="11">
        <v>0</v>
      </c>
      <c r="U14" s="11">
        <v>0.125</v>
      </c>
      <c r="V14" s="11">
        <v>0.15</v>
      </c>
      <c r="W14" s="11">
        <v>0.05</v>
      </c>
      <c r="X14" s="11">
        <v>1</v>
      </c>
      <c r="Y14" s="11">
        <v>0</v>
      </c>
      <c r="Z14" s="11">
        <v>0</v>
      </c>
      <c r="AA14" s="11">
        <v>0</v>
      </c>
      <c r="AB14" s="25">
        <f t="shared" si="1"/>
        <v>-4.6051701859880909</v>
      </c>
      <c r="AC14" s="12" t="str">
        <f t="shared" si="2"/>
        <v>na</v>
      </c>
      <c r="AD14" s="12" t="str">
        <f t="shared" si="3"/>
        <v>na</v>
      </c>
      <c r="AE14" s="12">
        <f t="shared" si="4"/>
        <v>-1.3955061169660883</v>
      </c>
      <c r="AF14" s="12">
        <f t="shared" si="5"/>
        <v>-1.1909922894796785</v>
      </c>
      <c r="AG14" s="12">
        <f t="shared" si="6"/>
        <v>-0.37593226008066044</v>
      </c>
      <c r="AH14" s="12">
        <f t="shared" si="7"/>
        <v>-5.6679017673699583</v>
      </c>
      <c r="AI14" s="12" t="str">
        <f t="shared" si="8"/>
        <v>na</v>
      </c>
      <c r="AJ14" s="12" t="str">
        <f t="shared" si="9"/>
        <v>na</v>
      </c>
      <c r="AK14" s="12" t="str">
        <f t="shared" si="10"/>
        <v>na</v>
      </c>
      <c r="AL14" s="25">
        <f t="shared" si="11"/>
        <v>1</v>
      </c>
      <c r="AM14" s="12" t="str">
        <f t="shared" si="12"/>
        <v>na</v>
      </c>
      <c r="AN14" s="12" t="str">
        <f t="shared" si="13"/>
        <v>na</v>
      </c>
      <c r="AO14" s="12">
        <f t="shared" si="14"/>
        <v>9.1827364554637303E-2</v>
      </c>
      <c r="AP14" s="12">
        <f t="shared" si="15"/>
        <v>6.6884661117716987E-2</v>
      </c>
      <c r="AQ14" s="12">
        <f t="shared" si="16"/>
        <v>6.6638900458142426E-3</v>
      </c>
      <c r="AR14" s="12">
        <f t="shared" si="17"/>
        <v>1.514792899408284</v>
      </c>
      <c r="AS14" s="12" t="str">
        <f t="shared" si="18"/>
        <v>na</v>
      </c>
      <c r="AT14" s="12" t="str">
        <f t="shared" si="19"/>
        <v>na</v>
      </c>
      <c r="AU14" s="67" t="str">
        <f t="shared" si="20"/>
        <v>na</v>
      </c>
    </row>
    <row r="15" spans="1:47" ht="15.75" x14ac:dyDescent="0.25">
      <c r="A15" s="13" t="s">
        <v>31</v>
      </c>
      <c r="B15" s="81"/>
      <c r="C15" s="13"/>
      <c r="D15" s="13"/>
      <c r="E15" s="13"/>
      <c r="F15" s="13"/>
      <c r="G15" s="13"/>
      <c r="H15" s="39" t="s">
        <v>9</v>
      </c>
      <c r="I15" t="s">
        <v>186</v>
      </c>
      <c r="K15" s="78">
        <v>12</v>
      </c>
      <c r="L15" s="99">
        <v>0.89990000000000003</v>
      </c>
      <c r="M15" s="119"/>
      <c r="N15" s="83"/>
      <c r="O15" s="83"/>
      <c r="P15" s="12">
        <f t="shared" si="0"/>
        <v>0.01</v>
      </c>
      <c r="Q15" s="12">
        <f t="shared" si="21"/>
        <v>0.01</v>
      </c>
      <c r="R15" s="14">
        <v>1</v>
      </c>
      <c r="S15" s="11">
        <v>1</v>
      </c>
      <c r="T15" s="11">
        <v>0</v>
      </c>
      <c r="U15" s="11">
        <v>0.375</v>
      </c>
      <c r="V15" s="11">
        <v>1</v>
      </c>
      <c r="W15" s="11">
        <v>0.25</v>
      </c>
      <c r="X15" s="11">
        <v>0.25</v>
      </c>
      <c r="Y15" s="11">
        <v>0</v>
      </c>
      <c r="Z15" s="11">
        <v>0</v>
      </c>
      <c r="AA15" s="11">
        <v>0</v>
      </c>
      <c r="AB15" s="25">
        <f t="shared" si="1"/>
        <v>-4.6051701859880909</v>
      </c>
      <c r="AC15" s="12">
        <f t="shared" si="2"/>
        <v>-5.9085202386262292</v>
      </c>
      <c r="AD15" s="12" t="str">
        <f t="shared" si="3"/>
        <v>na</v>
      </c>
      <c r="AE15" s="12">
        <f t="shared" si="4"/>
        <v>-4.1865183508982646</v>
      </c>
      <c r="AF15" s="12">
        <f t="shared" si="5"/>
        <v>-7.9399485965311909</v>
      </c>
      <c r="AG15" s="12">
        <f t="shared" si="6"/>
        <v>-1.8796613004033023</v>
      </c>
      <c r="AH15" s="12">
        <f t="shared" si="7"/>
        <v>-1.4169754418424896</v>
      </c>
      <c r="AI15" s="12" t="str">
        <f t="shared" si="8"/>
        <v>na</v>
      </c>
      <c r="AJ15" s="12" t="str">
        <f t="shared" si="9"/>
        <v>na</v>
      </c>
      <c r="AK15" s="12" t="str">
        <f t="shared" si="10"/>
        <v>na</v>
      </c>
      <c r="AL15" s="25">
        <f t="shared" si="11"/>
        <v>1</v>
      </c>
      <c r="AM15" s="12">
        <f t="shared" si="12"/>
        <v>1.6461374154503381</v>
      </c>
      <c r="AN15" s="12" t="str">
        <f t="shared" si="13"/>
        <v>na</v>
      </c>
      <c r="AO15" s="12">
        <f t="shared" si="14"/>
        <v>0.82644628099173567</v>
      </c>
      <c r="AP15" s="12">
        <f t="shared" si="15"/>
        <v>2.9726516052318663</v>
      </c>
      <c r="AQ15" s="12">
        <f t="shared" si="16"/>
        <v>0.16659725114535606</v>
      </c>
      <c r="AR15" s="12">
        <f t="shared" si="17"/>
        <v>9.4674556213017749E-2</v>
      </c>
      <c r="AS15" s="12" t="str">
        <f t="shared" si="18"/>
        <v>na</v>
      </c>
      <c r="AT15" s="12" t="str">
        <f t="shared" si="19"/>
        <v>na</v>
      </c>
      <c r="AU15" s="67" t="str">
        <f t="shared" si="20"/>
        <v>na</v>
      </c>
    </row>
    <row r="16" spans="1:47" ht="15.75" x14ac:dyDescent="0.25">
      <c r="A16" s="13" t="s">
        <v>32</v>
      </c>
      <c r="B16" s="81"/>
      <c r="C16" s="13"/>
      <c r="D16" s="13"/>
      <c r="E16" s="13"/>
      <c r="F16" s="13"/>
      <c r="G16" s="13"/>
      <c r="H16" s="39" t="s">
        <v>9</v>
      </c>
      <c r="I16" t="s">
        <v>186</v>
      </c>
      <c r="K16" s="78">
        <v>12</v>
      </c>
      <c r="L16" s="99">
        <v>39.375</v>
      </c>
      <c r="M16" s="119"/>
      <c r="N16" s="83"/>
      <c r="O16" s="83"/>
      <c r="P16" s="12">
        <f t="shared" si="0"/>
        <v>0.01</v>
      </c>
      <c r="Q16" s="12">
        <f t="shared" si="21"/>
        <v>0.01</v>
      </c>
      <c r="R16" s="14">
        <v>1</v>
      </c>
      <c r="S16" s="11">
        <v>0</v>
      </c>
      <c r="T16" s="11">
        <v>1</v>
      </c>
      <c r="U16" s="11">
        <v>0.375</v>
      </c>
      <c r="V16" s="11">
        <v>1</v>
      </c>
      <c r="W16" s="11">
        <v>1</v>
      </c>
      <c r="X16" s="11">
        <v>0</v>
      </c>
      <c r="Y16" s="11">
        <v>1</v>
      </c>
      <c r="Z16" s="11">
        <v>0</v>
      </c>
      <c r="AA16" s="11">
        <v>1</v>
      </c>
      <c r="AB16" s="25">
        <f t="shared" si="1"/>
        <v>-4.6051701859880909</v>
      </c>
      <c r="AC16" s="12" t="str">
        <f t="shared" si="2"/>
        <v>na</v>
      </c>
      <c r="AD16" s="12">
        <f t="shared" si="3"/>
        <v>-5.8611256912575698</v>
      </c>
      <c r="AE16" s="12">
        <f t="shared" si="4"/>
        <v>-4.1865183508982646</v>
      </c>
      <c r="AF16" s="12">
        <f t="shared" si="5"/>
        <v>-7.9399485965311909</v>
      </c>
      <c r="AG16" s="12">
        <f t="shared" si="6"/>
        <v>-7.518645201613209</v>
      </c>
      <c r="AH16" s="12" t="str">
        <f t="shared" si="7"/>
        <v>na</v>
      </c>
      <c r="AI16" s="12">
        <f t="shared" si="8"/>
        <v>-4.6051701859880909</v>
      </c>
      <c r="AJ16" s="12" t="str">
        <f t="shared" si="9"/>
        <v>na</v>
      </c>
      <c r="AK16" s="12">
        <f t="shared" si="10"/>
        <v>-4.6051701859880909</v>
      </c>
      <c r="AL16" s="25">
        <f t="shared" si="11"/>
        <v>1</v>
      </c>
      <c r="AM16" s="12" t="str">
        <f t="shared" si="12"/>
        <v>na</v>
      </c>
      <c r="AN16" s="12">
        <f t="shared" si="13"/>
        <v>1.6198347107438016</v>
      </c>
      <c r="AO16" s="12">
        <f t="shared" si="14"/>
        <v>0.82644628099173567</v>
      </c>
      <c r="AP16" s="12">
        <f t="shared" si="15"/>
        <v>2.9726516052318663</v>
      </c>
      <c r="AQ16" s="12">
        <f t="shared" si="16"/>
        <v>2.665556018325697</v>
      </c>
      <c r="AR16" s="12" t="str">
        <f t="shared" si="17"/>
        <v>na</v>
      </c>
      <c r="AS16" s="12">
        <f t="shared" si="18"/>
        <v>1</v>
      </c>
      <c r="AT16" s="12" t="str">
        <f t="shared" si="19"/>
        <v>na</v>
      </c>
      <c r="AU16" s="67">
        <f t="shared" si="20"/>
        <v>1</v>
      </c>
    </row>
    <row r="17" spans="1:47" ht="15.75" x14ac:dyDescent="0.25">
      <c r="A17" s="13" t="s">
        <v>33</v>
      </c>
      <c r="B17" s="81"/>
      <c r="C17" s="13"/>
      <c r="D17" s="13"/>
      <c r="E17" s="13"/>
      <c r="F17" s="13"/>
      <c r="G17" s="13"/>
      <c r="H17" s="39" t="s">
        <v>9</v>
      </c>
      <c r="I17" t="s">
        <v>186</v>
      </c>
      <c r="K17" s="78">
        <v>12</v>
      </c>
      <c r="L17" s="99">
        <v>1.7555000000000001</v>
      </c>
      <c r="M17" s="119"/>
      <c r="N17" s="83"/>
      <c r="O17" s="83"/>
      <c r="P17" s="12">
        <f t="shared" si="0"/>
        <v>0.01</v>
      </c>
      <c r="Q17" s="12">
        <f t="shared" si="21"/>
        <v>0.01</v>
      </c>
      <c r="R17" s="14">
        <v>1</v>
      </c>
      <c r="S17" s="11">
        <v>0</v>
      </c>
      <c r="T17" s="11">
        <v>0</v>
      </c>
      <c r="U17" s="11">
        <v>0.375</v>
      </c>
      <c r="V17" s="11">
        <v>1</v>
      </c>
      <c r="W17" s="11">
        <v>0.25</v>
      </c>
      <c r="X17" s="11">
        <v>1</v>
      </c>
      <c r="Y17" s="11">
        <v>0</v>
      </c>
      <c r="Z17" s="11">
        <v>0</v>
      </c>
      <c r="AA17" s="11">
        <v>1</v>
      </c>
      <c r="AB17" s="25">
        <f t="shared" si="1"/>
        <v>-4.6051701859880909</v>
      </c>
      <c r="AC17" s="12" t="str">
        <f t="shared" si="2"/>
        <v>na</v>
      </c>
      <c r="AD17" s="12" t="str">
        <f t="shared" si="3"/>
        <v>na</v>
      </c>
      <c r="AE17" s="12">
        <f t="shared" si="4"/>
        <v>-4.1865183508982646</v>
      </c>
      <c r="AF17" s="12">
        <f t="shared" si="5"/>
        <v>-7.9399485965311909</v>
      </c>
      <c r="AG17" s="12">
        <f t="shared" si="6"/>
        <v>-1.8796613004033023</v>
      </c>
      <c r="AH17" s="12">
        <f t="shared" si="7"/>
        <v>-5.6679017673699583</v>
      </c>
      <c r="AI17" s="12" t="str">
        <f t="shared" si="8"/>
        <v>na</v>
      </c>
      <c r="AJ17" s="12" t="str">
        <f t="shared" si="9"/>
        <v>na</v>
      </c>
      <c r="AK17" s="12">
        <f t="shared" si="10"/>
        <v>-4.6051701859880909</v>
      </c>
      <c r="AL17" s="25">
        <f t="shared" si="11"/>
        <v>1</v>
      </c>
      <c r="AM17" s="12" t="str">
        <f t="shared" si="12"/>
        <v>na</v>
      </c>
      <c r="AN17" s="12" t="str">
        <f t="shared" si="13"/>
        <v>na</v>
      </c>
      <c r="AO17" s="12">
        <f t="shared" si="14"/>
        <v>0.82644628099173567</v>
      </c>
      <c r="AP17" s="12">
        <f t="shared" si="15"/>
        <v>2.9726516052318663</v>
      </c>
      <c r="AQ17" s="12">
        <f t="shared" si="16"/>
        <v>0.16659725114535606</v>
      </c>
      <c r="AR17" s="12">
        <f t="shared" si="17"/>
        <v>1.514792899408284</v>
      </c>
      <c r="AS17" s="12" t="str">
        <f t="shared" si="18"/>
        <v>na</v>
      </c>
      <c r="AT17" s="12" t="str">
        <f t="shared" si="19"/>
        <v>na</v>
      </c>
      <c r="AU17" s="67">
        <f t="shared" si="20"/>
        <v>1</v>
      </c>
    </row>
    <row r="18" spans="1:47" ht="15.75" x14ac:dyDescent="0.25">
      <c r="A18" s="13" t="s">
        <v>34</v>
      </c>
      <c r="B18" s="81"/>
      <c r="C18" s="13"/>
      <c r="D18" s="13"/>
      <c r="E18" s="13"/>
      <c r="F18" s="13"/>
      <c r="G18" s="13"/>
      <c r="H18" s="39" t="s">
        <v>8</v>
      </c>
      <c r="I18" t="s">
        <v>186</v>
      </c>
      <c r="K18" s="78">
        <v>18</v>
      </c>
      <c r="L18" s="99">
        <v>21.94</v>
      </c>
      <c r="M18" s="41"/>
      <c r="N18" s="71"/>
      <c r="O18" s="71"/>
      <c r="P18" s="12">
        <f t="shared" si="0"/>
        <v>0.01</v>
      </c>
      <c r="Q18" s="12">
        <f t="shared" si="21"/>
        <v>0.01</v>
      </c>
      <c r="R18" s="14">
        <v>1</v>
      </c>
      <c r="S18" s="11">
        <v>0.25</v>
      </c>
      <c r="T18" s="11">
        <v>1</v>
      </c>
      <c r="U18" s="11">
        <v>0.25</v>
      </c>
      <c r="V18" s="11">
        <v>0.25</v>
      </c>
      <c r="W18" s="11">
        <v>1</v>
      </c>
      <c r="X18" s="11">
        <v>1</v>
      </c>
      <c r="Y18" s="11">
        <v>0</v>
      </c>
      <c r="Z18" s="11">
        <v>0</v>
      </c>
      <c r="AA18" s="11">
        <v>0</v>
      </c>
      <c r="AB18" s="25">
        <f t="shared" si="1"/>
        <v>-4.6051701859880909</v>
      </c>
      <c r="AC18" s="12">
        <f t="shared" si="2"/>
        <v>-1.4771300596565573</v>
      </c>
      <c r="AD18" s="12">
        <f t="shared" si="3"/>
        <v>-5.8611256912575698</v>
      </c>
      <c r="AE18" s="12">
        <f t="shared" si="4"/>
        <v>-2.7910122339321766</v>
      </c>
      <c r="AF18" s="12">
        <f t="shared" si="5"/>
        <v>-1.9849871491327977</v>
      </c>
      <c r="AG18" s="12">
        <f t="shared" si="6"/>
        <v>-7.518645201613209</v>
      </c>
      <c r="AH18" s="12">
        <f t="shared" si="7"/>
        <v>-5.6679017673699583</v>
      </c>
      <c r="AI18" s="12" t="str">
        <f t="shared" si="8"/>
        <v>na</v>
      </c>
      <c r="AJ18" s="12" t="str">
        <f t="shared" si="9"/>
        <v>na</v>
      </c>
      <c r="AK18" s="12" t="str">
        <f t="shared" si="10"/>
        <v>na</v>
      </c>
      <c r="AL18" s="25">
        <f t="shared" si="11"/>
        <v>1</v>
      </c>
      <c r="AM18" s="12">
        <f t="shared" si="12"/>
        <v>0.10288358846564613</v>
      </c>
      <c r="AN18" s="12">
        <f t="shared" si="13"/>
        <v>1.6198347107438016</v>
      </c>
      <c r="AO18" s="12">
        <f t="shared" si="14"/>
        <v>0.36730945821854921</v>
      </c>
      <c r="AP18" s="12">
        <f t="shared" si="15"/>
        <v>0.18579072532699165</v>
      </c>
      <c r="AQ18" s="12">
        <f t="shared" si="16"/>
        <v>2.665556018325697</v>
      </c>
      <c r="AR18" s="12">
        <f t="shared" si="17"/>
        <v>1.514792899408284</v>
      </c>
      <c r="AS18" s="12" t="str">
        <f t="shared" si="18"/>
        <v>na</v>
      </c>
      <c r="AT18" s="12" t="str">
        <f t="shared" si="19"/>
        <v>na</v>
      </c>
      <c r="AU18" s="67" t="str">
        <f t="shared" si="20"/>
        <v>na</v>
      </c>
    </row>
    <row r="19" spans="1:47" ht="15.75" x14ac:dyDescent="0.25">
      <c r="A19" s="13" t="s">
        <v>35</v>
      </c>
      <c r="B19" s="81"/>
      <c r="C19" s="13"/>
      <c r="D19" s="13"/>
      <c r="E19" s="13"/>
      <c r="F19" s="13"/>
      <c r="G19" s="13"/>
      <c r="H19" s="39" t="s">
        <v>8</v>
      </c>
      <c r="I19" t="s">
        <v>186</v>
      </c>
      <c r="K19" s="78">
        <v>18</v>
      </c>
      <c r="L19" s="99">
        <v>136.73400000000001</v>
      </c>
      <c r="M19" s="41"/>
      <c r="N19" s="71"/>
      <c r="O19" s="71"/>
      <c r="P19" s="12">
        <f t="shared" si="0"/>
        <v>0.01</v>
      </c>
      <c r="Q19" s="12">
        <f t="shared" si="21"/>
        <v>0.01</v>
      </c>
      <c r="R19" s="14">
        <v>1</v>
      </c>
      <c r="S19" s="11">
        <v>1</v>
      </c>
      <c r="T19" s="11">
        <v>0</v>
      </c>
      <c r="U19" s="11">
        <v>0.25</v>
      </c>
      <c r="V19" s="11">
        <v>1</v>
      </c>
      <c r="W19" s="11">
        <v>1</v>
      </c>
      <c r="X19" s="11">
        <v>0.25</v>
      </c>
      <c r="Y19" s="11">
        <v>0</v>
      </c>
      <c r="Z19" s="11">
        <v>0</v>
      </c>
      <c r="AA19" s="11">
        <v>0</v>
      </c>
      <c r="AB19" s="25">
        <f t="shared" si="1"/>
        <v>-4.6051701859880909</v>
      </c>
      <c r="AC19" s="12">
        <f t="shared" si="2"/>
        <v>-5.9085202386262292</v>
      </c>
      <c r="AD19" s="12" t="str">
        <f t="shared" si="3"/>
        <v>na</v>
      </c>
      <c r="AE19" s="12">
        <f t="shared" si="4"/>
        <v>-2.7910122339321766</v>
      </c>
      <c r="AF19" s="12">
        <f t="shared" si="5"/>
        <v>-7.9399485965311909</v>
      </c>
      <c r="AG19" s="12">
        <f t="shared" si="6"/>
        <v>-7.518645201613209</v>
      </c>
      <c r="AH19" s="12">
        <f t="shared" si="7"/>
        <v>-1.4169754418424896</v>
      </c>
      <c r="AI19" s="12" t="str">
        <f t="shared" si="8"/>
        <v>na</v>
      </c>
      <c r="AJ19" s="12" t="str">
        <f t="shared" si="9"/>
        <v>na</v>
      </c>
      <c r="AK19" s="12" t="str">
        <f t="shared" si="10"/>
        <v>na</v>
      </c>
      <c r="AL19" s="25">
        <f t="shared" si="11"/>
        <v>1</v>
      </c>
      <c r="AM19" s="12">
        <f t="shared" si="12"/>
        <v>1.6461374154503381</v>
      </c>
      <c r="AN19" s="12" t="str">
        <f t="shared" si="13"/>
        <v>na</v>
      </c>
      <c r="AO19" s="12">
        <f t="shared" si="14"/>
        <v>0.36730945821854921</v>
      </c>
      <c r="AP19" s="12">
        <f t="shared" si="15"/>
        <v>2.9726516052318663</v>
      </c>
      <c r="AQ19" s="12">
        <f t="shared" si="16"/>
        <v>2.665556018325697</v>
      </c>
      <c r="AR19" s="12">
        <f t="shared" si="17"/>
        <v>9.4674556213017749E-2</v>
      </c>
      <c r="AS19" s="12" t="str">
        <f t="shared" si="18"/>
        <v>na</v>
      </c>
      <c r="AT19" s="12" t="str">
        <f t="shared" si="19"/>
        <v>na</v>
      </c>
      <c r="AU19" s="67" t="str">
        <f t="shared" si="20"/>
        <v>na</v>
      </c>
    </row>
    <row r="20" spans="1:47" ht="15.75" x14ac:dyDescent="0.25">
      <c r="A20" s="13" t="s">
        <v>36</v>
      </c>
      <c r="B20" s="81"/>
      <c r="C20" s="13"/>
      <c r="D20" s="13"/>
      <c r="E20" s="13"/>
      <c r="F20" s="13"/>
      <c r="G20" s="13"/>
      <c r="H20" s="39" t="s">
        <v>8</v>
      </c>
      <c r="I20" t="s">
        <v>186</v>
      </c>
      <c r="K20" s="78">
        <v>18</v>
      </c>
      <c r="L20" s="99">
        <v>56.332999999999998</v>
      </c>
      <c r="M20" s="41"/>
      <c r="N20" s="71"/>
      <c r="O20" s="71"/>
      <c r="P20" s="12">
        <f t="shared" si="0"/>
        <v>0.01</v>
      </c>
      <c r="Q20" s="12">
        <f t="shared" si="21"/>
        <v>0.01</v>
      </c>
      <c r="R20" s="14">
        <v>1</v>
      </c>
      <c r="S20" s="11">
        <v>1</v>
      </c>
      <c r="T20" s="11">
        <v>1</v>
      </c>
      <c r="U20" s="11">
        <v>0.25</v>
      </c>
      <c r="V20" s="11">
        <v>0.15</v>
      </c>
      <c r="W20" s="11">
        <v>1</v>
      </c>
      <c r="X20" s="11">
        <v>0</v>
      </c>
      <c r="Y20" s="11">
        <v>0</v>
      </c>
      <c r="Z20" s="11">
        <v>0</v>
      </c>
      <c r="AA20" s="11">
        <v>0</v>
      </c>
      <c r="AB20" s="25">
        <f t="shared" si="1"/>
        <v>-4.6051701859880909</v>
      </c>
      <c r="AC20" s="12">
        <f t="shared" si="2"/>
        <v>-5.9085202386262292</v>
      </c>
      <c r="AD20" s="12">
        <f t="shared" si="3"/>
        <v>-5.8611256912575698</v>
      </c>
      <c r="AE20" s="12">
        <f t="shared" si="4"/>
        <v>-2.7910122339321766</v>
      </c>
      <c r="AF20" s="12">
        <f t="shared" si="5"/>
        <v>-1.1909922894796785</v>
      </c>
      <c r="AG20" s="12">
        <f t="shared" si="6"/>
        <v>-7.518645201613209</v>
      </c>
      <c r="AH20" s="12" t="str">
        <f t="shared" si="7"/>
        <v>na</v>
      </c>
      <c r="AI20" s="12" t="str">
        <f t="shared" si="8"/>
        <v>na</v>
      </c>
      <c r="AJ20" s="12" t="str">
        <f t="shared" si="9"/>
        <v>na</v>
      </c>
      <c r="AK20" s="12" t="str">
        <f t="shared" si="10"/>
        <v>na</v>
      </c>
      <c r="AL20" s="25">
        <f t="shared" si="11"/>
        <v>1</v>
      </c>
      <c r="AM20" s="12">
        <f t="shared" si="12"/>
        <v>1.6461374154503381</v>
      </c>
      <c r="AN20" s="12">
        <f t="shared" si="13"/>
        <v>1.6198347107438016</v>
      </c>
      <c r="AO20" s="12">
        <f t="shared" si="14"/>
        <v>0.36730945821854921</v>
      </c>
      <c r="AP20" s="12">
        <f t="shared" si="15"/>
        <v>6.6884661117716987E-2</v>
      </c>
      <c r="AQ20" s="12">
        <f t="shared" si="16"/>
        <v>2.665556018325697</v>
      </c>
      <c r="AR20" s="12" t="str">
        <f t="shared" si="17"/>
        <v>na</v>
      </c>
      <c r="AS20" s="12" t="str">
        <f t="shared" si="18"/>
        <v>na</v>
      </c>
      <c r="AT20" s="12" t="str">
        <f t="shared" si="19"/>
        <v>na</v>
      </c>
      <c r="AU20" s="67" t="str">
        <f t="shared" si="20"/>
        <v>na</v>
      </c>
    </row>
    <row r="21" spans="1:47" ht="15.75" x14ac:dyDescent="0.25">
      <c r="A21" s="13" t="s">
        <v>231</v>
      </c>
      <c r="B21" s="81"/>
      <c r="C21" s="13"/>
      <c r="D21" s="13"/>
      <c r="E21" s="13"/>
      <c r="F21" s="13"/>
      <c r="G21" s="13"/>
      <c r="H21" s="39" t="s">
        <v>8</v>
      </c>
      <c r="I21" t="s">
        <v>186</v>
      </c>
      <c r="K21" s="78">
        <v>18</v>
      </c>
      <c r="L21" s="99">
        <v>23.516999999999999</v>
      </c>
      <c r="M21" s="41"/>
      <c r="N21" s="71"/>
      <c r="O21" s="71"/>
      <c r="P21" s="12">
        <f t="shared" si="0"/>
        <v>0.01</v>
      </c>
      <c r="Q21" s="12">
        <f t="shared" si="21"/>
        <v>0.01</v>
      </c>
      <c r="R21" s="14">
        <v>1</v>
      </c>
      <c r="S21" s="11">
        <v>1</v>
      </c>
      <c r="T21" s="11">
        <v>0</v>
      </c>
      <c r="U21" s="11">
        <v>0.25</v>
      </c>
      <c r="V21" s="11">
        <v>0.15</v>
      </c>
      <c r="W21" s="11">
        <v>0.25</v>
      </c>
      <c r="X21" s="11">
        <v>1</v>
      </c>
      <c r="Y21" s="11">
        <v>0</v>
      </c>
      <c r="Z21" s="11">
        <v>1</v>
      </c>
      <c r="AA21" s="11">
        <v>0</v>
      </c>
      <c r="AB21" s="25">
        <f t="shared" si="1"/>
        <v>-4.6051701859880909</v>
      </c>
      <c r="AC21" s="12">
        <f t="shared" si="2"/>
        <v>-5.9085202386262292</v>
      </c>
      <c r="AD21" s="12" t="str">
        <f t="shared" si="3"/>
        <v>na</v>
      </c>
      <c r="AE21" s="12">
        <f t="shared" si="4"/>
        <v>-2.7910122339321766</v>
      </c>
      <c r="AF21" s="12">
        <f t="shared" si="5"/>
        <v>-1.1909922894796785</v>
      </c>
      <c r="AG21" s="12">
        <f t="shared" si="6"/>
        <v>-1.8796613004033023</v>
      </c>
      <c r="AH21" s="12">
        <f t="shared" si="7"/>
        <v>-5.6679017673699583</v>
      </c>
      <c r="AI21" s="12" t="str">
        <f t="shared" si="8"/>
        <v>na</v>
      </c>
      <c r="AJ21" s="12">
        <f t="shared" si="9"/>
        <v>-4.6051701859880909</v>
      </c>
      <c r="AK21" s="12" t="str">
        <f t="shared" si="10"/>
        <v>na</v>
      </c>
      <c r="AL21" s="25">
        <f t="shared" si="11"/>
        <v>1</v>
      </c>
      <c r="AM21" s="12">
        <f t="shared" si="12"/>
        <v>1.6461374154503381</v>
      </c>
      <c r="AN21" s="12" t="str">
        <f t="shared" si="13"/>
        <v>na</v>
      </c>
      <c r="AO21" s="12">
        <f t="shared" si="14"/>
        <v>0.36730945821854921</v>
      </c>
      <c r="AP21" s="12">
        <f t="shared" si="15"/>
        <v>6.6884661117716987E-2</v>
      </c>
      <c r="AQ21" s="12">
        <f t="shared" si="16"/>
        <v>0.16659725114535606</v>
      </c>
      <c r="AR21" s="12">
        <f t="shared" si="17"/>
        <v>1.514792899408284</v>
      </c>
      <c r="AS21" s="12" t="str">
        <f t="shared" si="18"/>
        <v>na</v>
      </c>
      <c r="AT21" s="12">
        <f t="shared" si="19"/>
        <v>1</v>
      </c>
      <c r="AU21" s="67" t="str">
        <f t="shared" si="20"/>
        <v>na</v>
      </c>
    </row>
    <row r="22" spans="1:47" ht="15.75" x14ac:dyDescent="0.25">
      <c r="A22" s="69" t="s">
        <v>519</v>
      </c>
      <c r="B22" s="81"/>
      <c r="C22" s="13"/>
      <c r="D22" s="13"/>
      <c r="E22" s="13"/>
      <c r="F22" s="13"/>
      <c r="G22" s="13"/>
      <c r="H22" s="39" t="s">
        <v>9</v>
      </c>
      <c r="I22" t="s">
        <v>186</v>
      </c>
      <c r="K22" s="78">
        <v>12</v>
      </c>
      <c r="L22" s="99">
        <v>27.956</v>
      </c>
      <c r="M22" s="119"/>
      <c r="N22" s="83"/>
      <c r="O22" s="83"/>
      <c r="P22" s="12">
        <f t="shared" si="0"/>
        <v>0.01</v>
      </c>
      <c r="Q22" s="12">
        <f t="shared" si="21"/>
        <v>0.01</v>
      </c>
      <c r="R22" s="14">
        <v>1</v>
      </c>
      <c r="S22" s="11">
        <v>1</v>
      </c>
      <c r="T22" s="11">
        <v>0</v>
      </c>
      <c r="U22" s="11">
        <v>0.25</v>
      </c>
      <c r="V22" s="11">
        <v>1</v>
      </c>
      <c r="W22" s="11">
        <v>1</v>
      </c>
      <c r="X22" s="11">
        <v>1</v>
      </c>
      <c r="Y22" s="11">
        <v>0</v>
      </c>
      <c r="Z22" s="11">
        <v>0</v>
      </c>
      <c r="AA22" s="11">
        <v>0</v>
      </c>
      <c r="AB22" s="25">
        <f t="shared" si="1"/>
        <v>-4.6051701859880909</v>
      </c>
      <c r="AC22" s="12">
        <f t="shared" si="2"/>
        <v>-5.9085202386262292</v>
      </c>
      <c r="AD22" s="12" t="str">
        <f t="shared" si="3"/>
        <v>na</v>
      </c>
      <c r="AE22" s="12">
        <f t="shared" si="4"/>
        <v>-2.7910122339321766</v>
      </c>
      <c r="AF22" s="12">
        <f t="shared" si="5"/>
        <v>-7.9399485965311909</v>
      </c>
      <c r="AG22" s="12">
        <f t="shared" si="6"/>
        <v>-7.518645201613209</v>
      </c>
      <c r="AH22" s="12">
        <f t="shared" si="7"/>
        <v>-5.6679017673699583</v>
      </c>
      <c r="AI22" s="12" t="str">
        <f t="shared" si="8"/>
        <v>na</v>
      </c>
      <c r="AJ22" s="12" t="str">
        <f t="shared" si="9"/>
        <v>na</v>
      </c>
      <c r="AK22" s="12" t="str">
        <f t="shared" si="10"/>
        <v>na</v>
      </c>
      <c r="AL22" s="25">
        <f t="shared" si="11"/>
        <v>1</v>
      </c>
      <c r="AM22" s="12">
        <f t="shared" si="12"/>
        <v>1.6461374154503381</v>
      </c>
      <c r="AN22" s="12" t="str">
        <f t="shared" si="13"/>
        <v>na</v>
      </c>
      <c r="AO22" s="12">
        <f t="shared" si="14"/>
        <v>0.36730945821854921</v>
      </c>
      <c r="AP22" s="12">
        <f t="shared" si="15"/>
        <v>2.9726516052318663</v>
      </c>
      <c r="AQ22" s="12">
        <f t="shared" si="16"/>
        <v>2.665556018325697</v>
      </c>
      <c r="AR22" s="12">
        <f t="shared" si="17"/>
        <v>1.514792899408284</v>
      </c>
      <c r="AS22" s="12" t="str">
        <f t="shared" si="18"/>
        <v>na</v>
      </c>
      <c r="AT22" s="12" t="str">
        <f t="shared" si="19"/>
        <v>na</v>
      </c>
      <c r="AU22" s="67" t="str">
        <f t="shared" si="20"/>
        <v>na</v>
      </c>
    </row>
    <row r="23" spans="1:47" ht="15.75" x14ac:dyDescent="0.25">
      <c r="A23" s="144" t="s">
        <v>265</v>
      </c>
      <c r="B23" s="81"/>
      <c r="C23" s="13"/>
      <c r="D23" s="13"/>
      <c r="E23" s="13"/>
      <c r="F23" s="13"/>
      <c r="G23" s="13"/>
      <c r="H23" s="39" t="s">
        <v>9</v>
      </c>
      <c r="I23" t="s">
        <v>186</v>
      </c>
      <c r="K23" s="78">
        <v>12</v>
      </c>
      <c r="L23" s="99">
        <v>1.5089999999999999</v>
      </c>
      <c r="M23" s="119"/>
      <c r="N23" s="83"/>
      <c r="O23" s="83"/>
      <c r="P23" s="12">
        <f t="shared" si="0"/>
        <v>0.01</v>
      </c>
      <c r="Q23" s="12">
        <f t="shared" si="21"/>
        <v>0.01</v>
      </c>
      <c r="R23" s="14">
        <v>1</v>
      </c>
      <c r="S23" s="11">
        <v>1</v>
      </c>
      <c r="T23" s="11">
        <v>0</v>
      </c>
      <c r="U23" s="11">
        <v>1</v>
      </c>
      <c r="V23" s="11">
        <v>0.15</v>
      </c>
      <c r="W23" s="11">
        <v>1</v>
      </c>
      <c r="X23" s="11">
        <v>1</v>
      </c>
      <c r="Y23" s="11">
        <v>1</v>
      </c>
      <c r="Z23" s="11">
        <v>1</v>
      </c>
      <c r="AA23" s="11">
        <v>1</v>
      </c>
      <c r="AB23" s="25">
        <f t="shared" si="1"/>
        <v>-4.6051701859880909</v>
      </c>
      <c r="AC23" s="12">
        <f t="shared" si="2"/>
        <v>-5.9085202386262292</v>
      </c>
      <c r="AD23" s="12" t="str">
        <f t="shared" si="3"/>
        <v>na</v>
      </c>
      <c r="AE23" s="12">
        <f t="shared" si="4"/>
        <v>-11.164048935728706</v>
      </c>
      <c r="AF23" s="12">
        <f t="shared" si="5"/>
        <v>-1.1909922894796785</v>
      </c>
      <c r="AG23" s="12">
        <f t="shared" si="6"/>
        <v>-7.518645201613209</v>
      </c>
      <c r="AH23" s="12">
        <f t="shared" si="7"/>
        <v>-5.6679017673699583</v>
      </c>
      <c r="AI23" s="12">
        <f t="shared" si="8"/>
        <v>-4.6051701859880909</v>
      </c>
      <c r="AJ23" s="12">
        <f t="shared" si="9"/>
        <v>-4.6051701859880909</v>
      </c>
      <c r="AK23" s="12">
        <f t="shared" si="10"/>
        <v>-4.6051701859880909</v>
      </c>
      <c r="AL23" s="25">
        <f t="shared" si="11"/>
        <v>1</v>
      </c>
      <c r="AM23" s="12">
        <f t="shared" si="12"/>
        <v>1.6461374154503381</v>
      </c>
      <c r="AN23" s="12" t="str">
        <f t="shared" si="13"/>
        <v>na</v>
      </c>
      <c r="AO23" s="12">
        <f t="shared" si="14"/>
        <v>5.8769513314967874</v>
      </c>
      <c r="AP23" s="12">
        <f t="shared" si="15"/>
        <v>6.6884661117716987E-2</v>
      </c>
      <c r="AQ23" s="12">
        <f t="shared" si="16"/>
        <v>2.665556018325697</v>
      </c>
      <c r="AR23" s="12">
        <f t="shared" si="17"/>
        <v>1.514792899408284</v>
      </c>
      <c r="AS23" s="12">
        <f t="shared" si="18"/>
        <v>1</v>
      </c>
      <c r="AT23" s="12">
        <f t="shared" si="19"/>
        <v>1</v>
      </c>
      <c r="AU23" s="67">
        <f t="shared" si="20"/>
        <v>1</v>
      </c>
    </row>
    <row r="24" spans="1:47" ht="15.75" x14ac:dyDescent="0.25">
      <c r="A24" s="170" t="s">
        <v>266</v>
      </c>
      <c r="B24" s="81"/>
      <c r="C24" s="13"/>
      <c r="D24" s="13"/>
      <c r="E24" s="13"/>
      <c r="F24" s="13"/>
      <c r="G24" s="13"/>
      <c r="H24" s="39" t="s">
        <v>9</v>
      </c>
      <c r="I24" t="s">
        <v>186</v>
      </c>
      <c r="K24" s="78">
        <v>12</v>
      </c>
      <c r="L24" s="99">
        <v>0.67749999999999999</v>
      </c>
      <c r="M24" s="119"/>
      <c r="N24" s="83"/>
      <c r="O24" s="83"/>
      <c r="P24" s="12">
        <f t="shared" si="0"/>
        <v>0.01</v>
      </c>
      <c r="Q24" s="12">
        <f t="shared" si="21"/>
        <v>0.01</v>
      </c>
      <c r="R24" s="14">
        <v>1</v>
      </c>
      <c r="S24" s="11">
        <v>1</v>
      </c>
      <c r="T24" s="11">
        <v>0</v>
      </c>
      <c r="U24" s="11">
        <v>0.375</v>
      </c>
      <c r="V24" s="11">
        <v>0.15</v>
      </c>
      <c r="W24" s="11">
        <v>1</v>
      </c>
      <c r="X24" s="11">
        <v>1</v>
      </c>
      <c r="Y24" s="11">
        <v>1</v>
      </c>
      <c r="Z24" s="11">
        <v>1</v>
      </c>
      <c r="AA24" s="11">
        <v>1</v>
      </c>
      <c r="AB24" s="25">
        <f t="shared" si="1"/>
        <v>-4.6051701859880909</v>
      </c>
      <c r="AC24" s="12">
        <f t="shared" si="2"/>
        <v>-5.9085202386262292</v>
      </c>
      <c r="AD24" s="12" t="str">
        <f t="shared" si="3"/>
        <v>na</v>
      </c>
      <c r="AE24" s="12">
        <f t="shared" si="4"/>
        <v>-4.1865183508982646</v>
      </c>
      <c r="AF24" s="12">
        <f t="shared" si="5"/>
        <v>-1.1909922894796785</v>
      </c>
      <c r="AG24" s="12">
        <f t="shared" si="6"/>
        <v>-7.518645201613209</v>
      </c>
      <c r="AH24" s="12">
        <f t="shared" si="7"/>
        <v>-5.6679017673699583</v>
      </c>
      <c r="AI24" s="12">
        <f t="shared" si="8"/>
        <v>-4.6051701859880909</v>
      </c>
      <c r="AJ24" s="12">
        <f t="shared" si="9"/>
        <v>-4.6051701859880909</v>
      </c>
      <c r="AK24" s="12">
        <f t="shared" si="10"/>
        <v>-4.6051701859880909</v>
      </c>
      <c r="AL24" s="25">
        <f t="shared" si="11"/>
        <v>1</v>
      </c>
      <c r="AM24" s="12">
        <f t="shared" si="12"/>
        <v>1.6461374154503381</v>
      </c>
      <c r="AN24" s="12" t="str">
        <f t="shared" si="13"/>
        <v>na</v>
      </c>
      <c r="AO24" s="12">
        <f t="shared" si="14"/>
        <v>0.82644628099173567</v>
      </c>
      <c r="AP24" s="12">
        <f t="shared" si="15"/>
        <v>6.6884661117716987E-2</v>
      </c>
      <c r="AQ24" s="12">
        <f t="shared" si="16"/>
        <v>2.665556018325697</v>
      </c>
      <c r="AR24" s="12">
        <f t="shared" si="17"/>
        <v>1.514792899408284</v>
      </c>
      <c r="AS24" s="12">
        <f t="shared" si="18"/>
        <v>1</v>
      </c>
      <c r="AT24" s="12">
        <f t="shared" si="19"/>
        <v>1</v>
      </c>
      <c r="AU24" s="67">
        <f t="shared" si="20"/>
        <v>1</v>
      </c>
    </row>
    <row r="25" spans="1:47" x14ac:dyDescent="0.25">
      <c r="R25" s="1"/>
      <c r="AA25" s="2"/>
      <c r="AB25" s="1"/>
      <c r="AK25" s="2"/>
      <c r="AL25" s="1"/>
      <c r="AU25" s="2"/>
    </row>
    <row r="26" spans="1:47" x14ac:dyDescent="0.25">
      <c r="A26" t="s">
        <v>40</v>
      </c>
      <c r="M26" t="e">
        <f>AVERAGE(M5:M24)</f>
        <v>#DIV/0!</v>
      </c>
      <c r="R26" s="25">
        <f>SUM(R5:R24)/R27</f>
        <v>1</v>
      </c>
      <c r="S26" s="12">
        <f>SUM(S5:S24)/S27</f>
        <v>0.77941176470588236</v>
      </c>
      <c r="T26" s="12">
        <f>SUM(T5:T24)/T27</f>
        <v>0.7857142857142857</v>
      </c>
      <c r="U26" s="12">
        <f t="shared" ref="U26:AA26" si="22">SUM(U5:U24)/U27</f>
        <v>0.41249999999999998</v>
      </c>
      <c r="V26" s="12">
        <f t="shared" si="22"/>
        <v>0.58000000000000007</v>
      </c>
      <c r="W26" s="12">
        <f t="shared" si="22"/>
        <v>0.61250000000000004</v>
      </c>
      <c r="X26" s="12">
        <f t="shared" si="22"/>
        <v>0.8125</v>
      </c>
      <c r="Y26" s="12">
        <f t="shared" si="22"/>
        <v>1</v>
      </c>
      <c r="Z26" s="12">
        <f t="shared" si="22"/>
        <v>1</v>
      </c>
      <c r="AA26" s="67">
        <f t="shared" si="22"/>
        <v>1</v>
      </c>
      <c r="AB26" s="25">
        <f t="shared" ref="AB26:AK26" si="23">(1/R27)*(SUM(AB5:AB24))</f>
        <v>-4.60517018598809</v>
      </c>
      <c r="AC26" s="12">
        <f t="shared" si="23"/>
        <v>-4.6051701859880909</v>
      </c>
      <c r="AD26" s="12">
        <f t="shared" si="23"/>
        <v>-4.60517018598809</v>
      </c>
      <c r="AE26" s="12">
        <f t="shared" si="23"/>
        <v>-4.6051701859880927</v>
      </c>
      <c r="AF26" s="12">
        <f t="shared" si="23"/>
        <v>-4.6051701859880909</v>
      </c>
      <c r="AG26" s="12">
        <f t="shared" si="23"/>
        <v>-4.6051701859880909</v>
      </c>
      <c r="AH26" s="12">
        <f t="shared" si="23"/>
        <v>-4.60517018598809</v>
      </c>
      <c r="AI26" s="12">
        <f t="shared" si="23"/>
        <v>-4.60517018598809</v>
      </c>
      <c r="AJ26" s="12">
        <f t="shared" si="23"/>
        <v>-4.60517018598809</v>
      </c>
      <c r="AK26" s="67">
        <f t="shared" si="23"/>
        <v>-4.60517018598809</v>
      </c>
      <c r="AL26" s="25">
        <f>SUM(AL5:AL24)</f>
        <v>20</v>
      </c>
      <c r="AM26" s="12">
        <f t="shared" ref="AM26:AU26" si="24">SUM(AM5:AM24)</f>
        <v>20.268066927732288</v>
      </c>
      <c r="AN26" s="12">
        <f t="shared" si="24"/>
        <v>8.3016528925619824</v>
      </c>
      <c r="AO26" s="12">
        <f t="shared" si="24"/>
        <v>27.731864095500466</v>
      </c>
      <c r="AP26" s="12">
        <f t="shared" si="24"/>
        <v>30.5588585017836</v>
      </c>
      <c r="AQ26" s="12">
        <f t="shared" si="24"/>
        <v>30.020824656393152</v>
      </c>
      <c r="AR26" s="12">
        <f t="shared" si="24"/>
        <v>18.556213017751482</v>
      </c>
      <c r="AS26" s="12">
        <f t="shared" si="24"/>
        <v>6</v>
      </c>
      <c r="AT26" s="12">
        <f t="shared" si="24"/>
        <v>6</v>
      </c>
      <c r="AU26" s="67">
        <f t="shared" si="24"/>
        <v>7</v>
      </c>
    </row>
    <row r="27" spans="1:47" x14ac:dyDescent="0.25">
      <c r="A27" t="s">
        <v>41</v>
      </c>
      <c r="R27" s="1">
        <f>COUNTIF(R5:R24,"&gt;0")</f>
        <v>20</v>
      </c>
      <c r="S27">
        <f t="shared" ref="S27:AA27" si="25">COUNTIF(S5:S24,"&gt;0")</f>
        <v>17</v>
      </c>
      <c r="T27">
        <f t="shared" si="25"/>
        <v>7</v>
      </c>
      <c r="U27">
        <f t="shared" si="25"/>
        <v>20</v>
      </c>
      <c r="V27">
        <f t="shared" si="25"/>
        <v>20</v>
      </c>
      <c r="W27">
        <f t="shared" si="25"/>
        <v>20</v>
      </c>
      <c r="X27">
        <f t="shared" si="25"/>
        <v>16</v>
      </c>
      <c r="Y27">
        <f t="shared" si="25"/>
        <v>6</v>
      </c>
      <c r="Z27">
        <f t="shared" si="25"/>
        <v>6</v>
      </c>
      <c r="AA27" s="2">
        <f t="shared" si="25"/>
        <v>7</v>
      </c>
      <c r="AB27" s="25"/>
      <c r="AC27" s="12"/>
      <c r="AD27" s="12"/>
      <c r="AE27" s="12"/>
      <c r="AF27" s="12"/>
      <c r="AG27" s="12"/>
      <c r="AH27" s="12"/>
      <c r="AI27" s="12"/>
      <c r="AJ27" s="12"/>
      <c r="AK27" s="12"/>
      <c r="AL27" s="25">
        <f>AL26*AB28^2</f>
        <v>2.0000000000000057E-3</v>
      </c>
      <c r="AM27" s="12">
        <f t="shared" ref="AM27:AU27" si="26">AM26*AC28^2</f>
        <v>2.0268066927732302E-3</v>
      </c>
      <c r="AN27" s="12">
        <f t="shared" si="26"/>
        <v>8.3016528925620049E-4</v>
      </c>
      <c r="AO27" s="12">
        <f t="shared" si="26"/>
        <v>2.7731864095500388E-3</v>
      </c>
      <c r="AP27" s="12">
        <f t="shared" si="26"/>
        <v>3.0558858501783621E-3</v>
      </c>
      <c r="AQ27" s="12">
        <f t="shared" si="26"/>
        <v>3.0020824656393176E-3</v>
      </c>
      <c r="AR27" s="12">
        <f t="shared" si="26"/>
        <v>1.8556213017751533E-3</v>
      </c>
      <c r="AS27" s="12">
        <f t="shared" si="26"/>
        <v>6.0000000000000168E-4</v>
      </c>
      <c r="AT27" s="12">
        <f t="shared" si="26"/>
        <v>6.0000000000000168E-4</v>
      </c>
      <c r="AU27" s="67">
        <f t="shared" si="26"/>
        <v>7.0000000000000194E-4</v>
      </c>
    </row>
    <row r="28" spans="1:47" ht="24" x14ac:dyDescent="0.45">
      <c r="A28" s="28" t="s">
        <v>188</v>
      </c>
      <c r="R28" s="1">
        <f>IF(R5&gt;0,$M5,0)+IF(R6&gt;0,$M6,0)+IF(R7&gt;0,$M7,0)+IF(R8&gt;0,$M8,0)+IF(R9&gt;0,$M9,0)+IF(R10&gt;0,$M10,0)+IF(R11&gt;0,$M11,0)+IF(R12&gt;0,$M12,0)+IF(R13&gt;0,$M13,0)+IF(R14&gt;0,$M14,0)+IF(R15&gt;0,$M15,0)+IF(R16&gt;0,$M16,0)+IF(R17&gt;0,$M17,0)+IF(R18&gt;0,$M18,0)+IF(R19&gt;0,$M19,0)+IF(R20&gt;0,$M20,0)+IF(R21&gt;0,$M21,0)+IF(R22&gt;0,$M22,0)+IF(R23&gt;0,$M23,0)+IF(R24&gt;0,$M24,0)</f>
        <v>0</v>
      </c>
      <c r="S28">
        <f>IF(S5&gt;0,$M5,0)+IF(S6&gt;0,$M6,0)+IF(S7&gt;0,$M7,0)+IF(S8&gt;0,$M8,0)+IF(S9&gt;0,$M9,0)+IF(S10&gt;0,$M10,0)+IF(S11&gt;0,$M11,0)+IF(S12&gt;0,$M12,0)+IF(S13&gt;0,$M13,0)+IF(S14&gt;0,$M14,0)+IF(S15&gt;0,$M15,0)+IF(S16&gt;0,$M16,0)+IF(S17&gt;0,$M17,0)+IF(S18&gt;0,$M18,0)+IF(S19&gt;0,$M19,0)+IF(S20&gt;0,$M20,0)+IF(S21&gt;0,$M21,0)+IF(S22&gt;0,$M22,0)+IF(S23&gt;0,$M23,0)+IF(S24&gt;0,$M24,0)</f>
        <v>0</v>
      </c>
      <c r="T28">
        <f>IF(T5&gt;0,$M5,0)+IF(T6&gt;0,$M6,0)+IF(T7&gt;0,$M7,0)+IF(T8&gt;0,$M8,0)+IF(T9&gt;0,$M9,0)+IF(T10&gt;0,$M10,0)+IF(T11&gt;0,$M11,0)+IF(T12&gt;0,$M12,0)+IF(T13&gt;0,$M13,0)+IF(T14&gt;0,$M14,0)+IF(T15&gt;0,$M15,0)+IF(T16&gt;0,$M16,0)+IF(T17&gt;0,$M17,0)+IF(T18&gt;0,$M18,0)+IF(T19&gt;0,$M19,0)+IF(T20&gt;0,$M20,0)+IF(T21&gt;0,$M21,0)+IF(T22&gt;0,$M22,0)+IF(T23&gt;0,$M23,0)+IF(T24&gt;0,$M24,0)</f>
        <v>0</v>
      </c>
      <c r="U28">
        <f t="shared" ref="U28:AA28" si="27">IF(U5&gt;0,$M5,0)+IF(U6&gt;0,$M6,0)+IF(U7&gt;0,$M7,0)+IF(U8&gt;0,$M8,0)+IF(U9&gt;0,$M9,0)+IF(U10&gt;0,$M10,0)+IF(U11&gt;0,$M11,0)+IF(U12&gt;0,$M12,0)+IF(U13&gt;0,$M13,0)+IF(U14&gt;0,$M14,0)+IF(U15&gt;0,$M15,0)+IF(U16&gt;0,$M16,0)+IF(U17&gt;0,$M17,0)+IF(U18&gt;0,$M18,0)+IF(U19&gt;0,$M19,0)+IF(U20&gt;0,$M20,0)+IF(U21&gt;0,$M21,0)+IF(U22&gt;0,$M22,0)+IF(U23&gt;0,$M23,0)+IF(U24&gt;0,$M24,0)</f>
        <v>0</v>
      </c>
      <c r="V28">
        <f t="shared" si="27"/>
        <v>0</v>
      </c>
      <c r="W28">
        <f t="shared" si="27"/>
        <v>0</v>
      </c>
      <c r="X28">
        <f t="shared" si="27"/>
        <v>0</v>
      </c>
      <c r="Y28">
        <f t="shared" si="27"/>
        <v>0</v>
      </c>
      <c r="Z28">
        <f t="shared" si="27"/>
        <v>0</v>
      </c>
      <c r="AA28">
        <f t="shared" si="27"/>
        <v>0</v>
      </c>
      <c r="AB28" s="29">
        <f>EXP(AB26)</f>
        <v>1.0000000000000014E-2</v>
      </c>
      <c r="AC28" s="30">
        <f t="shared" ref="AC28:AK28" si="28">EXP(AC26)</f>
        <v>1.0000000000000004E-2</v>
      </c>
      <c r="AD28" s="30">
        <f t="shared" si="28"/>
        <v>1.0000000000000014E-2</v>
      </c>
      <c r="AE28" s="30">
        <f t="shared" si="28"/>
        <v>9.9999999999999863E-3</v>
      </c>
      <c r="AF28" s="30">
        <f t="shared" si="28"/>
        <v>1.0000000000000004E-2</v>
      </c>
      <c r="AG28" s="30">
        <f t="shared" si="28"/>
        <v>1.0000000000000004E-2</v>
      </c>
      <c r="AH28" s="30">
        <f t="shared" si="28"/>
        <v>1.0000000000000014E-2</v>
      </c>
      <c r="AI28" s="30">
        <f t="shared" si="28"/>
        <v>1.0000000000000014E-2</v>
      </c>
      <c r="AJ28" s="30">
        <f t="shared" si="28"/>
        <v>1.0000000000000014E-2</v>
      </c>
      <c r="AK28" s="70">
        <f t="shared" si="28"/>
        <v>1.0000000000000014E-2</v>
      </c>
      <c r="AL28" s="25">
        <f t="shared" ref="AL28:AU28" si="29">SQRT(AL27)</f>
        <v>4.4721359549995857E-2</v>
      </c>
      <c r="AM28" s="12">
        <f t="shared" si="29"/>
        <v>4.5020069888586693E-2</v>
      </c>
      <c r="AN28" s="12">
        <f t="shared" si="29"/>
        <v>2.8812589075891817E-2</v>
      </c>
      <c r="AO28" s="12">
        <f t="shared" si="29"/>
        <v>5.2661052112068923E-2</v>
      </c>
      <c r="AP28" s="12">
        <f t="shared" si="29"/>
        <v>5.5280067385797951E-2</v>
      </c>
      <c r="AQ28" s="12">
        <f t="shared" si="29"/>
        <v>5.4791262676081101E-2</v>
      </c>
      <c r="AR28" s="12">
        <f t="shared" si="29"/>
        <v>4.3076923076923138E-2</v>
      </c>
      <c r="AS28" s="12">
        <f t="shared" si="29"/>
        <v>2.4494897427831817E-2</v>
      </c>
      <c r="AT28" s="12">
        <f t="shared" si="29"/>
        <v>2.4494897427831817E-2</v>
      </c>
      <c r="AU28" s="67">
        <f t="shared" si="29"/>
        <v>2.6457513110645942E-2</v>
      </c>
    </row>
    <row r="29" spans="1:47" ht="18" x14ac:dyDescent="0.35">
      <c r="A29" s="31" t="s">
        <v>189</v>
      </c>
      <c r="AA29" s="2"/>
      <c r="AB29" s="25"/>
      <c r="AC29" s="12"/>
      <c r="AD29" s="12"/>
      <c r="AE29" s="12"/>
      <c r="AF29" s="12"/>
      <c r="AG29" s="12"/>
      <c r="AH29" s="12"/>
      <c r="AI29" s="12"/>
      <c r="AJ29" s="12"/>
      <c r="AK29" s="67"/>
    </row>
    <row r="30" spans="1:47" x14ac:dyDescent="0.25">
      <c r="A30" s="31" t="s">
        <v>199</v>
      </c>
      <c r="Z30" t="s">
        <v>43</v>
      </c>
      <c r="AA30" s="2"/>
      <c r="AB30" s="25">
        <f t="shared" ref="AB30:AK30" si="30">SQRT(((R28-1)*(AL28^2))/(R28-1))</f>
        <v>4.4721359549995857E-2</v>
      </c>
      <c r="AC30" s="12">
        <f t="shared" si="30"/>
        <v>4.5020069888586693E-2</v>
      </c>
      <c r="AD30" s="12">
        <f t="shared" si="30"/>
        <v>2.8812589075891817E-2</v>
      </c>
      <c r="AE30" s="12">
        <f t="shared" si="30"/>
        <v>5.2661052112068923E-2</v>
      </c>
      <c r="AF30" s="12">
        <f t="shared" si="30"/>
        <v>5.5280067385797951E-2</v>
      </c>
      <c r="AG30" s="12">
        <f t="shared" si="30"/>
        <v>5.4791262676081101E-2</v>
      </c>
      <c r="AH30" s="12">
        <f t="shared" si="30"/>
        <v>4.3076923076923138E-2</v>
      </c>
      <c r="AI30" s="12">
        <f t="shared" si="30"/>
        <v>2.4494897427831817E-2</v>
      </c>
      <c r="AJ30" s="12">
        <f t="shared" si="30"/>
        <v>2.4494897427831817E-2</v>
      </c>
      <c r="AK30" s="67">
        <f t="shared" si="30"/>
        <v>2.6457513110645942E-2</v>
      </c>
    </row>
    <row r="31" spans="1:47" x14ac:dyDescent="0.25">
      <c r="Z31" t="s">
        <v>44</v>
      </c>
      <c r="AA31" s="2"/>
      <c r="AB31" s="25" t="e">
        <f t="shared" ref="AB31:AK31" si="31">(1-AB28)/(SQRT((2*(AB30^2)/R28)))</f>
        <v>#DIV/0!</v>
      </c>
      <c r="AC31" s="12" t="e">
        <f t="shared" si="31"/>
        <v>#DIV/0!</v>
      </c>
      <c r="AD31" s="12" t="e">
        <f t="shared" si="31"/>
        <v>#DIV/0!</v>
      </c>
      <c r="AE31" s="12" t="e">
        <f t="shared" si="31"/>
        <v>#DIV/0!</v>
      </c>
      <c r="AF31" s="12" t="e">
        <f t="shared" si="31"/>
        <v>#DIV/0!</v>
      </c>
      <c r="AG31" s="12" t="e">
        <f t="shared" si="31"/>
        <v>#DIV/0!</v>
      </c>
      <c r="AH31" s="12" t="e">
        <f t="shared" si="31"/>
        <v>#DIV/0!</v>
      </c>
      <c r="AI31" s="12" t="e">
        <f t="shared" si="31"/>
        <v>#DIV/0!</v>
      </c>
      <c r="AJ31" s="12" t="e">
        <f t="shared" si="31"/>
        <v>#DIV/0!</v>
      </c>
      <c r="AK31" s="67" t="e">
        <f t="shared" si="31"/>
        <v>#DIV/0!</v>
      </c>
    </row>
    <row r="32" spans="1:47" x14ac:dyDescent="0.25">
      <c r="Z32" t="s">
        <v>151</v>
      </c>
      <c r="AA32" s="2"/>
      <c r="AB32" s="25" t="e">
        <f t="shared" ref="AB32:AK32" si="32">TINV(0.05,2*R28-2)</f>
        <v>#NUM!</v>
      </c>
      <c r="AC32" s="12" t="e">
        <f t="shared" si="32"/>
        <v>#NUM!</v>
      </c>
      <c r="AD32" s="12" t="e">
        <f t="shared" si="32"/>
        <v>#NUM!</v>
      </c>
      <c r="AE32" s="12" t="e">
        <f t="shared" si="32"/>
        <v>#NUM!</v>
      </c>
      <c r="AF32" s="12" t="e">
        <f t="shared" si="32"/>
        <v>#NUM!</v>
      </c>
      <c r="AG32" s="12" t="e">
        <f t="shared" si="32"/>
        <v>#NUM!</v>
      </c>
      <c r="AH32" s="12" t="e">
        <f t="shared" si="32"/>
        <v>#NUM!</v>
      </c>
      <c r="AI32" s="12" t="e">
        <f t="shared" si="32"/>
        <v>#NUM!</v>
      </c>
      <c r="AJ32" s="12" t="e">
        <f t="shared" si="32"/>
        <v>#NUM!</v>
      </c>
      <c r="AK32" s="67" t="e">
        <f t="shared" si="32"/>
        <v>#NUM!</v>
      </c>
    </row>
    <row r="33" spans="1:37" x14ac:dyDescent="0.25">
      <c r="Z33" t="s">
        <v>46</v>
      </c>
      <c r="AA33" s="2"/>
      <c r="AB33" s="25" t="e">
        <f t="shared" ref="AB33:AK33" si="33">TDIST(ABS(AB31),2*R28-2,1)</f>
        <v>#DIV/0!</v>
      </c>
      <c r="AC33" s="12" t="e">
        <f t="shared" si="33"/>
        <v>#DIV/0!</v>
      </c>
      <c r="AD33" s="12" t="e">
        <f t="shared" si="33"/>
        <v>#DIV/0!</v>
      </c>
      <c r="AE33" s="12" t="e">
        <f t="shared" si="33"/>
        <v>#DIV/0!</v>
      </c>
      <c r="AF33" s="12" t="e">
        <f t="shared" si="33"/>
        <v>#DIV/0!</v>
      </c>
      <c r="AG33" s="12" t="e">
        <f t="shared" si="33"/>
        <v>#DIV/0!</v>
      </c>
      <c r="AH33" s="12" t="e">
        <f t="shared" si="33"/>
        <v>#DIV/0!</v>
      </c>
      <c r="AI33" s="12" t="e">
        <f t="shared" si="33"/>
        <v>#DIV/0!</v>
      </c>
      <c r="AJ33" s="12" t="e">
        <f t="shared" si="33"/>
        <v>#DIV/0!</v>
      </c>
      <c r="AK33" s="67" t="e">
        <f t="shared" si="33"/>
        <v>#DIV/0!</v>
      </c>
    </row>
    <row r="34" spans="1:37" x14ac:dyDescent="0.25">
      <c r="Z34" t="s">
        <v>47</v>
      </c>
      <c r="AA34" s="2"/>
      <c r="AB34" s="25" t="e">
        <f t="shared" ref="AB34:AK34" si="34">IF(R27&gt;4,IF(AB33&lt;0.001,"***",IF(AB33&lt;0.01,"**",IF(AB33&lt;0.05,"*","ns"))),"na")</f>
        <v>#DIV/0!</v>
      </c>
      <c r="AC34" s="12" t="e">
        <f t="shared" si="34"/>
        <v>#DIV/0!</v>
      </c>
      <c r="AD34" s="12" t="e">
        <f t="shared" si="34"/>
        <v>#DIV/0!</v>
      </c>
      <c r="AE34" s="12" t="e">
        <f t="shared" si="34"/>
        <v>#DIV/0!</v>
      </c>
      <c r="AF34" s="12" t="e">
        <f t="shared" si="34"/>
        <v>#DIV/0!</v>
      </c>
      <c r="AG34" s="12" t="e">
        <f t="shared" si="34"/>
        <v>#DIV/0!</v>
      </c>
      <c r="AH34" s="12" t="e">
        <f t="shared" si="34"/>
        <v>#DIV/0!</v>
      </c>
      <c r="AI34" s="12" t="e">
        <f t="shared" si="34"/>
        <v>#DIV/0!</v>
      </c>
      <c r="AJ34" s="12" t="e">
        <f t="shared" si="34"/>
        <v>#DIV/0!</v>
      </c>
      <c r="AK34" s="67" t="e">
        <f t="shared" si="34"/>
        <v>#DIV/0!</v>
      </c>
    </row>
    <row r="35" spans="1:37" x14ac:dyDescent="0.25">
      <c r="T35" t="s">
        <v>13</v>
      </c>
    </row>
    <row r="36" spans="1:37" x14ac:dyDescent="0.25">
      <c r="G36" t="s">
        <v>49</v>
      </c>
      <c r="H36" t="s">
        <v>50</v>
      </c>
      <c r="S36" t="s">
        <v>49</v>
      </c>
      <c r="T36" t="s">
        <v>50</v>
      </c>
    </row>
    <row r="37" spans="1:37" x14ac:dyDescent="0.25">
      <c r="G37" t="s">
        <v>15</v>
      </c>
      <c r="H37" t="s">
        <v>52</v>
      </c>
      <c r="S37" t="s">
        <v>15</v>
      </c>
      <c r="T37" t="s">
        <v>63</v>
      </c>
    </row>
    <row r="38" spans="1:37" x14ac:dyDescent="0.25">
      <c r="G38" t="s">
        <v>16</v>
      </c>
      <c r="H38" t="s">
        <v>53</v>
      </c>
      <c r="S38" t="s">
        <v>16</v>
      </c>
      <c r="T38" t="s">
        <v>67</v>
      </c>
      <c r="W38" s="19"/>
    </row>
    <row r="39" spans="1:37" x14ac:dyDescent="0.25">
      <c r="G39" t="s">
        <v>17</v>
      </c>
      <c r="H39" t="s">
        <v>54</v>
      </c>
      <c r="S39" t="s">
        <v>17</v>
      </c>
      <c r="T39" t="s">
        <v>68</v>
      </c>
      <c r="W39" s="172"/>
    </row>
    <row r="40" spans="1:37" x14ac:dyDescent="0.25">
      <c r="G40" t="s">
        <v>18</v>
      </c>
      <c r="H40" t="s">
        <v>55</v>
      </c>
      <c r="S40" t="s">
        <v>18</v>
      </c>
      <c r="T40" t="s">
        <v>64</v>
      </c>
    </row>
    <row r="41" spans="1:37" x14ac:dyDescent="0.25">
      <c r="G41" t="s">
        <v>19</v>
      </c>
      <c r="H41" t="s">
        <v>56</v>
      </c>
      <c r="S41" t="s">
        <v>19</v>
      </c>
      <c r="T41" t="s">
        <v>56</v>
      </c>
    </row>
    <row r="42" spans="1:37" x14ac:dyDescent="0.25">
      <c r="G42" t="s">
        <v>20</v>
      </c>
      <c r="H42" t="s">
        <v>57</v>
      </c>
      <c r="S42" t="s">
        <v>20</v>
      </c>
      <c r="T42" t="s">
        <v>65</v>
      </c>
    </row>
    <row r="43" spans="1:37" x14ac:dyDescent="0.25">
      <c r="G43" t="s">
        <v>21</v>
      </c>
      <c r="H43" t="s">
        <v>58</v>
      </c>
      <c r="S43" t="s">
        <v>21</v>
      </c>
      <c r="T43" t="s">
        <v>66</v>
      </c>
    </row>
    <row r="44" spans="1:37" x14ac:dyDescent="0.25">
      <c r="G44" t="s">
        <v>22</v>
      </c>
      <c r="H44" t="s">
        <v>59</v>
      </c>
      <c r="S44" t="s">
        <v>22</v>
      </c>
      <c r="T44" t="s">
        <v>69</v>
      </c>
    </row>
    <row r="46" spans="1:37" x14ac:dyDescent="0.25">
      <c r="A46" s="19" t="s">
        <v>267</v>
      </c>
    </row>
    <row r="47" spans="1:37" x14ac:dyDescent="0.25">
      <c r="A47" s="44" t="s">
        <v>268</v>
      </c>
    </row>
    <row r="49" spans="1:96" x14ac:dyDescent="0.25">
      <c r="A49" t="s">
        <v>269</v>
      </c>
    </row>
    <row r="50" spans="1:96" x14ac:dyDescent="0.25">
      <c r="A50" s="32" t="s">
        <v>48</v>
      </c>
    </row>
    <row r="51" spans="1:96" x14ac:dyDescent="0.25">
      <c r="A51" s="13" t="s">
        <v>51</v>
      </c>
    </row>
    <row r="52" spans="1:96" x14ac:dyDescent="0.25">
      <c r="A52" s="227" t="s">
        <v>518</v>
      </c>
    </row>
    <row r="54" spans="1:96" x14ac:dyDescent="0.25">
      <c r="A54" s="47" t="s">
        <v>273</v>
      </c>
    </row>
    <row r="55" spans="1:96" ht="16.5" x14ac:dyDescent="0.35">
      <c r="A55" t="s">
        <v>194</v>
      </c>
      <c r="B55" s="1" t="s">
        <v>169</v>
      </c>
      <c r="G55" s="2"/>
      <c r="K55" s="232" t="s">
        <v>11</v>
      </c>
      <c r="L55" s="85"/>
      <c r="M55" s="62"/>
      <c r="N55" s="62"/>
      <c r="O55" s="62"/>
      <c r="P55" s="62"/>
      <c r="Q55" s="62"/>
      <c r="R55" s="229" t="s">
        <v>155</v>
      </c>
      <c r="S55" s="230"/>
      <c r="T55" s="230"/>
      <c r="U55" s="230"/>
      <c r="V55" s="230"/>
      <c r="W55" s="230"/>
      <c r="X55" s="230"/>
      <c r="Y55" s="230"/>
      <c r="Z55" s="230"/>
      <c r="AA55" s="231"/>
      <c r="AB55" s="229" t="s">
        <v>156</v>
      </c>
      <c r="AC55" s="230"/>
      <c r="AD55" s="230"/>
      <c r="AE55" s="230"/>
      <c r="AF55" s="230"/>
      <c r="AG55" s="230"/>
      <c r="AH55" s="230"/>
      <c r="AI55" s="230"/>
      <c r="AJ55" s="230"/>
      <c r="AK55" s="231"/>
      <c r="AL55" s="229" t="s">
        <v>157</v>
      </c>
      <c r="AM55" s="230"/>
      <c r="AN55" s="230"/>
      <c r="AO55" s="230"/>
      <c r="AP55" s="230"/>
      <c r="AQ55" s="230"/>
      <c r="AR55" s="230"/>
      <c r="AS55" s="230"/>
      <c r="AT55" s="230"/>
      <c r="AU55" s="231"/>
      <c r="AX55" t="s">
        <v>198</v>
      </c>
      <c r="AY55" s="1" t="s">
        <v>169</v>
      </c>
      <c r="BD55" s="2"/>
      <c r="BH55" s="232" t="s">
        <v>11</v>
      </c>
      <c r="BI55" s="85"/>
      <c r="BJ55" s="62"/>
      <c r="BK55" s="62"/>
      <c r="BL55" s="62"/>
      <c r="BM55" s="62"/>
      <c r="BN55" s="62"/>
      <c r="BO55" s="229" t="s">
        <v>155</v>
      </c>
      <c r="BP55" s="230"/>
      <c r="BQ55" s="230"/>
      <c r="BR55" s="230"/>
      <c r="BS55" s="230"/>
      <c r="BT55" s="230"/>
      <c r="BU55" s="230"/>
      <c r="BV55" s="230"/>
      <c r="BW55" s="230"/>
      <c r="BX55" s="231"/>
      <c r="BY55" s="229" t="s">
        <v>156</v>
      </c>
      <c r="BZ55" s="230"/>
      <c r="CA55" s="230"/>
      <c r="CB55" s="230"/>
      <c r="CC55" s="230"/>
      <c r="CD55" s="230"/>
      <c r="CE55" s="230"/>
      <c r="CF55" s="230"/>
      <c r="CG55" s="230"/>
      <c r="CH55" s="231"/>
      <c r="CI55" s="229" t="s">
        <v>157</v>
      </c>
      <c r="CJ55" s="230"/>
      <c r="CK55" s="230"/>
      <c r="CL55" s="230"/>
      <c r="CM55" s="230"/>
      <c r="CN55" s="230"/>
      <c r="CO55" s="230"/>
      <c r="CP55" s="230"/>
      <c r="CQ55" s="230"/>
      <c r="CR55" s="231"/>
    </row>
    <row r="56" spans="1:96" ht="87.6" customHeight="1" x14ac:dyDescent="0.35">
      <c r="A56" s="105"/>
      <c r="B56" s="9" t="s">
        <v>170</v>
      </c>
      <c r="C56" s="11" t="s">
        <v>171</v>
      </c>
      <c r="D56" s="11" t="s">
        <v>172</v>
      </c>
      <c r="E56" s="11" t="s">
        <v>173</v>
      </c>
      <c r="F56" s="11" t="s">
        <v>174</v>
      </c>
      <c r="G56" s="26" t="s">
        <v>175</v>
      </c>
      <c r="H56" s="62"/>
      <c r="I56" s="62"/>
      <c r="J56" s="62"/>
      <c r="K56" s="232"/>
      <c r="L56" s="86" t="s">
        <v>1</v>
      </c>
      <c r="M56" s="87"/>
      <c r="N56" s="233" t="s">
        <v>195</v>
      </c>
      <c r="O56" s="234" t="s">
        <v>2</v>
      </c>
      <c r="P56" s="233" t="s">
        <v>196</v>
      </c>
      <c r="Q56" s="235" t="s">
        <v>2</v>
      </c>
      <c r="R56" s="5"/>
      <c r="S56" s="230" t="s">
        <v>3</v>
      </c>
      <c r="T56" s="230"/>
      <c r="U56" s="230"/>
      <c r="V56" s="230"/>
      <c r="W56" s="11" t="s">
        <v>4</v>
      </c>
      <c r="X56" s="11"/>
      <c r="Y56" s="230" t="s">
        <v>6</v>
      </c>
      <c r="Z56" s="230"/>
      <c r="AA56" s="231"/>
      <c r="AB56" s="5"/>
      <c r="AC56" s="230" t="s">
        <v>3</v>
      </c>
      <c r="AD56" s="230"/>
      <c r="AE56" s="230"/>
      <c r="AF56" s="230"/>
      <c r="AG56" s="11" t="s">
        <v>4</v>
      </c>
      <c r="AH56" s="11"/>
      <c r="AI56" s="230" t="s">
        <v>6</v>
      </c>
      <c r="AJ56" s="230"/>
      <c r="AK56" s="231"/>
      <c r="AL56" s="5"/>
      <c r="AM56" s="230" t="s">
        <v>3</v>
      </c>
      <c r="AN56" s="230"/>
      <c r="AO56" s="230"/>
      <c r="AP56" s="230"/>
      <c r="AQ56" s="11" t="s">
        <v>4</v>
      </c>
      <c r="AR56" s="11"/>
      <c r="AS56" s="230" t="s">
        <v>6</v>
      </c>
      <c r="AT56" s="230"/>
      <c r="AU56" s="231"/>
      <c r="AX56" s="105" t="s">
        <v>197</v>
      </c>
      <c r="AY56" s="9" t="s">
        <v>170</v>
      </c>
      <c r="AZ56" s="11" t="s">
        <v>171</v>
      </c>
      <c r="BA56" s="11" t="s">
        <v>172</v>
      </c>
      <c r="BB56" s="11" t="s">
        <v>173</v>
      </c>
      <c r="BC56" s="11" t="s">
        <v>174</v>
      </c>
      <c r="BD56" s="26" t="s">
        <v>175</v>
      </c>
      <c r="BE56" s="62"/>
      <c r="BF56" s="62"/>
      <c r="BG56" s="62"/>
      <c r="BH56" s="232"/>
      <c r="BI56" s="86" t="s">
        <v>1</v>
      </c>
      <c r="BJ56" s="87"/>
      <c r="BK56" s="233" t="s">
        <v>195</v>
      </c>
      <c r="BL56" s="234" t="s">
        <v>2</v>
      </c>
      <c r="BM56" s="233" t="s">
        <v>196</v>
      </c>
      <c r="BN56" s="235" t="s">
        <v>2</v>
      </c>
      <c r="BO56" s="5"/>
      <c r="BP56" s="230" t="s">
        <v>3</v>
      </c>
      <c r="BQ56" s="230"/>
      <c r="BR56" s="230"/>
      <c r="BS56" s="230"/>
      <c r="BT56" s="11" t="s">
        <v>4</v>
      </c>
      <c r="BU56" s="11"/>
      <c r="BV56" s="230" t="s">
        <v>6</v>
      </c>
      <c r="BW56" s="230"/>
      <c r="BX56" s="231"/>
      <c r="BY56" s="5"/>
      <c r="BZ56" s="230" t="s">
        <v>3</v>
      </c>
      <c r="CA56" s="230"/>
      <c r="CB56" s="230"/>
      <c r="CC56" s="230"/>
      <c r="CD56" s="11" t="s">
        <v>4</v>
      </c>
      <c r="CE56" s="11"/>
      <c r="CF56" s="230" t="s">
        <v>6</v>
      </c>
      <c r="CG56" s="230"/>
      <c r="CH56" s="231"/>
      <c r="CI56" s="5"/>
      <c r="CJ56" s="230" t="s">
        <v>3</v>
      </c>
      <c r="CK56" s="230"/>
      <c r="CL56" s="230"/>
      <c r="CM56" s="230"/>
      <c r="CN56" s="11" t="s">
        <v>4</v>
      </c>
      <c r="CO56" s="11"/>
      <c r="CP56" s="230" t="s">
        <v>6</v>
      </c>
      <c r="CQ56" s="230"/>
      <c r="CR56" s="231"/>
    </row>
    <row r="57" spans="1:96" ht="116.1" customHeight="1" x14ac:dyDescent="0.3">
      <c r="A57" s="3" t="s">
        <v>324</v>
      </c>
      <c r="B57" s="9" t="s">
        <v>176</v>
      </c>
      <c r="C57" s="11" t="s">
        <v>177</v>
      </c>
      <c r="D57" s="11" t="s">
        <v>178</v>
      </c>
      <c r="E57" s="11"/>
      <c r="F57" s="11" t="s">
        <v>179</v>
      </c>
      <c r="G57" s="26"/>
      <c r="H57" s="62" t="s">
        <v>158</v>
      </c>
      <c r="I57" s="62" t="s">
        <v>159</v>
      </c>
      <c r="J57" s="62" t="s">
        <v>160</v>
      </c>
      <c r="K57" s="88" t="s">
        <v>161</v>
      </c>
      <c r="L57" s="85" t="s">
        <v>162</v>
      </c>
      <c r="M57" s="62" t="s">
        <v>163</v>
      </c>
      <c r="N57" s="233"/>
      <c r="O57" s="234"/>
      <c r="P57" s="233"/>
      <c r="Q57" s="235"/>
      <c r="R57" s="229" t="s">
        <v>13</v>
      </c>
      <c r="S57" s="62" t="s">
        <v>50</v>
      </c>
      <c r="T57" s="62" t="s">
        <v>63</v>
      </c>
      <c r="U57" s="62" t="s">
        <v>164</v>
      </c>
      <c r="V57" s="62" t="s">
        <v>165</v>
      </c>
      <c r="W57" s="11" t="s">
        <v>64</v>
      </c>
      <c r="X57" s="11" t="s">
        <v>166</v>
      </c>
      <c r="Y57" s="62" t="s">
        <v>65</v>
      </c>
      <c r="Z57" s="62" t="s">
        <v>66</v>
      </c>
      <c r="AA57" s="63" t="s">
        <v>167</v>
      </c>
      <c r="AB57" s="229" t="s">
        <v>13</v>
      </c>
      <c r="AC57" s="62" t="s">
        <v>50</v>
      </c>
      <c r="AD57" s="62" t="s">
        <v>63</v>
      </c>
      <c r="AE57" s="62" t="s">
        <v>164</v>
      </c>
      <c r="AF57" s="62" t="s">
        <v>165</v>
      </c>
      <c r="AG57" s="11" t="s">
        <v>64</v>
      </c>
      <c r="AH57" s="11" t="s">
        <v>166</v>
      </c>
      <c r="AI57" s="62" t="s">
        <v>65</v>
      </c>
      <c r="AJ57" s="62" t="s">
        <v>66</v>
      </c>
      <c r="AK57" s="63" t="s">
        <v>167</v>
      </c>
      <c r="AL57" s="229" t="s">
        <v>13</v>
      </c>
      <c r="AM57" s="62" t="s">
        <v>50</v>
      </c>
      <c r="AN57" s="62" t="s">
        <v>63</v>
      </c>
      <c r="AO57" s="62" t="s">
        <v>164</v>
      </c>
      <c r="AP57" s="62" t="s">
        <v>165</v>
      </c>
      <c r="AQ57" s="11" t="s">
        <v>64</v>
      </c>
      <c r="AR57" s="11" t="s">
        <v>166</v>
      </c>
      <c r="AS57" s="62" t="s">
        <v>65</v>
      </c>
      <c r="AT57" s="62" t="s">
        <v>66</v>
      </c>
      <c r="AU57" s="63" t="s">
        <v>167</v>
      </c>
      <c r="AX57" s="3" t="s">
        <v>325</v>
      </c>
      <c r="AY57" s="9" t="s">
        <v>176</v>
      </c>
      <c r="AZ57" s="11" t="s">
        <v>177</v>
      </c>
      <c r="BA57" s="11" t="s">
        <v>178</v>
      </c>
      <c r="BB57" s="11"/>
      <c r="BC57" s="11" t="s">
        <v>179</v>
      </c>
      <c r="BD57" s="26"/>
      <c r="BE57" s="62" t="s">
        <v>158</v>
      </c>
      <c r="BF57" s="62" t="s">
        <v>159</v>
      </c>
      <c r="BG57" s="62" t="s">
        <v>160</v>
      </c>
      <c r="BH57" s="88" t="s">
        <v>161</v>
      </c>
      <c r="BI57" s="85" t="s">
        <v>162</v>
      </c>
      <c r="BJ57" s="62" t="s">
        <v>163</v>
      </c>
      <c r="BK57" s="233"/>
      <c r="BL57" s="234"/>
      <c r="BM57" s="233"/>
      <c r="BN57" s="235"/>
      <c r="BO57" s="229" t="s">
        <v>13</v>
      </c>
      <c r="BP57" s="62" t="s">
        <v>50</v>
      </c>
      <c r="BQ57" s="62" t="s">
        <v>63</v>
      </c>
      <c r="BR57" s="62" t="s">
        <v>164</v>
      </c>
      <c r="BS57" s="62" t="s">
        <v>165</v>
      </c>
      <c r="BT57" s="11" t="s">
        <v>64</v>
      </c>
      <c r="BU57" s="11" t="s">
        <v>166</v>
      </c>
      <c r="BV57" s="62" t="s">
        <v>65</v>
      </c>
      <c r="BW57" s="62" t="s">
        <v>66</v>
      </c>
      <c r="BX57" s="63" t="s">
        <v>167</v>
      </c>
      <c r="BY57" s="229" t="s">
        <v>13</v>
      </c>
      <c r="BZ57" s="62" t="s">
        <v>50</v>
      </c>
      <c r="CA57" s="62" t="s">
        <v>63</v>
      </c>
      <c r="CB57" s="62" t="s">
        <v>164</v>
      </c>
      <c r="CC57" s="62" t="s">
        <v>165</v>
      </c>
      <c r="CD57" s="11" t="s">
        <v>64</v>
      </c>
      <c r="CE57" s="11" t="s">
        <v>166</v>
      </c>
      <c r="CF57" s="62" t="s">
        <v>65</v>
      </c>
      <c r="CG57" s="62" t="s">
        <v>66</v>
      </c>
      <c r="CH57" s="63" t="s">
        <v>167</v>
      </c>
      <c r="CI57" s="229" t="s">
        <v>13</v>
      </c>
      <c r="CJ57" s="62" t="s">
        <v>50</v>
      </c>
      <c r="CK57" s="62" t="s">
        <v>63</v>
      </c>
      <c r="CL57" s="62" t="s">
        <v>164</v>
      </c>
      <c r="CM57" s="62" t="s">
        <v>165</v>
      </c>
      <c r="CN57" s="11" t="s">
        <v>64</v>
      </c>
      <c r="CO57" s="11" t="s">
        <v>166</v>
      </c>
      <c r="CP57" s="62" t="s">
        <v>65</v>
      </c>
      <c r="CQ57" s="62" t="s">
        <v>66</v>
      </c>
      <c r="CR57" s="63" t="s">
        <v>167</v>
      </c>
    </row>
    <row r="58" spans="1:96" ht="18.75" x14ac:dyDescent="0.3">
      <c r="A58" s="92" t="s">
        <v>7</v>
      </c>
      <c r="B58" s="1" t="s">
        <v>180</v>
      </c>
      <c r="C58" t="s">
        <v>181</v>
      </c>
      <c r="D58" t="s">
        <v>182</v>
      </c>
      <c r="E58" t="s">
        <v>183</v>
      </c>
      <c r="F58" t="s">
        <v>184</v>
      </c>
      <c r="G58" t="s">
        <v>185</v>
      </c>
      <c r="H58" s="64"/>
      <c r="I58" s="65"/>
      <c r="J58" s="102"/>
      <c r="K58" s="85"/>
      <c r="L58" s="85"/>
      <c r="M58" s="61" t="s">
        <v>168</v>
      </c>
      <c r="N58" s="230" t="s">
        <v>187</v>
      </c>
      <c r="O58" s="230"/>
      <c r="P58" s="230"/>
      <c r="Q58" s="231"/>
      <c r="R58" s="229"/>
      <c r="S58" s="62" t="s">
        <v>14</v>
      </c>
      <c r="T58" s="62" t="s">
        <v>15</v>
      </c>
      <c r="U58" s="62" t="s">
        <v>16</v>
      </c>
      <c r="V58" s="62" t="s">
        <v>17</v>
      </c>
      <c r="W58" s="62" t="s">
        <v>18</v>
      </c>
      <c r="X58" s="62" t="s">
        <v>19</v>
      </c>
      <c r="Y58" s="62" t="s">
        <v>20</v>
      </c>
      <c r="Z58" s="62" t="s">
        <v>21</v>
      </c>
      <c r="AA58" s="63" t="s">
        <v>22</v>
      </c>
      <c r="AB58" s="229"/>
      <c r="AC58" s="62" t="s">
        <v>14</v>
      </c>
      <c r="AD58" s="62" t="s">
        <v>15</v>
      </c>
      <c r="AE58" s="62" t="s">
        <v>16</v>
      </c>
      <c r="AF58" s="62" t="s">
        <v>17</v>
      </c>
      <c r="AG58" s="62" t="s">
        <v>18</v>
      </c>
      <c r="AH58" s="62" t="s">
        <v>19</v>
      </c>
      <c r="AI58" s="62" t="s">
        <v>20</v>
      </c>
      <c r="AJ58" s="62" t="s">
        <v>21</v>
      </c>
      <c r="AK58" s="63" t="s">
        <v>22</v>
      </c>
      <c r="AL58" s="229"/>
      <c r="AM58" s="62" t="s">
        <v>14</v>
      </c>
      <c r="AN58" s="62" t="s">
        <v>15</v>
      </c>
      <c r="AO58" s="62" t="s">
        <v>16</v>
      </c>
      <c r="AP58" s="62" t="s">
        <v>17</v>
      </c>
      <c r="AQ58" s="62" t="s">
        <v>18</v>
      </c>
      <c r="AR58" s="62" t="s">
        <v>19</v>
      </c>
      <c r="AS58" s="62" t="s">
        <v>20</v>
      </c>
      <c r="AT58" s="62" t="s">
        <v>21</v>
      </c>
      <c r="AU58" s="63" t="s">
        <v>22</v>
      </c>
      <c r="AX58" s="92" t="s">
        <v>7</v>
      </c>
      <c r="AY58" s="1" t="s">
        <v>180</v>
      </c>
      <c r="AZ58" t="s">
        <v>181</v>
      </c>
      <c r="BA58" t="s">
        <v>182</v>
      </c>
      <c r="BB58" t="s">
        <v>183</v>
      </c>
      <c r="BC58" t="s">
        <v>184</v>
      </c>
      <c r="BD58" t="s">
        <v>185</v>
      </c>
      <c r="BE58" s="64"/>
      <c r="BF58" s="65"/>
      <c r="BG58" s="102"/>
      <c r="BH58" s="85"/>
      <c r="BI58" s="85"/>
      <c r="BJ58" s="61" t="s">
        <v>168</v>
      </c>
      <c r="BK58" s="230" t="s">
        <v>187</v>
      </c>
      <c r="BL58" s="230"/>
      <c r="BM58" s="230"/>
      <c r="BN58" s="231"/>
      <c r="BO58" s="229"/>
      <c r="BP58" s="62" t="s">
        <v>14</v>
      </c>
      <c r="BQ58" s="62" t="s">
        <v>15</v>
      </c>
      <c r="BR58" s="62" t="s">
        <v>16</v>
      </c>
      <c r="BS58" s="62" t="s">
        <v>17</v>
      </c>
      <c r="BT58" s="62" t="s">
        <v>18</v>
      </c>
      <c r="BU58" s="62" t="s">
        <v>19</v>
      </c>
      <c r="BV58" s="62" t="s">
        <v>20</v>
      </c>
      <c r="BW58" s="62" t="s">
        <v>21</v>
      </c>
      <c r="BX58" s="63" t="s">
        <v>22</v>
      </c>
      <c r="BY58" s="229"/>
      <c r="BZ58" s="62" t="s">
        <v>14</v>
      </c>
      <c r="CA58" s="62" t="s">
        <v>15</v>
      </c>
      <c r="CB58" s="62" t="s">
        <v>16</v>
      </c>
      <c r="CC58" s="62" t="s">
        <v>17</v>
      </c>
      <c r="CD58" s="62" t="s">
        <v>18</v>
      </c>
      <c r="CE58" s="62" t="s">
        <v>19</v>
      </c>
      <c r="CF58" s="62" t="s">
        <v>20</v>
      </c>
      <c r="CG58" s="62" t="s">
        <v>21</v>
      </c>
      <c r="CH58" s="63" t="s">
        <v>22</v>
      </c>
      <c r="CI58" s="229"/>
      <c r="CJ58" s="62" t="s">
        <v>14</v>
      </c>
      <c r="CK58" s="62" t="s">
        <v>15</v>
      </c>
      <c r="CL58" s="62" t="s">
        <v>16</v>
      </c>
      <c r="CM58" s="62" t="s">
        <v>17</v>
      </c>
      <c r="CN58" s="62" t="s">
        <v>18</v>
      </c>
      <c r="CO58" s="62" t="s">
        <v>19</v>
      </c>
      <c r="CP58" s="62" t="s">
        <v>20</v>
      </c>
      <c r="CQ58" s="62" t="s">
        <v>21</v>
      </c>
      <c r="CR58" s="63" t="s">
        <v>22</v>
      </c>
    </row>
    <row r="59" spans="1:96" ht="15.75" x14ac:dyDescent="0.25">
      <c r="A59" s="93" t="s">
        <v>23</v>
      </c>
      <c r="B59" s="97"/>
      <c r="C59" s="93"/>
      <c r="D59" s="93"/>
      <c r="E59" s="93"/>
      <c r="F59" s="93"/>
      <c r="G59" s="93"/>
      <c r="H59" s="39" t="s">
        <v>9</v>
      </c>
      <c r="I59" s="79" t="s">
        <v>186</v>
      </c>
      <c r="J59" s="79"/>
      <c r="K59" s="101">
        <v>12</v>
      </c>
      <c r="L59" s="80">
        <v>0.44950000000000001</v>
      </c>
      <c r="M59" s="117"/>
      <c r="N59" s="104"/>
      <c r="O59" s="104"/>
      <c r="P59" s="89">
        <f t="shared" ref="P59:P78" si="35">IF(N59&lt;0.01*L59,0.01,IF(N59&gt;100*L59,100,N59/L59))</f>
        <v>0.01</v>
      </c>
      <c r="Q59" s="89">
        <f>IF(O59&gt;0,O59/L59,0.01)</f>
        <v>0.01</v>
      </c>
      <c r="R59" s="95">
        <v>1</v>
      </c>
      <c r="S59" s="96">
        <v>1</v>
      </c>
      <c r="T59" s="96">
        <v>0</v>
      </c>
      <c r="U59" s="96">
        <v>1</v>
      </c>
      <c r="V59" s="96">
        <v>1</v>
      </c>
      <c r="W59" s="96">
        <v>0.05</v>
      </c>
      <c r="X59" s="96">
        <v>1</v>
      </c>
      <c r="Y59" s="96">
        <v>0</v>
      </c>
      <c r="Z59" s="96">
        <v>0</v>
      </c>
      <c r="AA59" s="96">
        <v>0</v>
      </c>
      <c r="AB59" s="91">
        <f>IF(R59&gt;0,(R59/R$80)*LN($P59),"na")</f>
        <v>-4.6051701859880909</v>
      </c>
      <c r="AC59" s="89">
        <f t="shared" ref="AC59:AK74" si="36">IF(S59&gt;0,(S59/S$80)*LN($P59),"na")</f>
        <v>-5.4178472776330482</v>
      </c>
      <c r="AD59" s="89" t="str">
        <f t="shared" si="36"/>
        <v>na</v>
      </c>
      <c r="AE59" s="89">
        <f t="shared" si="36"/>
        <v>-9.0223742419358519</v>
      </c>
      <c r="AF59" s="89">
        <f t="shared" si="36"/>
        <v>-5.7866012808227323</v>
      </c>
      <c r="AG59" s="89">
        <f t="shared" si="36"/>
        <v>-0.40044958139026876</v>
      </c>
      <c r="AH59" s="89">
        <f t="shared" si="36"/>
        <v>-5.5262042231857089</v>
      </c>
      <c r="AI59" s="89" t="str">
        <f t="shared" si="36"/>
        <v>na</v>
      </c>
      <c r="AJ59" s="89" t="str">
        <f t="shared" si="36"/>
        <v>na</v>
      </c>
      <c r="AK59" s="89" t="str">
        <f t="shared" si="36"/>
        <v>na</v>
      </c>
      <c r="AL59" s="91">
        <f>IF(R59&gt;0,(((R59/R$80)^2)*($Q59^2))/($P59^2),"na")</f>
        <v>1</v>
      </c>
      <c r="AM59" s="89">
        <f t="shared" ref="AM59:AU74" si="37">IF(S59&gt;0,(((S59/S$80)^2)*($Q59^2))/($P59^2),"na")</f>
        <v>1.3840830449826991</v>
      </c>
      <c r="AN59" s="89" t="str">
        <f t="shared" si="37"/>
        <v>na</v>
      </c>
      <c r="AO59" s="89">
        <f t="shared" si="37"/>
        <v>3.8384006663890053</v>
      </c>
      <c r="AP59" s="89">
        <f t="shared" si="37"/>
        <v>1.5789040870590172</v>
      </c>
      <c r="AQ59" s="89">
        <f t="shared" si="37"/>
        <v>7.5614366729678632E-3</v>
      </c>
      <c r="AR59" s="89">
        <f t="shared" si="37"/>
        <v>1.44</v>
      </c>
      <c r="AS59" s="89" t="str">
        <f t="shared" si="37"/>
        <v>na</v>
      </c>
      <c r="AT59" s="89" t="str">
        <f t="shared" si="37"/>
        <v>na</v>
      </c>
      <c r="AU59" s="90" t="str">
        <f t="shared" si="37"/>
        <v>na</v>
      </c>
      <c r="AX59" s="93" t="s">
        <v>23</v>
      </c>
      <c r="AY59" s="97"/>
      <c r="AZ59" s="93"/>
      <c r="BA59" s="93"/>
      <c r="BB59" s="93"/>
      <c r="BC59" s="93"/>
      <c r="BD59" s="93"/>
      <c r="BE59" s="39" t="s">
        <v>9</v>
      </c>
      <c r="BF59" s="79" t="s">
        <v>186</v>
      </c>
      <c r="BG59" s="79"/>
      <c r="BH59" s="101">
        <v>12</v>
      </c>
      <c r="BI59" s="80">
        <v>0.44950000000000001</v>
      </c>
      <c r="BJ59" s="117">
        <v>11</v>
      </c>
      <c r="BK59" s="104">
        <v>0.55555555555555602</v>
      </c>
      <c r="BL59" s="104">
        <v>0.21986351600657625</v>
      </c>
      <c r="BM59" s="89">
        <f t="shared" ref="BM59:BM78" si="38">IF(BK59&lt;0.01*BI59,0.01,IF(BK59&gt;100*BI59,100,BK59/BI59))</f>
        <v>1.235941169200347</v>
      </c>
      <c r="BN59" s="89">
        <f>IF(BL59&gt;0,BL59/BI59,0.01)</f>
        <v>0.4891290678678003</v>
      </c>
      <c r="BO59" s="95">
        <v>1</v>
      </c>
      <c r="BP59" s="96">
        <v>1</v>
      </c>
      <c r="BQ59" s="96">
        <v>0</v>
      </c>
      <c r="BR59" s="96">
        <v>1</v>
      </c>
      <c r="BS59" s="96">
        <v>1</v>
      </c>
      <c r="BT59" s="96">
        <v>0.05</v>
      </c>
      <c r="BU59" s="96">
        <v>1</v>
      </c>
      <c r="BV59" s="96">
        <v>0</v>
      </c>
      <c r="BW59" s="96">
        <v>0</v>
      </c>
      <c r="BX59" s="96">
        <v>0</v>
      </c>
      <c r="BY59" s="91">
        <f>IF(BO59&gt;0,(BO59/BO$80)*LN($BM59),"na")</f>
        <v>0.21183276016834385</v>
      </c>
      <c r="BZ59" s="89">
        <f t="shared" ref="BZ59:CH74" si="39">IF(BP59&gt;0,(BP59/BP$80)*LN($BM59),"na")</f>
        <v>0.24921501196275747</v>
      </c>
      <c r="CA59" s="89" t="str">
        <f t="shared" si="39"/>
        <v>na</v>
      </c>
      <c r="CB59" s="89">
        <f t="shared" si="39"/>
        <v>0.41501928522777576</v>
      </c>
      <c r="CC59" s="89">
        <f t="shared" si="39"/>
        <v>0.26617729026388753</v>
      </c>
      <c r="CD59" s="89">
        <f t="shared" si="39"/>
        <v>1.8420240014638593E-2</v>
      </c>
      <c r="CE59" s="89">
        <f t="shared" si="39"/>
        <v>0.25419931220201258</v>
      </c>
      <c r="CF59" s="89" t="str">
        <f t="shared" si="39"/>
        <v>na</v>
      </c>
      <c r="CG59" s="89" t="str">
        <f t="shared" si="39"/>
        <v>na</v>
      </c>
      <c r="CH59" s="89" t="str">
        <f t="shared" si="39"/>
        <v>na</v>
      </c>
      <c r="CI59" s="91">
        <f>IF(BO59&gt;0,(((BO59/BO$80)^2)*($BM59^2))/($BN59^2),"na")</f>
        <v>6.3848199109343842</v>
      </c>
      <c r="CJ59" s="89">
        <f t="shared" ref="CJ59:CR74" si="40">IF(BP59&gt;0,(((BP59/BP$80)^2)*($BM59^2))/($BN59^2),"na")</f>
        <v>8.8371209839922269</v>
      </c>
      <c r="CK59" s="89" t="str">
        <f t="shared" si="40"/>
        <v>na</v>
      </c>
      <c r="CL59" s="89">
        <f t="shared" si="40"/>
        <v>24.50749700090433</v>
      </c>
      <c r="CM59" s="89">
        <f t="shared" si="40"/>
        <v>10.081018252510086</v>
      </c>
      <c r="CN59" s="89">
        <f t="shared" si="40"/>
        <v>4.8278411424834661E-2</v>
      </c>
      <c r="CO59" s="89">
        <f t="shared" si="40"/>
        <v>9.1941406717455134</v>
      </c>
      <c r="CP59" s="89" t="str">
        <f t="shared" si="40"/>
        <v>na</v>
      </c>
      <c r="CQ59" s="89" t="str">
        <f t="shared" si="40"/>
        <v>na</v>
      </c>
      <c r="CR59" s="90" t="str">
        <f t="shared" si="40"/>
        <v>na</v>
      </c>
    </row>
    <row r="60" spans="1:96" ht="15.75" x14ac:dyDescent="0.25">
      <c r="A60" s="13" t="s">
        <v>24</v>
      </c>
      <c r="B60" s="81"/>
      <c r="C60" s="13"/>
      <c r="D60" s="13"/>
      <c r="E60" s="13"/>
      <c r="F60" s="13"/>
      <c r="G60" s="13"/>
      <c r="H60" s="39" t="s">
        <v>8</v>
      </c>
      <c r="I60" t="s">
        <v>186</v>
      </c>
      <c r="K60" s="78"/>
      <c r="L60" s="16">
        <v>1331.183</v>
      </c>
      <c r="M60" s="1"/>
      <c r="N60" s="12"/>
      <c r="O60" s="12"/>
      <c r="P60" s="12">
        <f t="shared" si="35"/>
        <v>0.01</v>
      </c>
      <c r="Q60" s="12">
        <f t="shared" ref="Q60:Q74" si="41">IF(O60&gt;0,O60/L60,0.01)</f>
        <v>0.01</v>
      </c>
      <c r="R60" s="14">
        <v>1</v>
      </c>
      <c r="S60" s="11">
        <v>0.25</v>
      </c>
      <c r="T60" s="11">
        <v>1</v>
      </c>
      <c r="U60" s="11">
        <v>0.25</v>
      </c>
      <c r="V60" s="11">
        <v>1</v>
      </c>
      <c r="W60" s="11">
        <v>1</v>
      </c>
      <c r="X60" s="11">
        <v>0.25</v>
      </c>
      <c r="Y60" s="11">
        <v>1</v>
      </c>
      <c r="Z60" s="11">
        <v>1</v>
      </c>
      <c r="AA60" s="11">
        <v>1</v>
      </c>
      <c r="AB60" s="25">
        <f t="shared" ref="AB60:AB78" si="42">IF(R60&gt;0,(R60/R$80)*LN($P60),"na")</f>
        <v>-4.6051701859880909</v>
      </c>
      <c r="AC60" s="12">
        <f t="shared" si="36"/>
        <v>-1.354461819408262</v>
      </c>
      <c r="AD60" s="12">
        <f t="shared" si="36"/>
        <v>-5.6679017673699583</v>
      </c>
      <c r="AE60" s="12">
        <f t="shared" si="36"/>
        <v>-2.255593560483963</v>
      </c>
      <c r="AF60" s="12">
        <f t="shared" si="36"/>
        <v>-5.7866012808227323</v>
      </c>
      <c r="AG60" s="12">
        <f t="shared" si="36"/>
        <v>-8.0089916278053739</v>
      </c>
      <c r="AH60" s="12">
        <f t="shared" si="36"/>
        <v>-1.3815510557964272</v>
      </c>
      <c r="AI60" s="12">
        <f t="shared" si="36"/>
        <v>-4.6051701859880909</v>
      </c>
      <c r="AJ60" s="12">
        <f t="shared" si="36"/>
        <v>-4.6051701859880909</v>
      </c>
      <c r="AK60" s="12">
        <f t="shared" si="36"/>
        <v>-4.6051701859880909</v>
      </c>
      <c r="AL60" s="25">
        <f t="shared" ref="AL60:AL78" si="43">IF(R60&gt;0,(((R60/R$80)^2)*($Q60^2))/($P60^2),"na")</f>
        <v>1</v>
      </c>
      <c r="AM60" s="12">
        <f t="shared" si="37"/>
        <v>8.6505190311418692E-2</v>
      </c>
      <c r="AN60" s="12">
        <f t="shared" si="37"/>
        <v>1.514792899408284</v>
      </c>
      <c r="AO60" s="12">
        <f t="shared" si="37"/>
        <v>0.23990004164931283</v>
      </c>
      <c r="AP60" s="12">
        <f t="shared" si="37"/>
        <v>1.5789040870590172</v>
      </c>
      <c r="AQ60" s="12">
        <f t="shared" si="37"/>
        <v>3.0245746691871447</v>
      </c>
      <c r="AR60" s="12">
        <f t="shared" si="37"/>
        <v>0.09</v>
      </c>
      <c r="AS60" s="12">
        <f t="shared" si="37"/>
        <v>1</v>
      </c>
      <c r="AT60" s="12">
        <f t="shared" si="37"/>
        <v>1</v>
      </c>
      <c r="AU60" s="67">
        <f t="shared" si="37"/>
        <v>1</v>
      </c>
      <c r="AX60" s="13" t="s">
        <v>24</v>
      </c>
      <c r="AY60" s="81"/>
      <c r="AZ60" s="13"/>
      <c r="BA60" s="13"/>
      <c r="BB60" s="13"/>
      <c r="BC60" s="13"/>
      <c r="BD60" s="13"/>
      <c r="BE60" s="39" t="s">
        <v>8</v>
      </c>
      <c r="BF60" t="s">
        <v>186</v>
      </c>
      <c r="BH60" s="78"/>
      <c r="BI60" s="16">
        <v>1331.183</v>
      </c>
      <c r="BJ60" s="1"/>
      <c r="BK60" s="12"/>
      <c r="BL60" s="12"/>
      <c r="BM60" s="12">
        <f t="shared" si="38"/>
        <v>0.01</v>
      </c>
      <c r="BN60" s="12">
        <f t="shared" ref="BN60:BN74" si="44">IF(BL60&gt;0,BL60/BI60,0.01)</f>
        <v>0.01</v>
      </c>
      <c r="BO60" s="14">
        <v>1</v>
      </c>
      <c r="BP60" s="11">
        <v>0.25</v>
      </c>
      <c r="BQ60" s="11">
        <v>1</v>
      </c>
      <c r="BR60" s="11">
        <v>0.25</v>
      </c>
      <c r="BS60" s="11">
        <v>1</v>
      </c>
      <c r="BT60" s="11">
        <v>1</v>
      </c>
      <c r="BU60" s="11">
        <v>0.25</v>
      </c>
      <c r="BV60" s="11">
        <v>1</v>
      </c>
      <c r="BW60" s="11">
        <v>1</v>
      </c>
      <c r="BX60" s="11">
        <v>1</v>
      </c>
      <c r="BY60" s="25">
        <f t="shared" ref="BY60:BY78" si="45">IF(BO60&gt;0,(BO60/BO$80)*LN($BM60),"na")</f>
        <v>-4.6051701859880909</v>
      </c>
      <c r="BZ60" s="12">
        <f t="shared" si="39"/>
        <v>-1.354461819408262</v>
      </c>
      <c r="CA60" s="12">
        <f t="shared" si="39"/>
        <v>-5.6679017673699583</v>
      </c>
      <c r="CB60" s="12">
        <f t="shared" si="39"/>
        <v>-2.255593560483963</v>
      </c>
      <c r="CC60" s="12">
        <f t="shared" si="39"/>
        <v>-5.7866012808227323</v>
      </c>
      <c r="CD60" s="12">
        <f t="shared" si="39"/>
        <v>-8.0089916278053739</v>
      </c>
      <c r="CE60" s="12">
        <f t="shared" si="39"/>
        <v>-1.3815510557964272</v>
      </c>
      <c r="CF60" s="12">
        <f t="shared" si="39"/>
        <v>-4.6051701859880909</v>
      </c>
      <c r="CG60" s="12">
        <f t="shared" si="39"/>
        <v>-4.6051701859880909</v>
      </c>
      <c r="CH60" s="12">
        <f t="shared" si="39"/>
        <v>-4.6051701859880909</v>
      </c>
      <c r="CI60" s="25">
        <f t="shared" ref="CI60:CI78" si="46">IF(BO60&gt;0,(((BO60/BO$80)^2)*($BM60^2))/($BN60^2),"na")</f>
        <v>1</v>
      </c>
      <c r="CJ60" s="12">
        <f t="shared" si="40"/>
        <v>8.6505190311418692E-2</v>
      </c>
      <c r="CK60" s="12">
        <f t="shared" si="40"/>
        <v>1.514792899408284</v>
      </c>
      <c r="CL60" s="12">
        <f t="shared" si="40"/>
        <v>0.23990004164931283</v>
      </c>
      <c r="CM60" s="12">
        <f t="shared" si="40"/>
        <v>1.5789040870590172</v>
      </c>
      <c r="CN60" s="12">
        <f t="shared" si="40"/>
        <v>3.0245746691871447</v>
      </c>
      <c r="CO60" s="12">
        <f t="shared" si="40"/>
        <v>0.09</v>
      </c>
      <c r="CP60" s="12">
        <f t="shared" si="40"/>
        <v>1</v>
      </c>
      <c r="CQ60" s="12">
        <f t="shared" si="40"/>
        <v>1</v>
      </c>
      <c r="CR60" s="67">
        <f t="shared" si="40"/>
        <v>1</v>
      </c>
    </row>
    <row r="61" spans="1:96" ht="15.75" x14ac:dyDescent="0.25">
      <c r="A61" s="13" t="s">
        <v>86</v>
      </c>
      <c r="B61" s="81"/>
      <c r="C61" s="13"/>
      <c r="D61" s="13"/>
      <c r="E61" s="13"/>
      <c r="F61" s="13"/>
      <c r="G61" s="13"/>
      <c r="H61" s="39" t="s">
        <v>9</v>
      </c>
      <c r="I61" t="s">
        <v>186</v>
      </c>
      <c r="K61" s="78">
        <v>12</v>
      </c>
      <c r="L61" s="16">
        <v>0.71550000000000002</v>
      </c>
      <c r="M61" s="119"/>
      <c r="N61" s="104"/>
      <c r="O61" s="104"/>
      <c r="P61" s="12">
        <f t="shared" si="35"/>
        <v>0.01</v>
      </c>
      <c r="Q61" s="12">
        <f t="shared" si="41"/>
        <v>0.01</v>
      </c>
      <c r="R61" s="14">
        <v>1</v>
      </c>
      <c r="S61" s="11">
        <v>0.25</v>
      </c>
      <c r="T61" s="11">
        <v>0</v>
      </c>
      <c r="U61" s="11">
        <v>0.375</v>
      </c>
      <c r="V61" s="11">
        <v>1</v>
      </c>
      <c r="W61" s="11">
        <v>0.05</v>
      </c>
      <c r="X61" s="11">
        <v>1</v>
      </c>
      <c r="Y61" s="11">
        <v>0</v>
      </c>
      <c r="Z61" s="11">
        <v>0</v>
      </c>
      <c r="AA61" s="11">
        <v>0</v>
      </c>
      <c r="AB61" s="25">
        <f t="shared" si="42"/>
        <v>-4.6051701859880909</v>
      </c>
      <c r="AC61" s="12">
        <f t="shared" si="36"/>
        <v>-1.354461819408262</v>
      </c>
      <c r="AD61" s="12" t="str">
        <f t="shared" si="36"/>
        <v>na</v>
      </c>
      <c r="AE61" s="12">
        <f t="shared" si="36"/>
        <v>-3.3833903407259447</v>
      </c>
      <c r="AF61" s="12">
        <f t="shared" si="36"/>
        <v>-5.7866012808227323</v>
      </c>
      <c r="AG61" s="12">
        <f t="shared" si="36"/>
        <v>-0.40044958139026876</v>
      </c>
      <c r="AH61" s="12">
        <f t="shared" si="36"/>
        <v>-5.5262042231857089</v>
      </c>
      <c r="AI61" s="12" t="str">
        <f t="shared" si="36"/>
        <v>na</v>
      </c>
      <c r="AJ61" s="12" t="str">
        <f t="shared" si="36"/>
        <v>na</v>
      </c>
      <c r="AK61" s="12" t="str">
        <f t="shared" si="36"/>
        <v>na</v>
      </c>
      <c r="AL61" s="25">
        <f t="shared" si="43"/>
        <v>1</v>
      </c>
      <c r="AM61" s="12">
        <f t="shared" si="37"/>
        <v>8.6505190311418692E-2</v>
      </c>
      <c r="AN61" s="12" t="str">
        <f t="shared" si="37"/>
        <v>na</v>
      </c>
      <c r="AO61" s="12">
        <f t="shared" si="37"/>
        <v>0.53977509371095378</v>
      </c>
      <c r="AP61" s="12">
        <f t="shared" si="37"/>
        <v>1.5789040870590172</v>
      </c>
      <c r="AQ61" s="12">
        <f t="shared" si="37"/>
        <v>7.5614366729678632E-3</v>
      </c>
      <c r="AR61" s="12">
        <f t="shared" si="37"/>
        <v>1.44</v>
      </c>
      <c r="AS61" s="12" t="str">
        <f t="shared" si="37"/>
        <v>na</v>
      </c>
      <c r="AT61" s="12" t="str">
        <f t="shared" si="37"/>
        <v>na</v>
      </c>
      <c r="AU61" s="67" t="str">
        <f t="shared" si="37"/>
        <v>na</v>
      </c>
      <c r="AX61" s="13" t="s">
        <v>86</v>
      </c>
      <c r="AY61" s="81"/>
      <c r="AZ61" s="13"/>
      <c r="BA61" s="13"/>
      <c r="BB61" s="13"/>
      <c r="BC61" s="13"/>
      <c r="BD61" s="13"/>
      <c r="BE61" s="39" t="s">
        <v>9</v>
      </c>
      <c r="BF61" t="s">
        <v>186</v>
      </c>
      <c r="BH61" s="78">
        <v>12</v>
      </c>
      <c r="BI61" s="16">
        <v>0.71550000000000002</v>
      </c>
      <c r="BJ61" s="119">
        <v>11</v>
      </c>
      <c r="BK61" s="104">
        <v>0.10101010101010099</v>
      </c>
      <c r="BL61" s="104">
        <v>9.4570044559033242E-2</v>
      </c>
      <c r="BM61" s="12">
        <f t="shared" si="38"/>
        <v>0.14117414536701745</v>
      </c>
      <c r="BN61" s="12">
        <f t="shared" si="44"/>
        <v>0.13217336765762858</v>
      </c>
      <c r="BO61" s="14">
        <v>1</v>
      </c>
      <c r="BP61" s="11">
        <v>0.25</v>
      </c>
      <c r="BQ61" s="11">
        <v>0</v>
      </c>
      <c r="BR61" s="11">
        <v>0.375</v>
      </c>
      <c r="BS61" s="11">
        <v>1</v>
      </c>
      <c r="BT61" s="11">
        <v>0.05</v>
      </c>
      <c r="BU61" s="11">
        <v>1</v>
      </c>
      <c r="BV61" s="11">
        <v>0</v>
      </c>
      <c r="BW61" s="11">
        <v>0</v>
      </c>
      <c r="BX61" s="11">
        <v>0</v>
      </c>
      <c r="BY61" s="25">
        <f t="shared" si="45"/>
        <v>-1.957761077154913</v>
      </c>
      <c r="BZ61" s="12">
        <f t="shared" si="39"/>
        <v>-0.57581208151615093</v>
      </c>
      <c r="CA61" s="12" t="str">
        <f t="shared" si="39"/>
        <v>na</v>
      </c>
      <c r="CB61" s="12">
        <f t="shared" si="39"/>
        <v>-1.4383550770934055</v>
      </c>
      <c r="CC61" s="12">
        <f t="shared" si="39"/>
        <v>-2.4600139189381105</v>
      </c>
      <c r="CD61" s="12">
        <f t="shared" si="39"/>
        <v>-0.1702400936656446</v>
      </c>
      <c r="CE61" s="12">
        <f t="shared" si="39"/>
        <v>-2.3493132925858955</v>
      </c>
      <c r="CF61" s="12" t="str">
        <f t="shared" si="39"/>
        <v>na</v>
      </c>
      <c r="CG61" s="12" t="str">
        <f t="shared" si="39"/>
        <v>na</v>
      </c>
      <c r="CH61" s="12" t="str">
        <f t="shared" si="39"/>
        <v>na</v>
      </c>
      <c r="CI61" s="25">
        <f t="shared" si="46"/>
        <v>1.1408339148914386</v>
      </c>
      <c r="CJ61" s="12">
        <f t="shared" si="40"/>
        <v>9.8688054921404728E-2</v>
      </c>
      <c r="CK61" s="12" t="str">
        <f t="shared" si="40"/>
        <v>na</v>
      </c>
      <c r="CL61" s="12">
        <f t="shared" si="40"/>
        <v>0.61579373331916054</v>
      </c>
      <c r="CM61" s="12">
        <f t="shared" si="40"/>
        <v>1.8012673308776312</v>
      </c>
      <c r="CN61" s="12">
        <f t="shared" si="40"/>
        <v>8.626343401825623E-3</v>
      </c>
      <c r="CO61" s="12">
        <f t="shared" si="40"/>
        <v>1.6428008374436716</v>
      </c>
      <c r="CP61" s="12" t="str">
        <f t="shared" si="40"/>
        <v>na</v>
      </c>
      <c r="CQ61" s="12" t="str">
        <f t="shared" si="40"/>
        <v>na</v>
      </c>
      <c r="CR61" s="67" t="str">
        <f t="shared" si="40"/>
        <v>na</v>
      </c>
    </row>
    <row r="62" spans="1:96" ht="15.75" x14ac:dyDescent="0.25">
      <c r="A62" s="13" t="s">
        <v>25</v>
      </c>
      <c r="B62" s="81"/>
      <c r="C62" s="13"/>
      <c r="D62" s="13"/>
      <c r="E62" s="13"/>
      <c r="F62" s="13"/>
      <c r="G62" s="13"/>
      <c r="H62" s="39" t="s">
        <v>9</v>
      </c>
      <c r="I62" t="s">
        <v>186</v>
      </c>
      <c r="K62" s="78">
        <v>12</v>
      </c>
      <c r="L62" s="16">
        <v>0.30599999999999999</v>
      </c>
      <c r="M62" s="119"/>
      <c r="N62" s="104"/>
      <c r="O62" s="104"/>
      <c r="P62" s="12">
        <f t="shared" si="35"/>
        <v>0.01</v>
      </c>
      <c r="Q62" s="12">
        <f t="shared" si="41"/>
        <v>0.01</v>
      </c>
      <c r="R62" s="14">
        <v>1</v>
      </c>
      <c r="S62">
        <v>1</v>
      </c>
      <c r="T62">
        <v>0.25</v>
      </c>
      <c r="U62">
        <v>1</v>
      </c>
      <c r="V62">
        <v>1</v>
      </c>
      <c r="W62">
        <v>0.05</v>
      </c>
      <c r="X62" s="11">
        <v>0</v>
      </c>
      <c r="Y62" s="11">
        <v>0</v>
      </c>
      <c r="Z62" s="11">
        <v>0</v>
      </c>
      <c r="AA62" s="11">
        <v>0</v>
      </c>
      <c r="AB62" s="25">
        <f t="shared" si="42"/>
        <v>-4.6051701859880909</v>
      </c>
      <c r="AC62" s="12">
        <f t="shared" si="36"/>
        <v>-5.4178472776330482</v>
      </c>
      <c r="AD62" s="12">
        <f t="shared" si="36"/>
        <v>-1.4169754418424896</v>
      </c>
      <c r="AE62" s="12">
        <f t="shared" si="36"/>
        <v>-9.0223742419358519</v>
      </c>
      <c r="AF62" s="12">
        <f t="shared" si="36"/>
        <v>-5.7866012808227323</v>
      </c>
      <c r="AG62" s="12">
        <f t="shared" si="36"/>
        <v>-0.40044958139026876</v>
      </c>
      <c r="AH62" s="12" t="str">
        <f t="shared" si="36"/>
        <v>na</v>
      </c>
      <c r="AI62" s="12" t="str">
        <f t="shared" si="36"/>
        <v>na</v>
      </c>
      <c r="AJ62" s="12" t="str">
        <f t="shared" si="36"/>
        <v>na</v>
      </c>
      <c r="AK62" s="12" t="str">
        <f t="shared" si="36"/>
        <v>na</v>
      </c>
      <c r="AL62" s="25">
        <f t="shared" si="43"/>
        <v>1</v>
      </c>
      <c r="AM62" s="12">
        <f t="shared" si="37"/>
        <v>1.3840830449826991</v>
      </c>
      <c r="AN62" s="12">
        <f t="shared" si="37"/>
        <v>9.4674556213017749E-2</v>
      </c>
      <c r="AO62" s="12">
        <f t="shared" si="37"/>
        <v>3.8384006663890053</v>
      </c>
      <c r="AP62" s="12">
        <f t="shared" si="37"/>
        <v>1.5789040870590172</v>
      </c>
      <c r="AQ62" s="12">
        <f t="shared" si="37"/>
        <v>7.5614366729678632E-3</v>
      </c>
      <c r="AR62" s="12" t="str">
        <f t="shared" si="37"/>
        <v>na</v>
      </c>
      <c r="AS62" s="12" t="str">
        <f t="shared" si="37"/>
        <v>na</v>
      </c>
      <c r="AT62" s="12" t="str">
        <f t="shared" si="37"/>
        <v>na</v>
      </c>
      <c r="AU62" s="67" t="str">
        <f t="shared" si="37"/>
        <v>na</v>
      </c>
      <c r="AX62" s="13" t="s">
        <v>25</v>
      </c>
      <c r="AY62" s="81"/>
      <c r="AZ62" s="13"/>
      <c r="BA62" s="13"/>
      <c r="BB62" s="13"/>
      <c r="BC62" s="13"/>
      <c r="BD62" s="13"/>
      <c r="BE62" s="39" t="s">
        <v>9</v>
      </c>
      <c r="BF62" t="s">
        <v>186</v>
      </c>
      <c r="BH62" s="78">
        <v>12</v>
      </c>
      <c r="BI62" s="16">
        <v>0.30599999999999999</v>
      </c>
      <c r="BJ62" s="119">
        <v>11</v>
      </c>
      <c r="BK62" s="104">
        <v>0.10101010101010099</v>
      </c>
      <c r="BL62" s="104">
        <v>5.659144700914652E-2</v>
      </c>
      <c r="BM62" s="12">
        <f t="shared" si="38"/>
        <v>0.33009836931405556</v>
      </c>
      <c r="BN62" s="12">
        <f t="shared" si="44"/>
        <v>0.18493936931093635</v>
      </c>
      <c r="BO62" s="14">
        <v>1</v>
      </c>
      <c r="BP62">
        <v>1</v>
      </c>
      <c r="BQ62">
        <v>0.25</v>
      </c>
      <c r="BR62">
        <v>1</v>
      </c>
      <c r="BS62">
        <v>1</v>
      </c>
      <c r="BT62">
        <v>0.05</v>
      </c>
      <c r="BU62" s="11">
        <v>0</v>
      </c>
      <c r="BV62" s="11">
        <v>0</v>
      </c>
      <c r="BW62" s="11">
        <v>0</v>
      </c>
      <c r="BX62" s="11">
        <v>0</v>
      </c>
      <c r="BY62" s="25">
        <f t="shared" si="45"/>
        <v>-1.108364580110788</v>
      </c>
      <c r="BZ62" s="12">
        <f t="shared" si="39"/>
        <v>-1.3039583295421036</v>
      </c>
      <c r="CA62" s="12">
        <f t="shared" si="39"/>
        <v>-0.341035255418704</v>
      </c>
      <c r="CB62" s="12">
        <f t="shared" si="39"/>
        <v>-2.1714897896048093</v>
      </c>
      <c r="CC62" s="12">
        <f t="shared" si="39"/>
        <v>-1.392709420034498</v>
      </c>
      <c r="CD62" s="12">
        <f t="shared" si="39"/>
        <v>-9.6379528705285905E-2</v>
      </c>
      <c r="CE62" s="12" t="str">
        <f t="shared" si="39"/>
        <v>na</v>
      </c>
      <c r="CF62" s="12" t="str">
        <f t="shared" si="39"/>
        <v>na</v>
      </c>
      <c r="CG62" s="12" t="str">
        <f t="shared" si="39"/>
        <v>na</v>
      </c>
      <c r="CH62" s="12" t="str">
        <f t="shared" si="39"/>
        <v>na</v>
      </c>
      <c r="CI62" s="25">
        <f t="shared" si="46"/>
        <v>3.1858697285242057</v>
      </c>
      <c r="CJ62" s="12">
        <f t="shared" si="40"/>
        <v>4.4095082747739873</v>
      </c>
      <c r="CK62" s="12">
        <f t="shared" si="40"/>
        <v>0.30162080270051655</v>
      </c>
      <c r="CL62" s="12">
        <f t="shared" si="40"/>
        <v>12.228644488995869</v>
      </c>
      <c r="CM62" s="12">
        <f t="shared" si="40"/>
        <v>5.0301827352044697</v>
      </c>
      <c r="CN62" s="12">
        <f t="shared" si="40"/>
        <v>2.4089752200561098E-2</v>
      </c>
      <c r="CO62" s="12" t="str">
        <f t="shared" si="40"/>
        <v>na</v>
      </c>
      <c r="CP62" s="12" t="str">
        <f t="shared" si="40"/>
        <v>na</v>
      </c>
      <c r="CQ62" s="12" t="str">
        <f t="shared" si="40"/>
        <v>na</v>
      </c>
      <c r="CR62" s="67" t="str">
        <f t="shared" si="40"/>
        <v>na</v>
      </c>
    </row>
    <row r="63" spans="1:96" ht="15.75" x14ac:dyDescent="0.25">
      <c r="A63" s="13" t="s">
        <v>26</v>
      </c>
      <c r="B63" s="81"/>
      <c r="C63" s="13"/>
      <c r="D63" s="13"/>
      <c r="E63" s="13"/>
      <c r="F63" s="13"/>
      <c r="G63" s="13"/>
      <c r="H63" s="39" t="s">
        <v>9</v>
      </c>
      <c r="I63" t="s">
        <v>186</v>
      </c>
      <c r="K63" s="78">
        <v>12</v>
      </c>
      <c r="L63" s="16">
        <v>5.734</v>
      </c>
      <c r="M63" s="119"/>
      <c r="N63" s="104"/>
      <c r="O63" s="104"/>
      <c r="P63" s="12">
        <f t="shared" si="35"/>
        <v>0.01</v>
      </c>
      <c r="Q63" s="12">
        <f t="shared" si="41"/>
        <v>0.01</v>
      </c>
      <c r="R63" s="14">
        <v>1</v>
      </c>
      <c r="S63" s="11">
        <v>1</v>
      </c>
      <c r="T63" s="11">
        <v>1</v>
      </c>
      <c r="U63" s="11">
        <v>0.375</v>
      </c>
      <c r="V63" s="11">
        <v>0.25</v>
      </c>
      <c r="W63" s="11">
        <v>1</v>
      </c>
      <c r="X63" s="11">
        <v>1</v>
      </c>
      <c r="Y63" s="11">
        <v>0</v>
      </c>
      <c r="Z63" s="11">
        <v>0</v>
      </c>
      <c r="AA63" s="11">
        <v>1</v>
      </c>
      <c r="AB63" s="25">
        <f t="shared" si="42"/>
        <v>-4.6051701859880909</v>
      </c>
      <c r="AC63" s="12">
        <f t="shared" si="36"/>
        <v>-5.4178472776330482</v>
      </c>
      <c r="AD63" s="12">
        <f t="shared" si="36"/>
        <v>-5.6679017673699583</v>
      </c>
      <c r="AE63" s="12">
        <f t="shared" si="36"/>
        <v>-3.3833903407259447</v>
      </c>
      <c r="AF63" s="12">
        <f t="shared" si="36"/>
        <v>-1.4466503202056831</v>
      </c>
      <c r="AG63" s="12">
        <f t="shared" si="36"/>
        <v>-8.0089916278053739</v>
      </c>
      <c r="AH63" s="12">
        <f t="shared" si="36"/>
        <v>-5.5262042231857089</v>
      </c>
      <c r="AI63" s="12" t="str">
        <f t="shared" si="36"/>
        <v>na</v>
      </c>
      <c r="AJ63" s="12" t="str">
        <f t="shared" si="36"/>
        <v>na</v>
      </c>
      <c r="AK63" s="12">
        <f t="shared" si="36"/>
        <v>-4.6051701859880909</v>
      </c>
      <c r="AL63" s="25">
        <f t="shared" si="43"/>
        <v>1</v>
      </c>
      <c r="AM63" s="12">
        <f t="shared" si="37"/>
        <v>1.3840830449826991</v>
      </c>
      <c r="AN63" s="12">
        <f t="shared" si="37"/>
        <v>1.514792899408284</v>
      </c>
      <c r="AO63" s="12">
        <f t="shared" si="37"/>
        <v>0.53977509371095378</v>
      </c>
      <c r="AP63" s="12">
        <f t="shared" si="37"/>
        <v>9.8681505441188574E-2</v>
      </c>
      <c r="AQ63" s="12">
        <f t="shared" si="37"/>
        <v>3.0245746691871447</v>
      </c>
      <c r="AR63" s="12">
        <f t="shared" si="37"/>
        <v>1.44</v>
      </c>
      <c r="AS63" s="12" t="str">
        <f t="shared" si="37"/>
        <v>na</v>
      </c>
      <c r="AT63" s="12" t="str">
        <f t="shared" si="37"/>
        <v>na</v>
      </c>
      <c r="AU63" s="67">
        <f t="shared" si="37"/>
        <v>1</v>
      </c>
      <c r="AX63" s="13" t="s">
        <v>26</v>
      </c>
      <c r="AY63" s="81"/>
      <c r="AZ63" s="13"/>
      <c r="BA63" s="13"/>
      <c r="BB63" s="13"/>
      <c r="BC63" s="13"/>
      <c r="BD63" s="13"/>
      <c r="BE63" s="39" t="s">
        <v>9</v>
      </c>
      <c r="BF63" t="s">
        <v>186</v>
      </c>
      <c r="BH63" s="78">
        <v>12</v>
      </c>
      <c r="BI63" s="16">
        <v>5.734</v>
      </c>
      <c r="BJ63" s="119">
        <v>11</v>
      </c>
      <c r="BK63" s="104">
        <v>4.6969696969696999</v>
      </c>
      <c r="BL63" s="104">
        <v>2.6965542938598364</v>
      </c>
      <c r="BM63" s="12">
        <f t="shared" si="38"/>
        <v>0.81914365137246248</v>
      </c>
      <c r="BN63" s="12">
        <f t="shared" si="44"/>
        <v>0.470274554213435</v>
      </c>
      <c r="BO63" s="14">
        <v>1</v>
      </c>
      <c r="BP63" s="11">
        <v>1</v>
      </c>
      <c r="BQ63" s="11">
        <v>1</v>
      </c>
      <c r="BR63" s="11">
        <v>0.375</v>
      </c>
      <c r="BS63" s="11">
        <v>0.25</v>
      </c>
      <c r="BT63" s="11">
        <v>1</v>
      </c>
      <c r="BU63" s="11">
        <v>1</v>
      </c>
      <c r="BV63" s="11">
        <v>0</v>
      </c>
      <c r="BW63" s="11">
        <v>0</v>
      </c>
      <c r="BX63" s="11">
        <v>1</v>
      </c>
      <c r="BY63" s="25">
        <f t="shared" si="45"/>
        <v>-0.1994958120084111</v>
      </c>
      <c r="BZ63" s="12">
        <f t="shared" si="39"/>
        <v>-0.23470095530401305</v>
      </c>
      <c r="CA63" s="12">
        <f t="shared" si="39"/>
        <v>-0.24553330708727522</v>
      </c>
      <c r="CB63" s="12">
        <f t="shared" si="39"/>
        <v>-0.14656835167964899</v>
      </c>
      <c r="CC63" s="12">
        <f t="shared" si="39"/>
        <v>-6.266884146861082E-2</v>
      </c>
      <c r="CD63" s="12">
        <f t="shared" si="39"/>
        <v>-0.34694923827549751</v>
      </c>
      <c r="CE63" s="12">
        <f t="shared" si="39"/>
        <v>-0.2393949744100933</v>
      </c>
      <c r="CF63" s="12" t="str">
        <f t="shared" si="39"/>
        <v>na</v>
      </c>
      <c r="CG63" s="12" t="str">
        <f t="shared" si="39"/>
        <v>na</v>
      </c>
      <c r="CH63" s="12">
        <f t="shared" si="39"/>
        <v>-0.1994958120084111</v>
      </c>
      <c r="CI63" s="25">
        <f t="shared" si="46"/>
        <v>3.0340111921998916</v>
      </c>
      <c r="CJ63" s="12">
        <f t="shared" si="40"/>
        <v>4.1993234494116152</v>
      </c>
      <c r="CK63" s="12">
        <f t="shared" si="40"/>
        <v>4.5958986106696589</v>
      </c>
      <c r="CL63" s="12">
        <f t="shared" si="40"/>
        <v>1.6376836755897792</v>
      </c>
      <c r="CM63" s="12">
        <f t="shared" si="40"/>
        <v>0.29940079197170061</v>
      </c>
      <c r="CN63" s="12">
        <f t="shared" si="40"/>
        <v>9.1765933979580829</v>
      </c>
      <c r="CO63" s="12">
        <f t="shared" si="40"/>
        <v>4.3689761167678443</v>
      </c>
      <c r="CP63" s="12" t="str">
        <f t="shared" si="40"/>
        <v>na</v>
      </c>
      <c r="CQ63" s="12" t="str">
        <f t="shared" si="40"/>
        <v>na</v>
      </c>
      <c r="CR63" s="67">
        <f t="shared" si="40"/>
        <v>3.0340111921998916</v>
      </c>
    </row>
    <row r="64" spans="1:96" ht="15.75" x14ac:dyDescent="0.25">
      <c r="A64" s="13" t="s">
        <v>27</v>
      </c>
      <c r="B64" s="81"/>
      <c r="C64" s="13"/>
      <c r="D64" s="13"/>
      <c r="E64" s="13"/>
      <c r="F64" s="13"/>
      <c r="G64" s="13"/>
      <c r="H64" s="39" t="s">
        <v>8</v>
      </c>
      <c r="I64" t="s">
        <v>186</v>
      </c>
      <c r="K64" s="78"/>
      <c r="L64" s="16">
        <v>123.917</v>
      </c>
      <c r="M64" s="1"/>
      <c r="N64" s="12"/>
      <c r="O64" s="12"/>
      <c r="P64" s="12">
        <f t="shared" si="35"/>
        <v>0.01</v>
      </c>
      <c r="Q64" s="12">
        <f t="shared" si="41"/>
        <v>0.01</v>
      </c>
      <c r="R64" s="14">
        <v>0</v>
      </c>
      <c r="S64" s="15">
        <v>0</v>
      </c>
      <c r="T64" s="15">
        <v>0</v>
      </c>
      <c r="U64" s="15">
        <v>0</v>
      </c>
      <c r="V64" s="15">
        <v>0</v>
      </c>
      <c r="W64" s="15">
        <v>0</v>
      </c>
      <c r="X64" s="15">
        <v>0</v>
      </c>
      <c r="Y64" s="15">
        <v>0</v>
      </c>
      <c r="Z64" s="15">
        <v>0</v>
      </c>
      <c r="AA64" s="15">
        <v>0</v>
      </c>
      <c r="AB64" s="25" t="str">
        <f t="shared" si="42"/>
        <v>na</v>
      </c>
      <c r="AC64" s="12" t="str">
        <f t="shared" si="36"/>
        <v>na</v>
      </c>
      <c r="AD64" s="12" t="str">
        <f t="shared" si="36"/>
        <v>na</v>
      </c>
      <c r="AE64" s="12" t="str">
        <f t="shared" si="36"/>
        <v>na</v>
      </c>
      <c r="AF64" s="12" t="str">
        <f t="shared" si="36"/>
        <v>na</v>
      </c>
      <c r="AG64" s="12" t="str">
        <f t="shared" si="36"/>
        <v>na</v>
      </c>
      <c r="AH64" s="12" t="str">
        <f t="shared" si="36"/>
        <v>na</v>
      </c>
      <c r="AI64" s="12" t="str">
        <f t="shared" si="36"/>
        <v>na</v>
      </c>
      <c r="AJ64" s="12" t="str">
        <f t="shared" si="36"/>
        <v>na</v>
      </c>
      <c r="AK64" s="12" t="str">
        <f t="shared" si="36"/>
        <v>na</v>
      </c>
      <c r="AL64" s="25" t="str">
        <f t="shared" si="43"/>
        <v>na</v>
      </c>
      <c r="AM64" s="12" t="str">
        <f t="shared" si="37"/>
        <v>na</v>
      </c>
      <c r="AN64" s="12" t="str">
        <f t="shared" si="37"/>
        <v>na</v>
      </c>
      <c r="AO64" s="12" t="str">
        <f t="shared" si="37"/>
        <v>na</v>
      </c>
      <c r="AP64" s="12" t="str">
        <f t="shared" si="37"/>
        <v>na</v>
      </c>
      <c r="AQ64" s="12" t="str">
        <f t="shared" si="37"/>
        <v>na</v>
      </c>
      <c r="AR64" s="12" t="str">
        <f t="shared" si="37"/>
        <v>na</v>
      </c>
      <c r="AS64" s="12" t="str">
        <f t="shared" si="37"/>
        <v>na</v>
      </c>
      <c r="AT64" s="12" t="str">
        <f t="shared" si="37"/>
        <v>na</v>
      </c>
      <c r="AU64" s="67" t="str">
        <f t="shared" si="37"/>
        <v>na</v>
      </c>
      <c r="AX64" s="13" t="s">
        <v>27</v>
      </c>
      <c r="AY64" s="81"/>
      <c r="AZ64" s="13"/>
      <c r="BA64" s="13"/>
      <c r="BB64" s="13"/>
      <c r="BC64" s="13"/>
      <c r="BD64" s="13"/>
      <c r="BE64" s="39" t="s">
        <v>8</v>
      </c>
      <c r="BF64" t="s">
        <v>186</v>
      </c>
      <c r="BH64" s="78"/>
      <c r="BI64" s="16">
        <v>123.917</v>
      </c>
      <c r="BJ64" s="1"/>
      <c r="BK64" s="12"/>
      <c r="BL64" s="12"/>
      <c r="BM64" s="12">
        <f t="shared" si="38"/>
        <v>0.01</v>
      </c>
      <c r="BN64" s="12">
        <f t="shared" si="44"/>
        <v>0.01</v>
      </c>
      <c r="BO64" s="14">
        <v>0</v>
      </c>
      <c r="BP64" s="15">
        <v>0</v>
      </c>
      <c r="BQ64" s="15">
        <v>0</v>
      </c>
      <c r="BR64" s="15">
        <v>0</v>
      </c>
      <c r="BS64" s="15">
        <v>0</v>
      </c>
      <c r="BT64" s="15">
        <v>0</v>
      </c>
      <c r="BU64" s="15">
        <v>0</v>
      </c>
      <c r="BV64" s="15">
        <v>0</v>
      </c>
      <c r="BW64" s="15">
        <v>0</v>
      </c>
      <c r="BX64" s="15">
        <v>0</v>
      </c>
      <c r="BY64" s="25" t="str">
        <f t="shared" si="45"/>
        <v>na</v>
      </c>
      <c r="BZ64" s="12" t="str">
        <f t="shared" si="39"/>
        <v>na</v>
      </c>
      <c r="CA64" s="12" t="str">
        <f t="shared" si="39"/>
        <v>na</v>
      </c>
      <c r="CB64" s="12" t="str">
        <f t="shared" si="39"/>
        <v>na</v>
      </c>
      <c r="CC64" s="12" t="str">
        <f t="shared" si="39"/>
        <v>na</v>
      </c>
      <c r="CD64" s="12" t="str">
        <f t="shared" si="39"/>
        <v>na</v>
      </c>
      <c r="CE64" s="12" t="str">
        <f t="shared" si="39"/>
        <v>na</v>
      </c>
      <c r="CF64" s="12" t="str">
        <f t="shared" si="39"/>
        <v>na</v>
      </c>
      <c r="CG64" s="12" t="str">
        <f t="shared" si="39"/>
        <v>na</v>
      </c>
      <c r="CH64" s="12" t="str">
        <f t="shared" si="39"/>
        <v>na</v>
      </c>
      <c r="CI64" s="25" t="str">
        <f t="shared" si="46"/>
        <v>na</v>
      </c>
      <c r="CJ64" s="12" t="str">
        <f t="shared" si="40"/>
        <v>na</v>
      </c>
      <c r="CK64" s="12" t="str">
        <f t="shared" si="40"/>
        <v>na</v>
      </c>
      <c r="CL64" s="12" t="str">
        <f t="shared" si="40"/>
        <v>na</v>
      </c>
      <c r="CM64" s="12" t="str">
        <f t="shared" si="40"/>
        <v>na</v>
      </c>
      <c r="CN64" s="12" t="str">
        <f t="shared" si="40"/>
        <v>na</v>
      </c>
      <c r="CO64" s="12" t="str">
        <f t="shared" si="40"/>
        <v>na</v>
      </c>
      <c r="CP64" s="12" t="str">
        <f t="shared" si="40"/>
        <v>na</v>
      </c>
      <c r="CQ64" s="12" t="str">
        <f t="shared" si="40"/>
        <v>na</v>
      </c>
      <c r="CR64" s="67" t="str">
        <f t="shared" si="40"/>
        <v>na</v>
      </c>
    </row>
    <row r="65" spans="1:96" ht="15.75" x14ac:dyDescent="0.25">
      <c r="A65" s="13" t="s">
        <v>60</v>
      </c>
      <c r="B65" s="81"/>
      <c r="C65" s="13"/>
      <c r="D65" s="13"/>
      <c r="E65" s="13"/>
      <c r="F65" s="13"/>
      <c r="G65" s="13"/>
      <c r="H65" s="39" t="s">
        <v>8</v>
      </c>
      <c r="I65" t="s">
        <v>186</v>
      </c>
      <c r="K65" s="78"/>
      <c r="L65" s="16">
        <v>30.483000000000001</v>
      </c>
      <c r="M65" s="1"/>
      <c r="N65" s="12"/>
      <c r="O65" s="12"/>
      <c r="P65" s="12">
        <f t="shared" si="35"/>
        <v>0.01</v>
      </c>
      <c r="Q65" s="12">
        <f t="shared" si="41"/>
        <v>0.01</v>
      </c>
      <c r="R65" s="14">
        <v>0</v>
      </c>
      <c r="S65" s="15">
        <v>0</v>
      </c>
      <c r="T65" s="15">
        <v>0</v>
      </c>
      <c r="U65" s="15">
        <v>0</v>
      </c>
      <c r="V65" s="15">
        <v>0</v>
      </c>
      <c r="W65" s="15">
        <v>0</v>
      </c>
      <c r="X65" s="15">
        <v>0</v>
      </c>
      <c r="Y65" s="15">
        <v>0</v>
      </c>
      <c r="Z65" s="15">
        <v>0</v>
      </c>
      <c r="AA65" s="15">
        <v>0</v>
      </c>
      <c r="AB65" s="25" t="str">
        <f t="shared" si="42"/>
        <v>na</v>
      </c>
      <c r="AC65" s="12" t="str">
        <f t="shared" si="36"/>
        <v>na</v>
      </c>
      <c r="AD65" s="12" t="str">
        <f t="shared" si="36"/>
        <v>na</v>
      </c>
      <c r="AE65" s="12" t="str">
        <f t="shared" si="36"/>
        <v>na</v>
      </c>
      <c r="AF65" s="12" t="str">
        <f t="shared" si="36"/>
        <v>na</v>
      </c>
      <c r="AG65" s="12" t="str">
        <f t="shared" si="36"/>
        <v>na</v>
      </c>
      <c r="AH65" s="12" t="str">
        <f t="shared" si="36"/>
        <v>na</v>
      </c>
      <c r="AI65" s="12" t="str">
        <f t="shared" si="36"/>
        <v>na</v>
      </c>
      <c r="AJ65" s="12" t="str">
        <f t="shared" si="36"/>
        <v>na</v>
      </c>
      <c r="AK65" s="12" t="str">
        <f t="shared" si="36"/>
        <v>na</v>
      </c>
      <c r="AL65" s="25" t="str">
        <f t="shared" si="43"/>
        <v>na</v>
      </c>
      <c r="AM65" s="12" t="str">
        <f t="shared" si="37"/>
        <v>na</v>
      </c>
      <c r="AN65" s="12" t="str">
        <f t="shared" si="37"/>
        <v>na</v>
      </c>
      <c r="AO65" s="12" t="str">
        <f t="shared" si="37"/>
        <v>na</v>
      </c>
      <c r="AP65" s="12" t="str">
        <f t="shared" si="37"/>
        <v>na</v>
      </c>
      <c r="AQ65" s="12" t="str">
        <f t="shared" si="37"/>
        <v>na</v>
      </c>
      <c r="AR65" s="12" t="str">
        <f t="shared" si="37"/>
        <v>na</v>
      </c>
      <c r="AS65" s="12" t="str">
        <f t="shared" si="37"/>
        <v>na</v>
      </c>
      <c r="AT65" s="12" t="str">
        <f t="shared" si="37"/>
        <v>na</v>
      </c>
      <c r="AU65" s="67" t="str">
        <f t="shared" si="37"/>
        <v>na</v>
      </c>
      <c r="AX65" s="13" t="s">
        <v>60</v>
      </c>
      <c r="AY65" s="81"/>
      <c r="AZ65" s="13"/>
      <c r="BA65" s="13"/>
      <c r="BB65" s="13"/>
      <c r="BC65" s="13"/>
      <c r="BD65" s="13"/>
      <c r="BE65" s="39" t="s">
        <v>8</v>
      </c>
      <c r="BF65" t="s">
        <v>186</v>
      </c>
      <c r="BH65" s="78"/>
      <c r="BI65" s="16">
        <v>30.483000000000001</v>
      </c>
      <c r="BJ65" s="1"/>
      <c r="BK65" s="12"/>
      <c r="BL65" s="12"/>
      <c r="BM65" s="12">
        <f t="shared" si="38"/>
        <v>0.01</v>
      </c>
      <c r="BN65" s="12">
        <f t="shared" si="44"/>
        <v>0.01</v>
      </c>
      <c r="BO65" s="14">
        <v>0</v>
      </c>
      <c r="BP65" s="15">
        <v>0</v>
      </c>
      <c r="BQ65" s="15">
        <v>0</v>
      </c>
      <c r="BR65" s="15">
        <v>0</v>
      </c>
      <c r="BS65" s="15">
        <v>0</v>
      </c>
      <c r="BT65" s="15">
        <v>0</v>
      </c>
      <c r="BU65" s="15">
        <v>0</v>
      </c>
      <c r="BV65" s="15">
        <v>0</v>
      </c>
      <c r="BW65" s="15">
        <v>0</v>
      </c>
      <c r="BX65" s="15">
        <v>0</v>
      </c>
      <c r="BY65" s="25" t="str">
        <f t="shared" si="45"/>
        <v>na</v>
      </c>
      <c r="BZ65" s="12" t="str">
        <f t="shared" si="39"/>
        <v>na</v>
      </c>
      <c r="CA65" s="12" t="str">
        <f t="shared" si="39"/>
        <v>na</v>
      </c>
      <c r="CB65" s="12" t="str">
        <f t="shared" si="39"/>
        <v>na</v>
      </c>
      <c r="CC65" s="12" t="str">
        <f t="shared" si="39"/>
        <v>na</v>
      </c>
      <c r="CD65" s="12" t="str">
        <f t="shared" si="39"/>
        <v>na</v>
      </c>
      <c r="CE65" s="12" t="str">
        <f t="shared" si="39"/>
        <v>na</v>
      </c>
      <c r="CF65" s="12" t="str">
        <f t="shared" si="39"/>
        <v>na</v>
      </c>
      <c r="CG65" s="12" t="str">
        <f t="shared" si="39"/>
        <v>na</v>
      </c>
      <c r="CH65" s="12" t="str">
        <f t="shared" si="39"/>
        <v>na</v>
      </c>
      <c r="CI65" s="25" t="str">
        <f t="shared" si="46"/>
        <v>na</v>
      </c>
      <c r="CJ65" s="12" t="str">
        <f t="shared" si="40"/>
        <v>na</v>
      </c>
      <c r="CK65" s="12" t="str">
        <f t="shared" si="40"/>
        <v>na</v>
      </c>
      <c r="CL65" s="12" t="str">
        <f t="shared" si="40"/>
        <v>na</v>
      </c>
      <c r="CM65" s="12" t="str">
        <f t="shared" si="40"/>
        <v>na</v>
      </c>
      <c r="CN65" s="12" t="str">
        <f t="shared" si="40"/>
        <v>na</v>
      </c>
      <c r="CO65" s="12" t="str">
        <f t="shared" si="40"/>
        <v>na</v>
      </c>
      <c r="CP65" s="12" t="str">
        <f t="shared" si="40"/>
        <v>na</v>
      </c>
      <c r="CQ65" s="12" t="str">
        <f t="shared" si="40"/>
        <v>na</v>
      </c>
      <c r="CR65" s="67" t="str">
        <f t="shared" si="40"/>
        <v>na</v>
      </c>
    </row>
    <row r="66" spans="1:96" ht="15.75" x14ac:dyDescent="0.25">
      <c r="A66" s="13" t="s">
        <v>28</v>
      </c>
      <c r="B66" s="81"/>
      <c r="C66" s="13"/>
      <c r="D66" s="13"/>
      <c r="E66" s="13"/>
      <c r="F66" s="13"/>
      <c r="G66" s="13"/>
      <c r="H66" s="39" t="s">
        <v>9</v>
      </c>
      <c r="I66" t="s">
        <v>186</v>
      </c>
      <c r="K66" s="78">
        <v>12</v>
      </c>
      <c r="L66" s="16">
        <v>4.7141000000000002</v>
      </c>
      <c r="M66" s="119"/>
      <c r="N66" s="104"/>
      <c r="O66" s="104"/>
      <c r="P66" s="12">
        <f t="shared" si="35"/>
        <v>0.01</v>
      </c>
      <c r="Q66" s="12">
        <f t="shared" si="41"/>
        <v>0.01</v>
      </c>
      <c r="R66" s="14">
        <v>1</v>
      </c>
      <c r="S66" s="11">
        <v>1</v>
      </c>
      <c r="T66" s="11">
        <v>0</v>
      </c>
      <c r="U66" s="11">
        <v>0.375</v>
      </c>
      <c r="V66" s="11">
        <v>1</v>
      </c>
      <c r="W66" s="11">
        <v>0.25</v>
      </c>
      <c r="X66" s="11">
        <v>0</v>
      </c>
      <c r="Y66" s="11">
        <v>0</v>
      </c>
      <c r="Z66" s="11">
        <v>0</v>
      </c>
      <c r="AA66" s="11">
        <v>0</v>
      </c>
      <c r="AB66" s="25">
        <f t="shared" si="42"/>
        <v>-4.6051701859880909</v>
      </c>
      <c r="AC66" s="12">
        <f t="shared" si="36"/>
        <v>-5.4178472776330482</v>
      </c>
      <c r="AD66" s="12" t="str">
        <f t="shared" si="36"/>
        <v>na</v>
      </c>
      <c r="AE66" s="12">
        <f t="shared" si="36"/>
        <v>-3.3833903407259447</v>
      </c>
      <c r="AF66" s="12">
        <f t="shared" si="36"/>
        <v>-5.7866012808227323</v>
      </c>
      <c r="AG66" s="12">
        <f t="shared" si="36"/>
        <v>-2.0022479069513435</v>
      </c>
      <c r="AH66" s="12" t="str">
        <f t="shared" si="36"/>
        <v>na</v>
      </c>
      <c r="AI66" s="12" t="str">
        <f t="shared" si="36"/>
        <v>na</v>
      </c>
      <c r="AJ66" s="12" t="str">
        <f t="shared" si="36"/>
        <v>na</v>
      </c>
      <c r="AK66" s="12" t="str">
        <f t="shared" si="36"/>
        <v>na</v>
      </c>
      <c r="AL66" s="25">
        <f t="shared" si="43"/>
        <v>1</v>
      </c>
      <c r="AM66" s="12">
        <f t="shared" si="37"/>
        <v>1.3840830449826991</v>
      </c>
      <c r="AN66" s="12" t="str">
        <f t="shared" si="37"/>
        <v>na</v>
      </c>
      <c r="AO66" s="12">
        <f t="shared" si="37"/>
        <v>0.53977509371095378</v>
      </c>
      <c r="AP66" s="12">
        <f t="shared" si="37"/>
        <v>1.5789040870590172</v>
      </c>
      <c r="AQ66" s="12">
        <f t="shared" si="37"/>
        <v>0.18903591682419654</v>
      </c>
      <c r="AR66" s="12" t="str">
        <f t="shared" si="37"/>
        <v>na</v>
      </c>
      <c r="AS66" s="12" t="str">
        <f t="shared" si="37"/>
        <v>na</v>
      </c>
      <c r="AT66" s="12" t="str">
        <f t="shared" si="37"/>
        <v>na</v>
      </c>
      <c r="AU66" s="67" t="str">
        <f t="shared" si="37"/>
        <v>na</v>
      </c>
      <c r="AX66" s="13" t="s">
        <v>28</v>
      </c>
      <c r="AY66" s="81"/>
      <c r="AZ66" s="13"/>
      <c r="BA66" s="13"/>
      <c r="BB66" s="13"/>
      <c r="BC66" s="13"/>
      <c r="BD66" s="13"/>
      <c r="BE66" s="39" t="s">
        <v>9</v>
      </c>
      <c r="BF66" t="s">
        <v>186</v>
      </c>
      <c r="BH66" s="78">
        <v>12</v>
      </c>
      <c r="BI66" s="16">
        <v>4.7141000000000002</v>
      </c>
      <c r="BJ66" s="119">
        <v>11</v>
      </c>
      <c r="BK66" s="104">
        <v>0.90909090909090895</v>
      </c>
      <c r="BL66" s="104">
        <v>0.41698519515231275</v>
      </c>
      <c r="BM66" s="12">
        <f t="shared" si="38"/>
        <v>0.19284506249144245</v>
      </c>
      <c r="BN66" s="12">
        <f t="shared" si="44"/>
        <v>8.8454889618869506E-2</v>
      </c>
      <c r="BO66" s="14">
        <v>1</v>
      </c>
      <c r="BP66" s="11">
        <v>1</v>
      </c>
      <c r="BQ66" s="11">
        <v>0</v>
      </c>
      <c r="BR66" s="11">
        <v>0.375</v>
      </c>
      <c r="BS66" s="11">
        <v>1</v>
      </c>
      <c r="BT66" s="11">
        <v>0.25</v>
      </c>
      <c r="BU66" s="11">
        <v>0</v>
      </c>
      <c r="BV66" s="11">
        <v>0</v>
      </c>
      <c r="BW66" s="11">
        <v>0</v>
      </c>
      <c r="BX66" s="11">
        <v>0</v>
      </c>
      <c r="BY66" s="25">
        <f t="shared" si="45"/>
        <v>-1.6458681975001366</v>
      </c>
      <c r="BZ66" s="12">
        <f t="shared" si="39"/>
        <v>-1.936315526470749</v>
      </c>
      <c r="CA66" s="12" t="str">
        <f t="shared" si="39"/>
        <v>na</v>
      </c>
      <c r="CB66" s="12">
        <f t="shared" si="39"/>
        <v>-1.2092092879592842</v>
      </c>
      <c r="CC66" s="12">
        <f t="shared" si="39"/>
        <v>-2.0681066356022657</v>
      </c>
      <c r="CD66" s="12">
        <f t="shared" si="39"/>
        <v>-0.7155948684783201</v>
      </c>
      <c r="CE66" s="12" t="str">
        <f t="shared" si="39"/>
        <v>na</v>
      </c>
      <c r="CF66" s="12" t="str">
        <f t="shared" si="39"/>
        <v>na</v>
      </c>
      <c r="CG66" s="12" t="str">
        <f t="shared" si="39"/>
        <v>na</v>
      </c>
      <c r="CH66" s="12" t="str">
        <f t="shared" si="39"/>
        <v>na</v>
      </c>
      <c r="CI66" s="25">
        <f t="shared" si="46"/>
        <v>4.7530606717211157</v>
      </c>
      <c r="CJ66" s="12">
        <f t="shared" si="40"/>
        <v>6.5786306875032752</v>
      </c>
      <c r="CK66" s="12" t="str">
        <f t="shared" si="40"/>
        <v>na</v>
      </c>
      <c r="CL66" s="12">
        <f t="shared" si="40"/>
        <v>2.5655837694921138</v>
      </c>
      <c r="CM66" s="12">
        <f t="shared" si="40"/>
        <v>7.5046269206199456</v>
      </c>
      <c r="CN66" s="12">
        <f t="shared" si="40"/>
        <v>0.89849918179983257</v>
      </c>
      <c r="CO66" s="12" t="str">
        <f t="shared" si="40"/>
        <v>na</v>
      </c>
      <c r="CP66" s="12" t="str">
        <f t="shared" si="40"/>
        <v>na</v>
      </c>
      <c r="CQ66" s="12" t="str">
        <f t="shared" si="40"/>
        <v>na</v>
      </c>
      <c r="CR66" s="67" t="str">
        <f t="shared" si="40"/>
        <v>na</v>
      </c>
    </row>
    <row r="67" spans="1:96" ht="15.75" x14ac:dyDescent="0.25">
      <c r="A67" s="13" t="s">
        <v>29</v>
      </c>
      <c r="B67" s="81"/>
      <c r="C67" s="13"/>
      <c r="D67" s="13"/>
      <c r="E67" s="13"/>
      <c r="F67" s="13"/>
      <c r="G67" s="13"/>
      <c r="H67" s="39" t="s">
        <v>8</v>
      </c>
      <c r="I67" t="s">
        <v>186</v>
      </c>
      <c r="K67" s="78"/>
      <c r="L67" s="16">
        <v>1209.4000000000001</v>
      </c>
      <c r="M67" s="1"/>
      <c r="N67" s="12"/>
      <c r="O67" s="12"/>
      <c r="P67" s="12">
        <f t="shared" si="35"/>
        <v>0.01</v>
      </c>
      <c r="Q67" s="12">
        <f t="shared" si="41"/>
        <v>0.01</v>
      </c>
      <c r="R67" s="14">
        <v>0</v>
      </c>
      <c r="S67" s="15">
        <v>0</v>
      </c>
      <c r="T67" s="15">
        <v>0</v>
      </c>
      <c r="U67" s="15">
        <v>0</v>
      </c>
      <c r="V67" s="15">
        <v>0</v>
      </c>
      <c r="W67" s="15">
        <v>0</v>
      </c>
      <c r="X67" s="15">
        <v>0</v>
      </c>
      <c r="Y67" s="15">
        <v>0</v>
      </c>
      <c r="Z67" s="15">
        <v>0</v>
      </c>
      <c r="AA67" s="15">
        <v>0</v>
      </c>
      <c r="AB67" s="25" t="str">
        <f t="shared" si="42"/>
        <v>na</v>
      </c>
      <c r="AC67" s="12" t="str">
        <f t="shared" si="36"/>
        <v>na</v>
      </c>
      <c r="AD67" s="12" t="str">
        <f t="shared" si="36"/>
        <v>na</v>
      </c>
      <c r="AE67" s="12" t="str">
        <f t="shared" si="36"/>
        <v>na</v>
      </c>
      <c r="AF67" s="12" t="str">
        <f t="shared" si="36"/>
        <v>na</v>
      </c>
      <c r="AG67" s="12" t="str">
        <f t="shared" si="36"/>
        <v>na</v>
      </c>
      <c r="AH67" s="12" t="str">
        <f t="shared" si="36"/>
        <v>na</v>
      </c>
      <c r="AI67" s="12" t="str">
        <f t="shared" si="36"/>
        <v>na</v>
      </c>
      <c r="AJ67" s="12" t="str">
        <f t="shared" si="36"/>
        <v>na</v>
      </c>
      <c r="AK67" s="12" t="str">
        <f t="shared" si="36"/>
        <v>na</v>
      </c>
      <c r="AL67" s="25" t="str">
        <f t="shared" si="43"/>
        <v>na</v>
      </c>
      <c r="AM67" s="12" t="str">
        <f t="shared" si="37"/>
        <v>na</v>
      </c>
      <c r="AN67" s="12" t="str">
        <f t="shared" si="37"/>
        <v>na</v>
      </c>
      <c r="AO67" s="12" t="str">
        <f t="shared" si="37"/>
        <v>na</v>
      </c>
      <c r="AP67" s="12" t="str">
        <f t="shared" si="37"/>
        <v>na</v>
      </c>
      <c r="AQ67" s="12" t="str">
        <f t="shared" si="37"/>
        <v>na</v>
      </c>
      <c r="AR67" s="12" t="str">
        <f t="shared" si="37"/>
        <v>na</v>
      </c>
      <c r="AS67" s="12" t="str">
        <f t="shared" si="37"/>
        <v>na</v>
      </c>
      <c r="AT67" s="12" t="str">
        <f t="shared" si="37"/>
        <v>na</v>
      </c>
      <c r="AU67" s="67" t="str">
        <f t="shared" si="37"/>
        <v>na</v>
      </c>
      <c r="AX67" s="13" t="s">
        <v>29</v>
      </c>
      <c r="AY67" s="81"/>
      <c r="AZ67" s="13"/>
      <c r="BA67" s="13"/>
      <c r="BB67" s="13"/>
      <c r="BC67" s="13"/>
      <c r="BD67" s="13"/>
      <c r="BE67" s="39" t="s">
        <v>8</v>
      </c>
      <c r="BF67" t="s">
        <v>186</v>
      </c>
      <c r="BH67" s="78"/>
      <c r="BI67" s="16">
        <v>1209.4000000000001</v>
      </c>
      <c r="BJ67" s="1"/>
      <c r="BK67" s="12"/>
      <c r="BL67" s="12"/>
      <c r="BM67" s="12">
        <f t="shared" si="38"/>
        <v>0.01</v>
      </c>
      <c r="BN67" s="12">
        <f t="shared" si="44"/>
        <v>0.01</v>
      </c>
      <c r="BO67" s="14">
        <v>0</v>
      </c>
      <c r="BP67" s="15">
        <v>0</v>
      </c>
      <c r="BQ67" s="15">
        <v>0</v>
      </c>
      <c r="BR67" s="15">
        <v>0</v>
      </c>
      <c r="BS67" s="15">
        <v>0</v>
      </c>
      <c r="BT67" s="15">
        <v>0</v>
      </c>
      <c r="BU67" s="15">
        <v>0</v>
      </c>
      <c r="BV67" s="15">
        <v>0</v>
      </c>
      <c r="BW67" s="15">
        <v>0</v>
      </c>
      <c r="BX67" s="15">
        <v>0</v>
      </c>
      <c r="BY67" s="25" t="str">
        <f t="shared" si="45"/>
        <v>na</v>
      </c>
      <c r="BZ67" s="12" t="str">
        <f t="shared" si="39"/>
        <v>na</v>
      </c>
      <c r="CA67" s="12" t="str">
        <f t="shared" si="39"/>
        <v>na</v>
      </c>
      <c r="CB67" s="12" t="str">
        <f t="shared" si="39"/>
        <v>na</v>
      </c>
      <c r="CC67" s="12" t="str">
        <f t="shared" si="39"/>
        <v>na</v>
      </c>
      <c r="CD67" s="12" t="str">
        <f t="shared" si="39"/>
        <v>na</v>
      </c>
      <c r="CE67" s="12" t="str">
        <f t="shared" si="39"/>
        <v>na</v>
      </c>
      <c r="CF67" s="12" t="str">
        <f t="shared" si="39"/>
        <v>na</v>
      </c>
      <c r="CG67" s="12" t="str">
        <f t="shared" si="39"/>
        <v>na</v>
      </c>
      <c r="CH67" s="12" t="str">
        <f t="shared" si="39"/>
        <v>na</v>
      </c>
      <c r="CI67" s="25" t="str">
        <f t="shared" si="46"/>
        <v>na</v>
      </c>
      <c r="CJ67" s="12" t="str">
        <f t="shared" si="40"/>
        <v>na</v>
      </c>
      <c r="CK67" s="12" t="str">
        <f t="shared" si="40"/>
        <v>na</v>
      </c>
      <c r="CL67" s="12" t="str">
        <f t="shared" si="40"/>
        <v>na</v>
      </c>
      <c r="CM67" s="12" t="str">
        <f t="shared" si="40"/>
        <v>na</v>
      </c>
      <c r="CN67" s="12" t="str">
        <f t="shared" si="40"/>
        <v>na</v>
      </c>
      <c r="CO67" s="12" t="str">
        <f t="shared" si="40"/>
        <v>na</v>
      </c>
      <c r="CP67" s="12" t="str">
        <f t="shared" si="40"/>
        <v>na</v>
      </c>
      <c r="CQ67" s="12" t="str">
        <f t="shared" si="40"/>
        <v>na</v>
      </c>
      <c r="CR67" s="67" t="str">
        <f t="shared" si="40"/>
        <v>na</v>
      </c>
    </row>
    <row r="68" spans="1:96" ht="15.75" x14ac:dyDescent="0.25">
      <c r="A68" s="13" t="s">
        <v>30</v>
      </c>
      <c r="B68" s="81"/>
      <c r="C68" s="13"/>
      <c r="D68" s="13"/>
      <c r="E68" s="13"/>
      <c r="F68" s="13"/>
      <c r="G68" s="13"/>
      <c r="H68" s="39" t="s">
        <v>8</v>
      </c>
      <c r="I68" t="s">
        <v>186</v>
      </c>
      <c r="K68" s="78"/>
      <c r="L68" s="12">
        <v>60</v>
      </c>
      <c r="M68" s="1"/>
      <c r="N68" s="12"/>
      <c r="O68" s="12"/>
      <c r="P68" s="12">
        <f t="shared" si="35"/>
        <v>0.01</v>
      </c>
      <c r="Q68" s="12">
        <f t="shared" si="41"/>
        <v>0.01</v>
      </c>
      <c r="R68" s="14">
        <v>0</v>
      </c>
      <c r="S68" s="15">
        <v>0</v>
      </c>
      <c r="T68" s="15">
        <v>0</v>
      </c>
      <c r="U68" s="15">
        <v>0</v>
      </c>
      <c r="V68" s="15">
        <v>0</v>
      </c>
      <c r="W68" s="15">
        <v>0</v>
      </c>
      <c r="X68" s="15">
        <v>0</v>
      </c>
      <c r="Y68" s="15">
        <v>0</v>
      </c>
      <c r="Z68" s="15">
        <v>0</v>
      </c>
      <c r="AA68" s="15">
        <v>0</v>
      </c>
      <c r="AB68" s="25" t="str">
        <f t="shared" si="42"/>
        <v>na</v>
      </c>
      <c r="AC68" s="12" t="str">
        <f t="shared" si="36"/>
        <v>na</v>
      </c>
      <c r="AD68" s="12" t="str">
        <f t="shared" si="36"/>
        <v>na</v>
      </c>
      <c r="AE68" s="12" t="str">
        <f t="shared" si="36"/>
        <v>na</v>
      </c>
      <c r="AF68" s="12" t="str">
        <f t="shared" si="36"/>
        <v>na</v>
      </c>
      <c r="AG68" s="12" t="str">
        <f t="shared" si="36"/>
        <v>na</v>
      </c>
      <c r="AH68" s="12" t="str">
        <f t="shared" si="36"/>
        <v>na</v>
      </c>
      <c r="AI68" s="12" t="str">
        <f t="shared" si="36"/>
        <v>na</v>
      </c>
      <c r="AJ68" s="12" t="str">
        <f t="shared" si="36"/>
        <v>na</v>
      </c>
      <c r="AK68" s="12" t="str">
        <f t="shared" si="36"/>
        <v>na</v>
      </c>
      <c r="AL68" s="25" t="str">
        <f t="shared" si="43"/>
        <v>na</v>
      </c>
      <c r="AM68" s="12" t="str">
        <f t="shared" si="37"/>
        <v>na</v>
      </c>
      <c r="AN68" s="12" t="str">
        <f t="shared" si="37"/>
        <v>na</v>
      </c>
      <c r="AO68" s="12" t="str">
        <f t="shared" si="37"/>
        <v>na</v>
      </c>
      <c r="AP68" s="12" t="str">
        <f t="shared" si="37"/>
        <v>na</v>
      </c>
      <c r="AQ68" s="12" t="str">
        <f t="shared" si="37"/>
        <v>na</v>
      </c>
      <c r="AR68" s="12" t="str">
        <f t="shared" si="37"/>
        <v>na</v>
      </c>
      <c r="AS68" s="12" t="str">
        <f t="shared" si="37"/>
        <v>na</v>
      </c>
      <c r="AT68" s="12" t="str">
        <f t="shared" si="37"/>
        <v>na</v>
      </c>
      <c r="AU68" s="67" t="str">
        <f t="shared" si="37"/>
        <v>na</v>
      </c>
      <c r="AX68" s="13" t="s">
        <v>30</v>
      </c>
      <c r="AY68" s="81"/>
      <c r="AZ68" s="13"/>
      <c r="BA68" s="13"/>
      <c r="BB68" s="13"/>
      <c r="BC68" s="13"/>
      <c r="BD68" s="13"/>
      <c r="BE68" s="39" t="s">
        <v>8</v>
      </c>
      <c r="BF68" t="s">
        <v>186</v>
      </c>
      <c r="BH68" s="78"/>
      <c r="BI68" s="12">
        <v>60</v>
      </c>
      <c r="BJ68" s="1"/>
      <c r="BK68" s="12"/>
      <c r="BL68" s="12"/>
      <c r="BM68" s="12">
        <f t="shared" si="38"/>
        <v>0.01</v>
      </c>
      <c r="BN68" s="12">
        <f t="shared" si="44"/>
        <v>0.01</v>
      </c>
      <c r="BO68" s="14">
        <v>0</v>
      </c>
      <c r="BP68" s="15">
        <v>0</v>
      </c>
      <c r="BQ68" s="15">
        <v>0</v>
      </c>
      <c r="BR68" s="15">
        <v>0</v>
      </c>
      <c r="BS68" s="15">
        <v>0</v>
      </c>
      <c r="BT68" s="15">
        <v>0</v>
      </c>
      <c r="BU68" s="15">
        <v>0</v>
      </c>
      <c r="BV68" s="15">
        <v>0</v>
      </c>
      <c r="BW68" s="15">
        <v>0</v>
      </c>
      <c r="BX68" s="15">
        <v>0</v>
      </c>
      <c r="BY68" s="25" t="str">
        <f t="shared" si="45"/>
        <v>na</v>
      </c>
      <c r="BZ68" s="12" t="str">
        <f t="shared" si="39"/>
        <v>na</v>
      </c>
      <c r="CA68" s="12" t="str">
        <f t="shared" si="39"/>
        <v>na</v>
      </c>
      <c r="CB68" s="12" t="str">
        <f t="shared" si="39"/>
        <v>na</v>
      </c>
      <c r="CC68" s="12" t="str">
        <f t="shared" si="39"/>
        <v>na</v>
      </c>
      <c r="CD68" s="12" t="str">
        <f t="shared" si="39"/>
        <v>na</v>
      </c>
      <c r="CE68" s="12" t="str">
        <f t="shared" si="39"/>
        <v>na</v>
      </c>
      <c r="CF68" s="12" t="str">
        <f t="shared" si="39"/>
        <v>na</v>
      </c>
      <c r="CG68" s="12" t="str">
        <f t="shared" si="39"/>
        <v>na</v>
      </c>
      <c r="CH68" s="12" t="str">
        <f t="shared" si="39"/>
        <v>na</v>
      </c>
      <c r="CI68" s="25" t="str">
        <f t="shared" si="46"/>
        <v>na</v>
      </c>
      <c r="CJ68" s="12" t="str">
        <f t="shared" si="40"/>
        <v>na</v>
      </c>
      <c r="CK68" s="12" t="str">
        <f t="shared" si="40"/>
        <v>na</v>
      </c>
      <c r="CL68" s="12" t="str">
        <f t="shared" si="40"/>
        <v>na</v>
      </c>
      <c r="CM68" s="12" t="str">
        <f t="shared" si="40"/>
        <v>na</v>
      </c>
      <c r="CN68" s="12" t="str">
        <f t="shared" si="40"/>
        <v>na</v>
      </c>
      <c r="CO68" s="12" t="str">
        <f t="shared" si="40"/>
        <v>na</v>
      </c>
      <c r="CP68" s="12" t="str">
        <f t="shared" si="40"/>
        <v>na</v>
      </c>
      <c r="CQ68" s="12" t="str">
        <f t="shared" si="40"/>
        <v>na</v>
      </c>
      <c r="CR68" s="67" t="str">
        <f t="shared" si="40"/>
        <v>na</v>
      </c>
    </row>
    <row r="69" spans="1:96" ht="15.75" x14ac:dyDescent="0.25">
      <c r="A69" s="13" t="s">
        <v>31</v>
      </c>
      <c r="B69" s="81"/>
      <c r="C69" s="13"/>
      <c r="D69" s="13"/>
      <c r="E69" s="13"/>
      <c r="F69" s="13"/>
      <c r="G69" s="13"/>
      <c r="H69" s="39" t="s">
        <v>9</v>
      </c>
      <c r="I69" t="s">
        <v>186</v>
      </c>
      <c r="K69" s="78">
        <v>12</v>
      </c>
      <c r="L69" s="16">
        <v>0.89990000000000003</v>
      </c>
      <c r="M69" s="119"/>
      <c r="N69" s="104"/>
      <c r="O69" s="104"/>
      <c r="P69" s="12">
        <f t="shared" si="35"/>
        <v>0.01</v>
      </c>
      <c r="Q69" s="12">
        <f t="shared" si="41"/>
        <v>0.01</v>
      </c>
      <c r="R69" s="14">
        <v>1</v>
      </c>
      <c r="S69" s="11">
        <v>1</v>
      </c>
      <c r="T69" s="11">
        <v>0</v>
      </c>
      <c r="U69" s="11">
        <v>0.375</v>
      </c>
      <c r="V69" s="11">
        <v>1</v>
      </c>
      <c r="W69" s="11">
        <v>0.25</v>
      </c>
      <c r="X69" s="11">
        <v>0.25</v>
      </c>
      <c r="Y69" s="11">
        <v>0</v>
      </c>
      <c r="Z69" s="11">
        <v>0</v>
      </c>
      <c r="AA69" s="11">
        <v>0</v>
      </c>
      <c r="AB69" s="25">
        <f t="shared" si="42"/>
        <v>-4.6051701859880909</v>
      </c>
      <c r="AC69" s="12">
        <f t="shared" si="36"/>
        <v>-5.4178472776330482</v>
      </c>
      <c r="AD69" s="12" t="str">
        <f t="shared" si="36"/>
        <v>na</v>
      </c>
      <c r="AE69" s="12">
        <f t="shared" si="36"/>
        <v>-3.3833903407259447</v>
      </c>
      <c r="AF69" s="12">
        <f t="shared" si="36"/>
        <v>-5.7866012808227323</v>
      </c>
      <c r="AG69" s="12">
        <f t="shared" si="36"/>
        <v>-2.0022479069513435</v>
      </c>
      <c r="AH69" s="12">
        <f t="shared" si="36"/>
        <v>-1.3815510557964272</v>
      </c>
      <c r="AI69" s="12" t="str">
        <f t="shared" si="36"/>
        <v>na</v>
      </c>
      <c r="AJ69" s="12" t="str">
        <f t="shared" si="36"/>
        <v>na</v>
      </c>
      <c r="AK69" s="12" t="str">
        <f t="shared" si="36"/>
        <v>na</v>
      </c>
      <c r="AL69" s="25">
        <f t="shared" si="43"/>
        <v>1</v>
      </c>
      <c r="AM69" s="12">
        <f t="shared" si="37"/>
        <v>1.3840830449826991</v>
      </c>
      <c r="AN69" s="12" t="str">
        <f t="shared" si="37"/>
        <v>na</v>
      </c>
      <c r="AO69" s="12">
        <f t="shared" si="37"/>
        <v>0.53977509371095378</v>
      </c>
      <c r="AP69" s="12">
        <f t="shared" si="37"/>
        <v>1.5789040870590172</v>
      </c>
      <c r="AQ69" s="12">
        <f t="shared" si="37"/>
        <v>0.18903591682419654</v>
      </c>
      <c r="AR69" s="12">
        <f t="shared" si="37"/>
        <v>0.09</v>
      </c>
      <c r="AS69" s="12" t="str">
        <f t="shared" si="37"/>
        <v>na</v>
      </c>
      <c r="AT69" s="12" t="str">
        <f t="shared" si="37"/>
        <v>na</v>
      </c>
      <c r="AU69" s="67" t="str">
        <f t="shared" si="37"/>
        <v>na</v>
      </c>
      <c r="AX69" s="13" t="s">
        <v>31</v>
      </c>
      <c r="AY69" s="81"/>
      <c r="AZ69" s="13"/>
      <c r="BA69" s="13"/>
      <c r="BB69" s="13"/>
      <c r="BC69" s="13"/>
      <c r="BD69" s="13"/>
      <c r="BE69" s="39" t="s">
        <v>9</v>
      </c>
      <c r="BF69" t="s">
        <v>186</v>
      </c>
      <c r="BH69" s="78">
        <v>12</v>
      </c>
      <c r="BI69" s="16">
        <v>0.89990000000000003</v>
      </c>
      <c r="BJ69" s="119">
        <v>11</v>
      </c>
      <c r="BK69" s="104">
        <v>0.85858585858585901</v>
      </c>
      <c r="BL69" s="104">
        <v>0.30832977949390999</v>
      </c>
      <c r="BM69" s="12">
        <f t="shared" si="38"/>
        <v>0.95409029735066009</v>
      </c>
      <c r="BN69" s="12">
        <f t="shared" si="44"/>
        <v>0.34262671351695745</v>
      </c>
      <c r="BO69" s="14">
        <v>1</v>
      </c>
      <c r="BP69" s="11">
        <v>1</v>
      </c>
      <c r="BQ69" s="11">
        <v>0</v>
      </c>
      <c r="BR69" s="11">
        <v>0.375</v>
      </c>
      <c r="BS69" s="11">
        <v>1</v>
      </c>
      <c r="BT69" s="11">
        <v>0.25</v>
      </c>
      <c r="BU69" s="11">
        <v>0.25</v>
      </c>
      <c r="BV69" s="11">
        <v>0</v>
      </c>
      <c r="BW69" s="11">
        <v>0</v>
      </c>
      <c r="BX69" s="11">
        <v>0</v>
      </c>
      <c r="BY69" s="25">
        <f t="shared" si="45"/>
        <v>-4.6996960702038772E-2</v>
      </c>
      <c r="BZ69" s="12">
        <f t="shared" si="39"/>
        <v>-5.5290542002398559E-2</v>
      </c>
      <c r="CA69" s="12" t="str">
        <f t="shared" si="39"/>
        <v>na</v>
      </c>
      <c r="CB69" s="12">
        <f t="shared" si="39"/>
        <v>-3.4528379291293793E-2</v>
      </c>
      <c r="CC69" s="12">
        <f t="shared" si="39"/>
        <v>-5.9053772609891649E-2</v>
      </c>
      <c r="CD69" s="12">
        <f t="shared" si="39"/>
        <v>-2.0433461174799463E-2</v>
      </c>
      <c r="CE69" s="12">
        <f t="shared" si="39"/>
        <v>-1.4099088210611632E-2</v>
      </c>
      <c r="CF69" s="12" t="str">
        <f t="shared" si="39"/>
        <v>na</v>
      </c>
      <c r="CG69" s="12" t="str">
        <f t="shared" si="39"/>
        <v>na</v>
      </c>
      <c r="CH69" s="12" t="str">
        <f t="shared" si="39"/>
        <v>na</v>
      </c>
      <c r="CI69" s="25">
        <f t="shared" si="46"/>
        <v>7.7541914160760053</v>
      </c>
      <c r="CJ69" s="12">
        <f t="shared" si="40"/>
        <v>10.732444866541185</v>
      </c>
      <c r="CK69" s="12" t="str">
        <f t="shared" si="40"/>
        <v>na</v>
      </c>
      <c r="CL69" s="12">
        <f t="shared" si="40"/>
        <v>4.1855193982650993</v>
      </c>
      <c r="CM69" s="12">
        <f t="shared" si="40"/>
        <v>12.243124518680352</v>
      </c>
      <c r="CN69" s="12">
        <f t="shared" si="40"/>
        <v>1.4658206835682426</v>
      </c>
      <c r="CO69" s="12">
        <f t="shared" si="40"/>
        <v>0.69787722744684044</v>
      </c>
      <c r="CP69" s="12" t="str">
        <f t="shared" si="40"/>
        <v>na</v>
      </c>
      <c r="CQ69" s="12" t="str">
        <f t="shared" si="40"/>
        <v>na</v>
      </c>
      <c r="CR69" s="67" t="str">
        <f t="shared" si="40"/>
        <v>na</v>
      </c>
    </row>
    <row r="70" spans="1:96" ht="15.75" x14ac:dyDescent="0.25">
      <c r="A70" s="13" t="s">
        <v>32</v>
      </c>
      <c r="B70" s="81"/>
      <c r="C70" s="13"/>
      <c r="D70" s="13"/>
      <c r="E70" s="13"/>
      <c r="F70" s="13"/>
      <c r="G70" s="13"/>
      <c r="H70" s="39" t="s">
        <v>9</v>
      </c>
      <c r="I70" t="s">
        <v>186</v>
      </c>
      <c r="K70" s="78">
        <v>12</v>
      </c>
      <c r="L70" s="16">
        <v>39.375</v>
      </c>
      <c r="M70" s="119"/>
      <c r="N70" s="104"/>
      <c r="O70" s="104"/>
      <c r="P70" s="12">
        <f t="shared" si="35"/>
        <v>0.01</v>
      </c>
      <c r="Q70" s="12">
        <f t="shared" si="41"/>
        <v>0.01</v>
      </c>
      <c r="R70" s="14">
        <v>1</v>
      </c>
      <c r="S70" s="11">
        <v>0</v>
      </c>
      <c r="T70" s="11">
        <v>1</v>
      </c>
      <c r="U70" s="11">
        <v>0.375</v>
      </c>
      <c r="V70" s="11">
        <v>1</v>
      </c>
      <c r="W70" s="11">
        <v>1</v>
      </c>
      <c r="X70" s="11">
        <v>0</v>
      </c>
      <c r="Y70" s="11">
        <v>1</v>
      </c>
      <c r="Z70" s="11">
        <v>0</v>
      </c>
      <c r="AA70" s="11">
        <v>1</v>
      </c>
      <c r="AB70" s="25">
        <f t="shared" si="42"/>
        <v>-4.6051701859880909</v>
      </c>
      <c r="AC70" s="12" t="str">
        <f t="shared" si="36"/>
        <v>na</v>
      </c>
      <c r="AD70" s="12">
        <f t="shared" si="36"/>
        <v>-5.6679017673699583</v>
      </c>
      <c r="AE70" s="12">
        <f t="shared" si="36"/>
        <v>-3.3833903407259447</v>
      </c>
      <c r="AF70" s="12">
        <f t="shared" si="36"/>
        <v>-5.7866012808227323</v>
      </c>
      <c r="AG70" s="12">
        <f t="shared" si="36"/>
        <v>-8.0089916278053739</v>
      </c>
      <c r="AH70" s="12" t="str">
        <f t="shared" si="36"/>
        <v>na</v>
      </c>
      <c r="AI70" s="12">
        <f t="shared" si="36"/>
        <v>-4.6051701859880909</v>
      </c>
      <c r="AJ70" s="12" t="str">
        <f t="shared" si="36"/>
        <v>na</v>
      </c>
      <c r="AK70" s="12">
        <f t="shared" si="36"/>
        <v>-4.6051701859880909</v>
      </c>
      <c r="AL70" s="25">
        <f t="shared" si="43"/>
        <v>1</v>
      </c>
      <c r="AM70" s="12" t="str">
        <f t="shared" si="37"/>
        <v>na</v>
      </c>
      <c r="AN70" s="12">
        <f t="shared" si="37"/>
        <v>1.514792899408284</v>
      </c>
      <c r="AO70" s="12">
        <f t="shared" si="37"/>
        <v>0.53977509371095378</v>
      </c>
      <c r="AP70" s="12">
        <f t="shared" si="37"/>
        <v>1.5789040870590172</v>
      </c>
      <c r="AQ70" s="12">
        <f t="shared" si="37"/>
        <v>3.0245746691871447</v>
      </c>
      <c r="AR70" s="12" t="str">
        <f t="shared" si="37"/>
        <v>na</v>
      </c>
      <c r="AS70" s="12">
        <f t="shared" si="37"/>
        <v>1</v>
      </c>
      <c r="AT70" s="12" t="str">
        <f t="shared" si="37"/>
        <v>na</v>
      </c>
      <c r="AU70" s="67">
        <f t="shared" si="37"/>
        <v>1</v>
      </c>
      <c r="AX70" s="13" t="s">
        <v>32</v>
      </c>
      <c r="AY70" s="81"/>
      <c r="AZ70" s="13"/>
      <c r="BA70" s="13"/>
      <c r="BB70" s="13"/>
      <c r="BC70" s="13"/>
      <c r="BD70" s="13"/>
      <c r="BE70" s="39" t="s">
        <v>9</v>
      </c>
      <c r="BF70" t="s">
        <v>186</v>
      </c>
      <c r="BH70" s="78">
        <v>12</v>
      </c>
      <c r="BI70" s="16">
        <v>39.375</v>
      </c>
      <c r="BJ70" s="119">
        <v>11</v>
      </c>
      <c r="BK70" s="104">
        <v>5.0505050505050497E-2</v>
      </c>
      <c r="BL70" s="104">
        <v>0.12947050406380997</v>
      </c>
      <c r="BM70" s="12">
        <f t="shared" si="38"/>
        <v>0.01</v>
      </c>
      <c r="BN70" s="12">
        <f t="shared" si="44"/>
        <v>3.2881397857475549E-3</v>
      </c>
      <c r="BO70" s="14">
        <v>1</v>
      </c>
      <c r="BP70" s="11">
        <v>0</v>
      </c>
      <c r="BQ70" s="11">
        <v>1</v>
      </c>
      <c r="BR70" s="11">
        <v>0.375</v>
      </c>
      <c r="BS70" s="11">
        <v>1</v>
      </c>
      <c r="BT70" s="11">
        <v>1</v>
      </c>
      <c r="BU70" s="11">
        <v>0</v>
      </c>
      <c r="BV70" s="11">
        <v>1</v>
      </c>
      <c r="BW70" s="11">
        <v>0</v>
      </c>
      <c r="BX70" s="11">
        <v>1</v>
      </c>
      <c r="BY70" s="25">
        <f t="shared" si="45"/>
        <v>-4.6051701859880909</v>
      </c>
      <c r="BZ70" s="12" t="str">
        <f t="shared" si="39"/>
        <v>na</v>
      </c>
      <c r="CA70" s="12">
        <f t="shared" si="39"/>
        <v>-5.6679017673699583</v>
      </c>
      <c r="CB70" s="12">
        <f t="shared" si="39"/>
        <v>-3.3833903407259447</v>
      </c>
      <c r="CC70" s="12">
        <f t="shared" si="39"/>
        <v>-5.7866012808227323</v>
      </c>
      <c r="CD70" s="12">
        <f t="shared" si="39"/>
        <v>-8.0089916278053739</v>
      </c>
      <c r="CE70" s="12" t="str">
        <f t="shared" si="39"/>
        <v>na</v>
      </c>
      <c r="CF70" s="12">
        <f t="shared" si="39"/>
        <v>-4.6051701859880909</v>
      </c>
      <c r="CG70" s="12" t="str">
        <f t="shared" si="39"/>
        <v>na</v>
      </c>
      <c r="CH70" s="12">
        <f t="shared" si="39"/>
        <v>-4.6051701859880909</v>
      </c>
      <c r="CI70" s="25">
        <f t="shared" si="46"/>
        <v>9.249099593846859</v>
      </c>
      <c r="CJ70" s="12" t="str">
        <f t="shared" si="40"/>
        <v>na</v>
      </c>
      <c r="CK70" s="12">
        <f t="shared" si="40"/>
        <v>14.010470390679266</v>
      </c>
      <c r="CL70" s="12">
        <f t="shared" si="40"/>
        <v>4.9924336000106333</v>
      </c>
      <c r="CM70" s="12">
        <f t="shared" si="40"/>
        <v>14.6034411503407</v>
      </c>
      <c r="CN70" s="12">
        <f t="shared" si="40"/>
        <v>27.974592344338316</v>
      </c>
      <c r="CO70" s="12" t="str">
        <f t="shared" si="40"/>
        <v>na</v>
      </c>
      <c r="CP70" s="12">
        <f t="shared" si="40"/>
        <v>9.249099593846859</v>
      </c>
      <c r="CQ70" s="12" t="str">
        <f t="shared" si="40"/>
        <v>na</v>
      </c>
      <c r="CR70" s="67">
        <f t="shared" si="40"/>
        <v>9.249099593846859</v>
      </c>
    </row>
    <row r="71" spans="1:96" ht="15.75" x14ac:dyDescent="0.25">
      <c r="A71" s="13" t="s">
        <v>33</v>
      </c>
      <c r="B71" s="81"/>
      <c r="C71" s="13"/>
      <c r="D71" s="13"/>
      <c r="E71" s="13"/>
      <c r="F71" s="13"/>
      <c r="G71" s="13"/>
      <c r="H71" s="39" t="s">
        <v>9</v>
      </c>
      <c r="I71" t="s">
        <v>186</v>
      </c>
      <c r="K71" s="78">
        <v>12</v>
      </c>
      <c r="L71" s="16">
        <v>1.7555000000000001</v>
      </c>
      <c r="M71" s="119"/>
      <c r="N71" s="104"/>
      <c r="O71" s="104"/>
      <c r="P71" s="12">
        <f t="shared" si="35"/>
        <v>0.01</v>
      </c>
      <c r="Q71" s="12">
        <f t="shared" si="41"/>
        <v>0.01</v>
      </c>
      <c r="R71" s="14">
        <v>1</v>
      </c>
      <c r="S71" s="11">
        <v>0</v>
      </c>
      <c r="T71" s="11">
        <v>0</v>
      </c>
      <c r="U71" s="11">
        <v>0.375</v>
      </c>
      <c r="V71" s="11">
        <v>1</v>
      </c>
      <c r="W71" s="11">
        <v>0.25</v>
      </c>
      <c r="X71" s="11">
        <v>1</v>
      </c>
      <c r="Y71" s="11">
        <v>0</v>
      </c>
      <c r="Z71" s="11">
        <v>0</v>
      </c>
      <c r="AA71" s="11">
        <v>1</v>
      </c>
      <c r="AB71" s="25">
        <f t="shared" si="42"/>
        <v>-4.6051701859880909</v>
      </c>
      <c r="AC71" s="12" t="str">
        <f t="shared" si="36"/>
        <v>na</v>
      </c>
      <c r="AD71" s="12" t="str">
        <f t="shared" si="36"/>
        <v>na</v>
      </c>
      <c r="AE71" s="12">
        <f t="shared" si="36"/>
        <v>-3.3833903407259447</v>
      </c>
      <c r="AF71" s="12">
        <f t="shared" si="36"/>
        <v>-5.7866012808227323</v>
      </c>
      <c r="AG71" s="12">
        <f t="shared" si="36"/>
        <v>-2.0022479069513435</v>
      </c>
      <c r="AH71" s="12">
        <f t="shared" si="36"/>
        <v>-5.5262042231857089</v>
      </c>
      <c r="AI71" s="12" t="str">
        <f t="shared" si="36"/>
        <v>na</v>
      </c>
      <c r="AJ71" s="12" t="str">
        <f t="shared" si="36"/>
        <v>na</v>
      </c>
      <c r="AK71" s="12">
        <f t="shared" si="36"/>
        <v>-4.6051701859880909</v>
      </c>
      <c r="AL71" s="25">
        <f t="shared" si="43"/>
        <v>1</v>
      </c>
      <c r="AM71" s="12" t="str">
        <f t="shared" si="37"/>
        <v>na</v>
      </c>
      <c r="AN71" s="12" t="str">
        <f t="shared" si="37"/>
        <v>na</v>
      </c>
      <c r="AO71" s="12">
        <f t="shared" si="37"/>
        <v>0.53977509371095378</v>
      </c>
      <c r="AP71" s="12">
        <f t="shared" si="37"/>
        <v>1.5789040870590172</v>
      </c>
      <c r="AQ71" s="12">
        <f t="shared" si="37"/>
        <v>0.18903591682419654</v>
      </c>
      <c r="AR71" s="12">
        <f t="shared" si="37"/>
        <v>1.44</v>
      </c>
      <c r="AS71" s="12" t="str">
        <f t="shared" si="37"/>
        <v>na</v>
      </c>
      <c r="AT71" s="12" t="str">
        <f t="shared" si="37"/>
        <v>na</v>
      </c>
      <c r="AU71" s="67">
        <f t="shared" si="37"/>
        <v>1</v>
      </c>
      <c r="AX71" s="13" t="s">
        <v>33</v>
      </c>
      <c r="AY71" s="81"/>
      <c r="AZ71" s="13"/>
      <c r="BA71" s="13"/>
      <c r="BB71" s="13"/>
      <c r="BC71" s="13"/>
      <c r="BD71" s="13"/>
      <c r="BE71" s="39" t="s">
        <v>9</v>
      </c>
      <c r="BF71" t="s">
        <v>186</v>
      </c>
      <c r="BH71" s="78">
        <v>12</v>
      </c>
      <c r="BI71" s="16">
        <v>1.7555000000000001</v>
      </c>
      <c r="BJ71" s="119">
        <v>11</v>
      </c>
      <c r="BK71" s="104">
        <v>0</v>
      </c>
      <c r="BL71" s="104">
        <v>0.16801581841654251</v>
      </c>
      <c r="BM71" s="12">
        <f t="shared" si="38"/>
        <v>0.01</v>
      </c>
      <c r="BN71" s="12">
        <f t="shared" si="44"/>
        <v>9.5708241763909144E-2</v>
      </c>
      <c r="BO71" s="14">
        <v>1</v>
      </c>
      <c r="BP71" s="11">
        <v>0</v>
      </c>
      <c r="BQ71" s="11">
        <v>0</v>
      </c>
      <c r="BR71" s="11">
        <v>0.375</v>
      </c>
      <c r="BS71" s="11">
        <v>1</v>
      </c>
      <c r="BT71" s="11">
        <v>0.25</v>
      </c>
      <c r="BU71" s="11">
        <v>1</v>
      </c>
      <c r="BV71" s="11">
        <v>0</v>
      </c>
      <c r="BW71" s="11">
        <v>0</v>
      </c>
      <c r="BX71" s="11">
        <v>1</v>
      </c>
      <c r="BY71" s="25">
        <f t="shared" si="45"/>
        <v>-4.6051701859880909</v>
      </c>
      <c r="BZ71" s="12" t="str">
        <f t="shared" si="39"/>
        <v>na</v>
      </c>
      <c r="CA71" s="12" t="str">
        <f t="shared" si="39"/>
        <v>na</v>
      </c>
      <c r="CB71" s="12">
        <f t="shared" si="39"/>
        <v>-3.3833903407259447</v>
      </c>
      <c r="CC71" s="12">
        <f t="shared" si="39"/>
        <v>-5.7866012808227323</v>
      </c>
      <c r="CD71" s="12">
        <f t="shared" si="39"/>
        <v>-2.0022479069513435</v>
      </c>
      <c r="CE71" s="12">
        <f t="shared" si="39"/>
        <v>-5.5262042231857089</v>
      </c>
      <c r="CF71" s="12" t="str">
        <f t="shared" si="39"/>
        <v>na</v>
      </c>
      <c r="CG71" s="12" t="str">
        <f t="shared" si="39"/>
        <v>na</v>
      </c>
      <c r="CH71" s="12">
        <f t="shared" si="39"/>
        <v>-4.6051701859880909</v>
      </c>
      <c r="CI71" s="25">
        <f t="shared" si="46"/>
        <v>1.0916950071221867E-2</v>
      </c>
      <c r="CJ71" s="12" t="str">
        <f t="shared" si="40"/>
        <v>na</v>
      </c>
      <c r="CK71" s="12" t="str">
        <f t="shared" si="40"/>
        <v>na</v>
      </c>
      <c r="CL71" s="12">
        <f t="shared" si="40"/>
        <v>5.8926977477315864E-3</v>
      </c>
      <c r="CM71" s="12">
        <f t="shared" si="40"/>
        <v>1.7236817085671433E-2</v>
      </c>
      <c r="CN71" s="12">
        <f t="shared" si="40"/>
        <v>2.0636956656374032E-3</v>
      </c>
      <c r="CO71" s="12">
        <f t="shared" si="40"/>
        <v>1.5720408102559487E-2</v>
      </c>
      <c r="CP71" s="12" t="str">
        <f t="shared" si="40"/>
        <v>na</v>
      </c>
      <c r="CQ71" s="12" t="str">
        <f t="shared" si="40"/>
        <v>na</v>
      </c>
      <c r="CR71" s="67">
        <f t="shared" si="40"/>
        <v>1.0916950071221867E-2</v>
      </c>
    </row>
    <row r="72" spans="1:96" ht="15.75" x14ac:dyDescent="0.25">
      <c r="A72" s="13" t="s">
        <v>34</v>
      </c>
      <c r="B72" s="81"/>
      <c r="C72" s="13"/>
      <c r="D72" s="13"/>
      <c r="E72" s="13"/>
      <c r="F72" s="13"/>
      <c r="G72" s="13"/>
      <c r="H72" s="39" t="s">
        <v>8</v>
      </c>
      <c r="I72" t="s">
        <v>186</v>
      </c>
      <c r="K72" s="78"/>
      <c r="L72" s="16">
        <v>21.94</v>
      </c>
      <c r="M72" s="1"/>
      <c r="N72" s="12"/>
      <c r="O72" s="12"/>
      <c r="P72" s="12">
        <f t="shared" si="35"/>
        <v>0.01</v>
      </c>
      <c r="Q72" s="12">
        <f t="shared" si="41"/>
        <v>0.01</v>
      </c>
      <c r="R72" s="14">
        <v>0</v>
      </c>
      <c r="S72" s="15">
        <v>0</v>
      </c>
      <c r="T72" s="15">
        <v>0</v>
      </c>
      <c r="U72" s="15">
        <v>0</v>
      </c>
      <c r="V72" s="15">
        <v>0</v>
      </c>
      <c r="W72" s="15">
        <v>0</v>
      </c>
      <c r="X72" s="15">
        <v>0</v>
      </c>
      <c r="Y72" s="15">
        <v>0</v>
      </c>
      <c r="Z72" s="15">
        <v>0</v>
      </c>
      <c r="AA72" s="15">
        <v>0</v>
      </c>
      <c r="AB72" s="25" t="str">
        <f t="shared" si="42"/>
        <v>na</v>
      </c>
      <c r="AC72" s="12" t="str">
        <f t="shared" si="36"/>
        <v>na</v>
      </c>
      <c r="AD72" s="12" t="str">
        <f t="shared" si="36"/>
        <v>na</v>
      </c>
      <c r="AE72" s="12" t="str">
        <f t="shared" si="36"/>
        <v>na</v>
      </c>
      <c r="AF72" s="12" t="str">
        <f t="shared" si="36"/>
        <v>na</v>
      </c>
      <c r="AG72" s="12" t="str">
        <f t="shared" si="36"/>
        <v>na</v>
      </c>
      <c r="AH72" s="12" t="str">
        <f t="shared" si="36"/>
        <v>na</v>
      </c>
      <c r="AI72" s="12" t="str">
        <f t="shared" si="36"/>
        <v>na</v>
      </c>
      <c r="AJ72" s="12" t="str">
        <f t="shared" si="36"/>
        <v>na</v>
      </c>
      <c r="AK72" s="12" t="str">
        <f t="shared" si="36"/>
        <v>na</v>
      </c>
      <c r="AL72" s="25" t="str">
        <f t="shared" si="43"/>
        <v>na</v>
      </c>
      <c r="AM72" s="12" t="str">
        <f t="shared" si="37"/>
        <v>na</v>
      </c>
      <c r="AN72" s="12" t="str">
        <f t="shared" si="37"/>
        <v>na</v>
      </c>
      <c r="AO72" s="12" t="str">
        <f t="shared" si="37"/>
        <v>na</v>
      </c>
      <c r="AP72" s="12" t="str">
        <f t="shared" si="37"/>
        <v>na</v>
      </c>
      <c r="AQ72" s="12" t="str">
        <f t="shared" si="37"/>
        <v>na</v>
      </c>
      <c r="AR72" s="12" t="str">
        <f t="shared" si="37"/>
        <v>na</v>
      </c>
      <c r="AS72" s="12" t="str">
        <f t="shared" si="37"/>
        <v>na</v>
      </c>
      <c r="AT72" s="12" t="str">
        <f t="shared" si="37"/>
        <v>na</v>
      </c>
      <c r="AU72" s="67" t="str">
        <f t="shared" si="37"/>
        <v>na</v>
      </c>
      <c r="AX72" s="13" t="s">
        <v>34</v>
      </c>
      <c r="AY72" s="81"/>
      <c r="AZ72" s="13"/>
      <c r="BA72" s="13"/>
      <c r="BB72" s="13"/>
      <c r="BC72" s="13"/>
      <c r="BD72" s="13"/>
      <c r="BE72" s="39" t="s">
        <v>8</v>
      </c>
      <c r="BF72" t="s">
        <v>186</v>
      </c>
      <c r="BH72" s="78"/>
      <c r="BI72" s="16">
        <v>21.94</v>
      </c>
      <c r="BJ72" s="1"/>
      <c r="BK72" s="12"/>
      <c r="BL72" s="12"/>
      <c r="BM72" s="12">
        <f t="shared" si="38"/>
        <v>0.01</v>
      </c>
      <c r="BN72" s="12">
        <f t="shared" si="44"/>
        <v>0.01</v>
      </c>
      <c r="BO72" s="14">
        <v>0</v>
      </c>
      <c r="BP72" s="15">
        <v>0</v>
      </c>
      <c r="BQ72" s="15">
        <v>0</v>
      </c>
      <c r="BR72" s="15">
        <v>0</v>
      </c>
      <c r="BS72" s="15">
        <v>0</v>
      </c>
      <c r="BT72" s="15">
        <v>0</v>
      </c>
      <c r="BU72" s="15">
        <v>0</v>
      </c>
      <c r="BV72" s="15">
        <v>0</v>
      </c>
      <c r="BW72" s="15">
        <v>0</v>
      </c>
      <c r="BX72" s="15">
        <v>0</v>
      </c>
      <c r="BY72" s="25" t="str">
        <f t="shared" si="45"/>
        <v>na</v>
      </c>
      <c r="BZ72" s="12" t="str">
        <f t="shared" si="39"/>
        <v>na</v>
      </c>
      <c r="CA72" s="12" t="str">
        <f t="shared" si="39"/>
        <v>na</v>
      </c>
      <c r="CB72" s="12" t="str">
        <f t="shared" si="39"/>
        <v>na</v>
      </c>
      <c r="CC72" s="12" t="str">
        <f t="shared" si="39"/>
        <v>na</v>
      </c>
      <c r="CD72" s="12" t="str">
        <f t="shared" si="39"/>
        <v>na</v>
      </c>
      <c r="CE72" s="12" t="str">
        <f t="shared" si="39"/>
        <v>na</v>
      </c>
      <c r="CF72" s="12" t="str">
        <f t="shared" si="39"/>
        <v>na</v>
      </c>
      <c r="CG72" s="12" t="str">
        <f t="shared" si="39"/>
        <v>na</v>
      </c>
      <c r="CH72" s="12" t="str">
        <f t="shared" si="39"/>
        <v>na</v>
      </c>
      <c r="CI72" s="25" t="str">
        <f t="shared" si="46"/>
        <v>na</v>
      </c>
      <c r="CJ72" s="12" t="str">
        <f t="shared" si="40"/>
        <v>na</v>
      </c>
      <c r="CK72" s="12" t="str">
        <f t="shared" si="40"/>
        <v>na</v>
      </c>
      <c r="CL72" s="12" t="str">
        <f t="shared" si="40"/>
        <v>na</v>
      </c>
      <c r="CM72" s="12" t="str">
        <f t="shared" si="40"/>
        <v>na</v>
      </c>
      <c r="CN72" s="12" t="str">
        <f t="shared" si="40"/>
        <v>na</v>
      </c>
      <c r="CO72" s="12" t="str">
        <f t="shared" si="40"/>
        <v>na</v>
      </c>
      <c r="CP72" s="12" t="str">
        <f t="shared" si="40"/>
        <v>na</v>
      </c>
      <c r="CQ72" s="12" t="str">
        <f t="shared" si="40"/>
        <v>na</v>
      </c>
      <c r="CR72" s="67" t="str">
        <f t="shared" si="40"/>
        <v>na</v>
      </c>
    </row>
    <row r="73" spans="1:96" ht="15.75" x14ac:dyDescent="0.25">
      <c r="A73" s="13" t="s">
        <v>35</v>
      </c>
      <c r="B73" s="81"/>
      <c r="C73" s="13"/>
      <c r="D73" s="13"/>
      <c r="E73" s="13"/>
      <c r="F73" s="13"/>
      <c r="G73" s="13"/>
      <c r="H73" s="39" t="s">
        <v>8</v>
      </c>
      <c r="I73" t="s">
        <v>186</v>
      </c>
      <c r="K73" s="78"/>
      <c r="L73" s="16">
        <v>136.73400000000001</v>
      </c>
      <c r="M73" s="1"/>
      <c r="N73" s="12"/>
      <c r="O73" s="12"/>
      <c r="P73" s="12">
        <f t="shared" si="35"/>
        <v>0.01</v>
      </c>
      <c r="Q73" s="12">
        <f t="shared" si="41"/>
        <v>0.01</v>
      </c>
      <c r="R73" s="14">
        <v>0</v>
      </c>
      <c r="S73" s="15">
        <v>0</v>
      </c>
      <c r="T73" s="15">
        <v>0</v>
      </c>
      <c r="U73" s="15">
        <v>0</v>
      </c>
      <c r="V73" s="15">
        <v>0</v>
      </c>
      <c r="W73" s="15">
        <v>0</v>
      </c>
      <c r="X73" s="15">
        <v>0</v>
      </c>
      <c r="Y73" s="15">
        <v>0</v>
      </c>
      <c r="Z73" s="15">
        <v>0</v>
      </c>
      <c r="AA73" s="15">
        <v>0</v>
      </c>
      <c r="AB73" s="25" t="str">
        <f t="shared" si="42"/>
        <v>na</v>
      </c>
      <c r="AC73" s="12" t="str">
        <f t="shared" si="36"/>
        <v>na</v>
      </c>
      <c r="AD73" s="12" t="str">
        <f t="shared" si="36"/>
        <v>na</v>
      </c>
      <c r="AE73" s="12" t="str">
        <f t="shared" si="36"/>
        <v>na</v>
      </c>
      <c r="AF73" s="12" t="str">
        <f t="shared" si="36"/>
        <v>na</v>
      </c>
      <c r="AG73" s="12" t="str">
        <f t="shared" si="36"/>
        <v>na</v>
      </c>
      <c r="AH73" s="12" t="str">
        <f t="shared" si="36"/>
        <v>na</v>
      </c>
      <c r="AI73" s="12" t="str">
        <f t="shared" si="36"/>
        <v>na</v>
      </c>
      <c r="AJ73" s="12" t="str">
        <f t="shared" si="36"/>
        <v>na</v>
      </c>
      <c r="AK73" s="12" t="str">
        <f t="shared" si="36"/>
        <v>na</v>
      </c>
      <c r="AL73" s="25" t="str">
        <f t="shared" si="43"/>
        <v>na</v>
      </c>
      <c r="AM73" s="12" t="str">
        <f t="shared" si="37"/>
        <v>na</v>
      </c>
      <c r="AN73" s="12" t="str">
        <f t="shared" si="37"/>
        <v>na</v>
      </c>
      <c r="AO73" s="12" t="str">
        <f t="shared" si="37"/>
        <v>na</v>
      </c>
      <c r="AP73" s="12" t="str">
        <f t="shared" si="37"/>
        <v>na</v>
      </c>
      <c r="AQ73" s="12" t="str">
        <f t="shared" si="37"/>
        <v>na</v>
      </c>
      <c r="AR73" s="12" t="str">
        <f t="shared" si="37"/>
        <v>na</v>
      </c>
      <c r="AS73" s="12" t="str">
        <f t="shared" si="37"/>
        <v>na</v>
      </c>
      <c r="AT73" s="12" t="str">
        <f t="shared" si="37"/>
        <v>na</v>
      </c>
      <c r="AU73" s="67" t="str">
        <f t="shared" si="37"/>
        <v>na</v>
      </c>
      <c r="AX73" s="13" t="s">
        <v>35</v>
      </c>
      <c r="AY73" s="81"/>
      <c r="AZ73" s="13"/>
      <c r="BA73" s="13"/>
      <c r="BB73" s="13"/>
      <c r="BC73" s="13"/>
      <c r="BD73" s="13"/>
      <c r="BE73" s="39" t="s">
        <v>8</v>
      </c>
      <c r="BF73" t="s">
        <v>186</v>
      </c>
      <c r="BH73" s="78"/>
      <c r="BI73" s="16">
        <v>136.73400000000001</v>
      </c>
      <c r="BJ73" s="1"/>
      <c r="BK73" s="12"/>
      <c r="BL73" s="12"/>
      <c r="BM73" s="12">
        <f t="shared" si="38"/>
        <v>0.01</v>
      </c>
      <c r="BN73" s="12">
        <f t="shared" si="44"/>
        <v>0.01</v>
      </c>
      <c r="BO73" s="14">
        <v>0</v>
      </c>
      <c r="BP73" s="15">
        <v>0</v>
      </c>
      <c r="BQ73" s="15">
        <v>0</v>
      </c>
      <c r="BR73" s="15">
        <v>0</v>
      </c>
      <c r="BS73" s="15">
        <v>0</v>
      </c>
      <c r="BT73" s="15">
        <v>0</v>
      </c>
      <c r="BU73" s="15">
        <v>0</v>
      </c>
      <c r="BV73" s="15">
        <v>0</v>
      </c>
      <c r="BW73" s="15">
        <v>0</v>
      </c>
      <c r="BX73" s="15">
        <v>0</v>
      </c>
      <c r="BY73" s="25" t="str">
        <f t="shared" si="45"/>
        <v>na</v>
      </c>
      <c r="BZ73" s="12" t="str">
        <f t="shared" si="39"/>
        <v>na</v>
      </c>
      <c r="CA73" s="12" t="str">
        <f t="shared" si="39"/>
        <v>na</v>
      </c>
      <c r="CB73" s="12" t="str">
        <f t="shared" si="39"/>
        <v>na</v>
      </c>
      <c r="CC73" s="12" t="str">
        <f t="shared" si="39"/>
        <v>na</v>
      </c>
      <c r="CD73" s="12" t="str">
        <f t="shared" si="39"/>
        <v>na</v>
      </c>
      <c r="CE73" s="12" t="str">
        <f t="shared" si="39"/>
        <v>na</v>
      </c>
      <c r="CF73" s="12" t="str">
        <f t="shared" si="39"/>
        <v>na</v>
      </c>
      <c r="CG73" s="12" t="str">
        <f t="shared" si="39"/>
        <v>na</v>
      </c>
      <c r="CH73" s="12" t="str">
        <f t="shared" si="39"/>
        <v>na</v>
      </c>
      <c r="CI73" s="25" t="str">
        <f t="shared" si="46"/>
        <v>na</v>
      </c>
      <c r="CJ73" s="12" t="str">
        <f t="shared" si="40"/>
        <v>na</v>
      </c>
      <c r="CK73" s="12" t="str">
        <f t="shared" si="40"/>
        <v>na</v>
      </c>
      <c r="CL73" s="12" t="str">
        <f t="shared" si="40"/>
        <v>na</v>
      </c>
      <c r="CM73" s="12" t="str">
        <f t="shared" si="40"/>
        <v>na</v>
      </c>
      <c r="CN73" s="12" t="str">
        <f t="shared" si="40"/>
        <v>na</v>
      </c>
      <c r="CO73" s="12" t="str">
        <f t="shared" si="40"/>
        <v>na</v>
      </c>
      <c r="CP73" s="12" t="str">
        <f t="shared" si="40"/>
        <v>na</v>
      </c>
      <c r="CQ73" s="12" t="str">
        <f t="shared" si="40"/>
        <v>na</v>
      </c>
      <c r="CR73" s="67" t="str">
        <f t="shared" si="40"/>
        <v>na</v>
      </c>
    </row>
    <row r="74" spans="1:96" ht="15.75" x14ac:dyDescent="0.25">
      <c r="A74" s="13" t="s">
        <v>36</v>
      </c>
      <c r="B74" s="81"/>
      <c r="C74" s="13"/>
      <c r="D74" s="13"/>
      <c r="E74" s="13"/>
      <c r="F74" s="13"/>
      <c r="G74" s="13"/>
      <c r="H74" s="39" t="s">
        <v>8</v>
      </c>
      <c r="I74" t="s">
        <v>186</v>
      </c>
      <c r="K74" s="78"/>
      <c r="L74" s="16">
        <v>56.332999999999998</v>
      </c>
      <c r="M74" s="1"/>
      <c r="N74" s="12"/>
      <c r="O74" s="12"/>
      <c r="P74" s="12">
        <f t="shared" si="35"/>
        <v>0.01</v>
      </c>
      <c r="Q74" s="12">
        <f t="shared" si="41"/>
        <v>0.01</v>
      </c>
      <c r="R74" s="14">
        <v>0</v>
      </c>
      <c r="S74" s="15">
        <v>0</v>
      </c>
      <c r="T74" s="15">
        <v>0</v>
      </c>
      <c r="U74" s="15">
        <v>0</v>
      </c>
      <c r="V74" s="15">
        <v>0</v>
      </c>
      <c r="W74" s="15">
        <v>0</v>
      </c>
      <c r="X74" s="15">
        <v>0</v>
      </c>
      <c r="Y74" s="15">
        <v>0</v>
      </c>
      <c r="Z74" s="15">
        <v>0</v>
      </c>
      <c r="AA74" s="15">
        <v>0</v>
      </c>
      <c r="AB74" s="25" t="str">
        <f t="shared" si="42"/>
        <v>na</v>
      </c>
      <c r="AC74" s="12" t="str">
        <f t="shared" si="36"/>
        <v>na</v>
      </c>
      <c r="AD74" s="12" t="str">
        <f t="shared" si="36"/>
        <v>na</v>
      </c>
      <c r="AE74" s="12" t="str">
        <f t="shared" si="36"/>
        <v>na</v>
      </c>
      <c r="AF74" s="12" t="str">
        <f t="shared" si="36"/>
        <v>na</v>
      </c>
      <c r="AG74" s="12" t="str">
        <f t="shared" si="36"/>
        <v>na</v>
      </c>
      <c r="AH74" s="12" t="str">
        <f t="shared" si="36"/>
        <v>na</v>
      </c>
      <c r="AI74" s="12" t="str">
        <f t="shared" si="36"/>
        <v>na</v>
      </c>
      <c r="AJ74" s="12" t="str">
        <f t="shared" si="36"/>
        <v>na</v>
      </c>
      <c r="AK74" s="12" t="str">
        <f t="shared" si="36"/>
        <v>na</v>
      </c>
      <c r="AL74" s="25" t="str">
        <f t="shared" si="43"/>
        <v>na</v>
      </c>
      <c r="AM74" s="12" t="str">
        <f t="shared" si="37"/>
        <v>na</v>
      </c>
      <c r="AN74" s="12" t="str">
        <f t="shared" si="37"/>
        <v>na</v>
      </c>
      <c r="AO74" s="12" t="str">
        <f t="shared" si="37"/>
        <v>na</v>
      </c>
      <c r="AP74" s="12" t="str">
        <f t="shared" si="37"/>
        <v>na</v>
      </c>
      <c r="AQ74" s="12" t="str">
        <f t="shared" si="37"/>
        <v>na</v>
      </c>
      <c r="AR74" s="12" t="str">
        <f t="shared" si="37"/>
        <v>na</v>
      </c>
      <c r="AS74" s="12" t="str">
        <f t="shared" si="37"/>
        <v>na</v>
      </c>
      <c r="AT74" s="12" t="str">
        <f t="shared" si="37"/>
        <v>na</v>
      </c>
      <c r="AU74" s="67" t="str">
        <f t="shared" si="37"/>
        <v>na</v>
      </c>
      <c r="AX74" s="13" t="s">
        <v>36</v>
      </c>
      <c r="AY74" s="81"/>
      <c r="AZ74" s="13"/>
      <c r="BA74" s="13"/>
      <c r="BB74" s="13"/>
      <c r="BC74" s="13"/>
      <c r="BD74" s="13"/>
      <c r="BE74" s="39" t="s">
        <v>8</v>
      </c>
      <c r="BF74" t="s">
        <v>186</v>
      </c>
      <c r="BH74" s="78"/>
      <c r="BI74" s="16">
        <v>56.332999999999998</v>
      </c>
      <c r="BJ74" s="1"/>
      <c r="BK74" s="12"/>
      <c r="BL74" s="12"/>
      <c r="BM74" s="12">
        <f t="shared" si="38"/>
        <v>0.01</v>
      </c>
      <c r="BN74" s="12">
        <f t="shared" si="44"/>
        <v>0.01</v>
      </c>
      <c r="BO74" s="14">
        <v>0</v>
      </c>
      <c r="BP74" s="15">
        <v>0</v>
      </c>
      <c r="BQ74" s="15">
        <v>0</v>
      </c>
      <c r="BR74" s="15">
        <v>0</v>
      </c>
      <c r="BS74" s="15">
        <v>0</v>
      </c>
      <c r="BT74" s="15">
        <v>0</v>
      </c>
      <c r="BU74" s="15">
        <v>0</v>
      </c>
      <c r="BV74" s="15">
        <v>0</v>
      </c>
      <c r="BW74" s="15">
        <v>0</v>
      </c>
      <c r="BX74" s="15">
        <v>0</v>
      </c>
      <c r="BY74" s="25" t="str">
        <f t="shared" si="45"/>
        <v>na</v>
      </c>
      <c r="BZ74" s="12" t="str">
        <f t="shared" si="39"/>
        <v>na</v>
      </c>
      <c r="CA74" s="12" t="str">
        <f t="shared" si="39"/>
        <v>na</v>
      </c>
      <c r="CB74" s="12" t="str">
        <f t="shared" si="39"/>
        <v>na</v>
      </c>
      <c r="CC74" s="12" t="str">
        <f t="shared" si="39"/>
        <v>na</v>
      </c>
      <c r="CD74" s="12" t="str">
        <f t="shared" si="39"/>
        <v>na</v>
      </c>
      <c r="CE74" s="12" t="str">
        <f t="shared" si="39"/>
        <v>na</v>
      </c>
      <c r="CF74" s="12" t="str">
        <f t="shared" si="39"/>
        <v>na</v>
      </c>
      <c r="CG74" s="12" t="str">
        <f t="shared" si="39"/>
        <v>na</v>
      </c>
      <c r="CH74" s="12" t="str">
        <f t="shared" si="39"/>
        <v>na</v>
      </c>
      <c r="CI74" s="25" t="str">
        <f t="shared" si="46"/>
        <v>na</v>
      </c>
      <c r="CJ74" s="12" t="str">
        <f t="shared" si="40"/>
        <v>na</v>
      </c>
      <c r="CK74" s="12" t="str">
        <f t="shared" si="40"/>
        <v>na</v>
      </c>
      <c r="CL74" s="12" t="str">
        <f t="shared" si="40"/>
        <v>na</v>
      </c>
      <c r="CM74" s="12" t="str">
        <f t="shared" si="40"/>
        <v>na</v>
      </c>
      <c r="CN74" s="12" t="str">
        <f t="shared" si="40"/>
        <v>na</v>
      </c>
      <c r="CO74" s="12" t="str">
        <f t="shared" si="40"/>
        <v>na</v>
      </c>
      <c r="CP74" s="12" t="str">
        <f t="shared" si="40"/>
        <v>na</v>
      </c>
      <c r="CQ74" s="12" t="str">
        <f t="shared" si="40"/>
        <v>na</v>
      </c>
      <c r="CR74" s="67" t="str">
        <f t="shared" si="40"/>
        <v>na</v>
      </c>
    </row>
    <row r="75" spans="1:96" ht="15.75" x14ac:dyDescent="0.25">
      <c r="A75" s="13" t="s">
        <v>231</v>
      </c>
      <c r="B75" s="81"/>
      <c r="C75" s="13"/>
      <c r="D75" s="13"/>
      <c r="E75" s="13"/>
      <c r="F75" s="13"/>
      <c r="G75" s="13"/>
      <c r="H75" s="39" t="s">
        <v>8</v>
      </c>
      <c r="I75" t="s">
        <v>186</v>
      </c>
      <c r="K75" s="78"/>
      <c r="L75" s="16">
        <v>23.516999999999999</v>
      </c>
      <c r="M75" s="1"/>
      <c r="N75" s="12"/>
      <c r="O75" s="12"/>
      <c r="P75" s="12">
        <f t="shared" si="35"/>
        <v>0.01</v>
      </c>
      <c r="Q75" s="12">
        <f>IF(O75&gt;0,O75/L75,0.01)</f>
        <v>0.01</v>
      </c>
      <c r="R75" s="14">
        <v>0</v>
      </c>
      <c r="S75" s="15">
        <v>0</v>
      </c>
      <c r="T75" s="15">
        <v>0</v>
      </c>
      <c r="U75" s="15">
        <v>0</v>
      </c>
      <c r="V75" s="15">
        <v>0</v>
      </c>
      <c r="W75" s="15">
        <v>0</v>
      </c>
      <c r="X75" s="15">
        <v>0</v>
      </c>
      <c r="Y75" s="15">
        <v>0</v>
      </c>
      <c r="Z75" s="15">
        <v>0</v>
      </c>
      <c r="AA75" s="15">
        <v>0</v>
      </c>
      <c r="AB75" s="25" t="str">
        <f t="shared" si="42"/>
        <v>na</v>
      </c>
      <c r="AC75" s="12" t="str">
        <f t="shared" ref="AC75:AC78" si="47">IF(S75&gt;0,(S75/S$80)*LN($P75),"na")</f>
        <v>na</v>
      </c>
      <c r="AD75" s="12" t="str">
        <f t="shared" ref="AD75:AD78" si="48">IF(T75&gt;0,(T75/T$80)*LN($P75),"na")</f>
        <v>na</v>
      </c>
      <c r="AE75" s="12" t="str">
        <f t="shared" ref="AE75:AE78" si="49">IF(U75&gt;0,(U75/U$80)*LN($P75),"na")</f>
        <v>na</v>
      </c>
      <c r="AF75" s="12" t="str">
        <f t="shared" ref="AF75:AF78" si="50">IF(V75&gt;0,(V75/V$80)*LN($P75),"na")</f>
        <v>na</v>
      </c>
      <c r="AG75" s="12" t="str">
        <f t="shared" ref="AG75:AG78" si="51">IF(W75&gt;0,(W75/W$80)*LN($P75),"na")</f>
        <v>na</v>
      </c>
      <c r="AH75" s="12" t="str">
        <f t="shared" ref="AH75:AH78" si="52">IF(X75&gt;0,(X75/X$80)*LN($P75),"na")</f>
        <v>na</v>
      </c>
      <c r="AI75" s="12" t="str">
        <f t="shared" ref="AI75:AI78" si="53">IF(Y75&gt;0,(Y75/Y$80)*LN($P75),"na")</f>
        <v>na</v>
      </c>
      <c r="AJ75" s="12" t="str">
        <f t="shared" ref="AJ75:AJ78" si="54">IF(Z75&gt;0,(Z75/Z$80)*LN($P75),"na")</f>
        <v>na</v>
      </c>
      <c r="AK75" s="12" t="str">
        <f t="shared" ref="AK75:AK78" si="55">IF(AA75&gt;0,(AA75/AA$80)*LN($P75),"na")</f>
        <v>na</v>
      </c>
      <c r="AL75" s="25" t="str">
        <f t="shared" si="43"/>
        <v>na</v>
      </c>
      <c r="AM75" s="12" t="str">
        <f t="shared" ref="AM75:AM78" si="56">IF(S75&gt;0,(((S75/S$80)^2)*($Q75^2))/($P75^2),"na")</f>
        <v>na</v>
      </c>
      <c r="AN75" s="12" t="str">
        <f t="shared" ref="AN75:AN78" si="57">IF(T75&gt;0,(((T75/T$80)^2)*($Q75^2))/($P75^2),"na")</f>
        <v>na</v>
      </c>
      <c r="AO75" s="12" t="str">
        <f t="shared" ref="AO75:AO78" si="58">IF(U75&gt;0,(((U75/U$80)^2)*($Q75^2))/($P75^2),"na")</f>
        <v>na</v>
      </c>
      <c r="AP75" s="12" t="str">
        <f t="shared" ref="AP75:AP78" si="59">IF(V75&gt;0,(((V75/V$80)^2)*($Q75^2))/($P75^2),"na")</f>
        <v>na</v>
      </c>
      <c r="AQ75" s="12" t="str">
        <f t="shared" ref="AQ75:AQ78" si="60">IF(W75&gt;0,(((W75/W$80)^2)*($Q75^2))/($P75^2),"na")</f>
        <v>na</v>
      </c>
      <c r="AR75" s="12" t="str">
        <f t="shared" ref="AR75:AR78" si="61">IF(X75&gt;0,(((X75/X$80)^2)*($Q75^2))/($P75^2),"na")</f>
        <v>na</v>
      </c>
      <c r="AS75" s="12" t="str">
        <f t="shared" ref="AS75:AS78" si="62">IF(Y75&gt;0,(((Y75/Y$80)^2)*($Q75^2))/($P75^2),"na")</f>
        <v>na</v>
      </c>
      <c r="AT75" s="12" t="str">
        <f t="shared" ref="AT75:AT78" si="63">IF(Z75&gt;0,(((Z75/Z$80)^2)*($Q75^2))/($P75^2),"na")</f>
        <v>na</v>
      </c>
      <c r="AU75" s="67" t="str">
        <f t="shared" ref="AU75:AU78" si="64">IF(AA75&gt;0,(((AA75/AA$80)^2)*($Q75^2))/($P75^2),"na")</f>
        <v>na</v>
      </c>
      <c r="AX75" s="13" t="s">
        <v>231</v>
      </c>
      <c r="AY75" s="81"/>
      <c r="AZ75" s="13"/>
      <c r="BA75" s="13"/>
      <c r="BB75" s="13"/>
      <c r="BC75" s="13"/>
      <c r="BD75" s="13"/>
      <c r="BE75" s="39" t="s">
        <v>8</v>
      </c>
      <c r="BF75" t="s">
        <v>186</v>
      </c>
      <c r="BH75" s="78"/>
      <c r="BI75" s="16">
        <v>23.516999999999999</v>
      </c>
      <c r="BJ75" s="1"/>
      <c r="BK75" s="12"/>
      <c r="BL75" s="12"/>
      <c r="BM75" s="12">
        <f t="shared" si="38"/>
        <v>0.01</v>
      </c>
      <c r="BN75" s="12">
        <f>IF(BL75&gt;0,BL75/BI75,0.01)</f>
        <v>0.01</v>
      </c>
      <c r="BO75" s="14">
        <v>0</v>
      </c>
      <c r="BP75" s="15">
        <v>0</v>
      </c>
      <c r="BQ75" s="15">
        <v>0</v>
      </c>
      <c r="BR75" s="15">
        <v>0</v>
      </c>
      <c r="BS75" s="15">
        <v>0</v>
      </c>
      <c r="BT75" s="15">
        <v>0</v>
      </c>
      <c r="BU75" s="15">
        <v>0</v>
      </c>
      <c r="BV75" s="15">
        <v>0</v>
      </c>
      <c r="BW75" s="15">
        <v>0</v>
      </c>
      <c r="BX75" s="15">
        <v>0</v>
      </c>
      <c r="BY75" s="25" t="str">
        <f t="shared" si="45"/>
        <v>na</v>
      </c>
      <c r="BZ75" s="12" t="str">
        <f t="shared" ref="BZ75:BZ78" si="65">IF(BP75&gt;0,(BP75/BP$80)*LN($BM75),"na")</f>
        <v>na</v>
      </c>
      <c r="CA75" s="12" t="str">
        <f t="shared" ref="CA75:CA78" si="66">IF(BQ75&gt;0,(BQ75/BQ$80)*LN($BM75),"na")</f>
        <v>na</v>
      </c>
      <c r="CB75" s="12" t="str">
        <f t="shared" ref="CB75:CB78" si="67">IF(BR75&gt;0,(BR75/BR$80)*LN($BM75),"na")</f>
        <v>na</v>
      </c>
      <c r="CC75" s="12" t="str">
        <f t="shared" ref="CC75:CC78" si="68">IF(BS75&gt;0,(BS75/BS$80)*LN($BM75),"na")</f>
        <v>na</v>
      </c>
      <c r="CD75" s="12" t="str">
        <f t="shared" ref="CD75:CD78" si="69">IF(BT75&gt;0,(BT75/BT$80)*LN($BM75),"na")</f>
        <v>na</v>
      </c>
      <c r="CE75" s="12" t="str">
        <f t="shared" ref="CE75:CE78" si="70">IF(BU75&gt;0,(BU75/BU$80)*LN($BM75),"na")</f>
        <v>na</v>
      </c>
      <c r="CF75" s="12" t="str">
        <f t="shared" ref="CF75:CF78" si="71">IF(BV75&gt;0,(BV75/BV$80)*LN($BM75),"na")</f>
        <v>na</v>
      </c>
      <c r="CG75" s="12" t="str">
        <f t="shared" ref="CG75:CG78" si="72">IF(BW75&gt;0,(BW75/BW$80)*LN($BM75),"na")</f>
        <v>na</v>
      </c>
      <c r="CH75" s="12" t="str">
        <f t="shared" ref="CH75:CH78" si="73">IF(BX75&gt;0,(BX75/BX$80)*LN($BM75),"na")</f>
        <v>na</v>
      </c>
      <c r="CI75" s="25" t="str">
        <f t="shared" si="46"/>
        <v>na</v>
      </c>
      <c r="CJ75" s="12" t="str">
        <f t="shared" ref="CJ75:CJ78" si="74">IF(BP75&gt;0,(((BP75/BP$80)^2)*($BM75^2))/($BN75^2),"na")</f>
        <v>na</v>
      </c>
      <c r="CK75" s="12" t="str">
        <f t="shared" ref="CK75:CK78" si="75">IF(BQ75&gt;0,(((BQ75/BQ$80)^2)*($BM75^2))/($BN75^2),"na")</f>
        <v>na</v>
      </c>
      <c r="CL75" s="12" t="str">
        <f t="shared" ref="CL75:CL78" si="76">IF(BR75&gt;0,(((BR75/BR$80)^2)*($BM75^2))/($BN75^2),"na")</f>
        <v>na</v>
      </c>
      <c r="CM75" s="12" t="str">
        <f t="shared" ref="CM75:CM78" si="77">IF(BS75&gt;0,(((BS75/BS$80)^2)*($BM75^2))/($BN75^2),"na")</f>
        <v>na</v>
      </c>
      <c r="CN75" s="12" t="str">
        <f t="shared" ref="CN75:CN78" si="78">IF(BT75&gt;0,(((BT75/BT$80)^2)*($BM75^2))/($BN75^2),"na")</f>
        <v>na</v>
      </c>
      <c r="CO75" s="12" t="str">
        <f t="shared" ref="CO75:CO78" si="79">IF(BU75&gt;0,(((BU75/BU$80)^2)*($BM75^2))/($BN75^2),"na")</f>
        <v>na</v>
      </c>
      <c r="CP75" s="12" t="str">
        <f t="shared" ref="CP75:CP78" si="80">IF(BV75&gt;0,(((BV75/BV$80)^2)*($BM75^2))/($BN75^2),"na")</f>
        <v>na</v>
      </c>
      <c r="CQ75" s="12" t="str">
        <f t="shared" ref="CQ75:CQ78" si="81">IF(BW75&gt;0,(((BW75/BW$80)^2)*($BM75^2))/($BN75^2),"na")</f>
        <v>na</v>
      </c>
      <c r="CR75" s="67" t="str">
        <f t="shared" ref="CR75:CR78" si="82">IF(BX75&gt;0,(((BX75/BX$80)^2)*($BM75^2))/($BN75^2),"na")</f>
        <v>na</v>
      </c>
    </row>
    <row r="76" spans="1:96" ht="15.75" x14ac:dyDescent="0.25">
      <c r="A76" s="13" t="s">
        <v>519</v>
      </c>
      <c r="B76" s="81"/>
      <c r="C76" s="13"/>
      <c r="D76" s="13"/>
      <c r="E76" s="13"/>
      <c r="F76" s="13"/>
      <c r="G76" s="13"/>
      <c r="H76" s="39" t="s">
        <v>9</v>
      </c>
      <c r="I76" t="s">
        <v>186</v>
      </c>
      <c r="K76" s="78">
        <v>12</v>
      </c>
      <c r="L76" s="16">
        <v>27.956</v>
      </c>
      <c r="M76" s="119"/>
      <c r="N76" s="104"/>
      <c r="O76" s="104"/>
      <c r="P76" s="12">
        <f t="shared" si="35"/>
        <v>0.01</v>
      </c>
      <c r="Q76" s="12">
        <f>IF(O76&gt;0,O76/L76,0.01)</f>
        <v>0.01</v>
      </c>
      <c r="R76" s="14">
        <v>1</v>
      </c>
      <c r="S76" s="11">
        <v>1</v>
      </c>
      <c r="T76" s="11">
        <v>0</v>
      </c>
      <c r="U76" s="11">
        <v>0.25</v>
      </c>
      <c r="V76" s="11">
        <v>1</v>
      </c>
      <c r="W76" s="11">
        <v>1</v>
      </c>
      <c r="X76" s="11">
        <v>1</v>
      </c>
      <c r="Y76" s="11">
        <v>0</v>
      </c>
      <c r="Z76" s="11">
        <v>0</v>
      </c>
      <c r="AA76" s="11">
        <v>0</v>
      </c>
      <c r="AB76" s="25">
        <f t="shared" si="42"/>
        <v>-4.6051701859880909</v>
      </c>
      <c r="AC76" s="12">
        <f t="shared" si="47"/>
        <v>-5.4178472776330482</v>
      </c>
      <c r="AD76" s="12" t="str">
        <f t="shared" si="48"/>
        <v>na</v>
      </c>
      <c r="AE76" s="12">
        <f t="shared" si="49"/>
        <v>-2.255593560483963</v>
      </c>
      <c r="AF76" s="12">
        <f t="shared" si="50"/>
        <v>-5.7866012808227323</v>
      </c>
      <c r="AG76" s="12">
        <f t="shared" si="51"/>
        <v>-8.0089916278053739</v>
      </c>
      <c r="AH76" s="12">
        <f t="shared" si="52"/>
        <v>-5.5262042231857089</v>
      </c>
      <c r="AI76" s="12" t="str">
        <f t="shared" si="53"/>
        <v>na</v>
      </c>
      <c r="AJ76" s="12" t="str">
        <f t="shared" si="54"/>
        <v>na</v>
      </c>
      <c r="AK76" s="12" t="str">
        <f t="shared" si="55"/>
        <v>na</v>
      </c>
      <c r="AL76" s="25">
        <f t="shared" si="43"/>
        <v>1</v>
      </c>
      <c r="AM76" s="12">
        <f t="shared" si="56"/>
        <v>1.3840830449826991</v>
      </c>
      <c r="AN76" s="12" t="str">
        <f t="shared" si="57"/>
        <v>na</v>
      </c>
      <c r="AO76" s="12">
        <f t="shared" si="58"/>
        <v>0.23990004164931283</v>
      </c>
      <c r="AP76" s="12">
        <f t="shared" si="59"/>
        <v>1.5789040870590172</v>
      </c>
      <c r="AQ76" s="12">
        <f t="shared" si="60"/>
        <v>3.0245746691871447</v>
      </c>
      <c r="AR76" s="12">
        <f t="shared" si="61"/>
        <v>1.44</v>
      </c>
      <c r="AS76" s="12" t="str">
        <f t="shared" si="62"/>
        <v>na</v>
      </c>
      <c r="AT76" s="12" t="str">
        <f t="shared" si="63"/>
        <v>na</v>
      </c>
      <c r="AU76" s="67" t="str">
        <f t="shared" si="64"/>
        <v>na</v>
      </c>
      <c r="AX76" s="13" t="s">
        <v>37</v>
      </c>
      <c r="AY76" s="81"/>
      <c r="AZ76" s="13"/>
      <c r="BA76" s="13"/>
      <c r="BB76" s="13"/>
      <c r="BC76" s="13"/>
      <c r="BD76" s="13"/>
      <c r="BE76" s="39" t="s">
        <v>9</v>
      </c>
      <c r="BF76" t="s">
        <v>186</v>
      </c>
      <c r="BH76" s="78">
        <v>12</v>
      </c>
      <c r="BI76" s="16">
        <v>27.956</v>
      </c>
      <c r="BJ76" s="119">
        <v>11</v>
      </c>
      <c r="BK76" s="104">
        <v>0.85858585858585901</v>
      </c>
      <c r="BL76" s="104">
        <v>0.52727034517925042</v>
      </c>
      <c r="BM76" s="12">
        <f t="shared" si="38"/>
        <v>3.071204244476531E-2</v>
      </c>
      <c r="BN76" s="12">
        <f>IF(BL76&gt;0,BL76/BI76,0.01)</f>
        <v>1.8860722033883618E-2</v>
      </c>
      <c r="BO76" s="14">
        <v>1</v>
      </c>
      <c r="BP76" s="11">
        <v>1</v>
      </c>
      <c r="BQ76" s="11">
        <v>0</v>
      </c>
      <c r="BR76" s="11">
        <v>0.25</v>
      </c>
      <c r="BS76" s="11">
        <v>1</v>
      </c>
      <c r="BT76" s="11">
        <v>1</v>
      </c>
      <c r="BU76" s="11">
        <v>1</v>
      </c>
      <c r="BV76" s="11">
        <v>0</v>
      </c>
      <c r="BW76" s="11">
        <v>0</v>
      </c>
      <c r="BX76" s="11">
        <v>0</v>
      </c>
      <c r="BY76" s="25">
        <f t="shared" si="45"/>
        <v>-3.4831004392591556</v>
      </c>
      <c r="BZ76" s="12">
        <f t="shared" si="65"/>
        <v>-4.0977652226578298</v>
      </c>
      <c r="CA76" s="12" t="str">
        <f t="shared" si="66"/>
        <v>na</v>
      </c>
      <c r="CB76" s="12">
        <f t="shared" si="67"/>
        <v>-1.7060083784126479</v>
      </c>
      <c r="CC76" s="12">
        <f t="shared" si="68"/>
        <v>-4.3766707090167403</v>
      </c>
      <c r="CD76" s="12">
        <f t="shared" si="69"/>
        <v>-6.0575659813202698</v>
      </c>
      <c r="CE76" s="12">
        <f t="shared" si="70"/>
        <v>-4.1797205271109865</v>
      </c>
      <c r="CF76" s="12" t="str">
        <f t="shared" si="71"/>
        <v>na</v>
      </c>
      <c r="CG76" s="12" t="str">
        <f t="shared" si="72"/>
        <v>na</v>
      </c>
      <c r="CH76" s="12" t="str">
        <f t="shared" si="73"/>
        <v>na</v>
      </c>
      <c r="CI76" s="25">
        <f t="shared" si="46"/>
        <v>2.6515557912115351</v>
      </c>
      <c r="CJ76" s="12">
        <f t="shared" si="74"/>
        <v>3.6699734134415714</v>
      </c>
      <c r="CK76" s="12" t="str">
        <f t="shared" si="75"/>
        <v>na</v>
      </c>
      <c r="CL76" s="12">
        <f t="shared" si="76"/>
        <v>0.63610834474712397</v>
      </c>
      <c r="CM76" s="12">
        <f t="shared" si="77"/>
        <v>4.1865522758088982</v>
      </c>
      <c r="CN76" s="12">
        <f t="shared" si="78"/>
        <v>8.0198284800348869</v>
      </c>
      <c r="CO76" s="12">
        <f t="shared" si="79"/>
        <v>3.81824033934461</v>
      </c>
      <c r="CP76" s="12" t="str">
        <f t="shared" si="80"/>
        <v>na</v>
      </c>
      <c r="CQ76" s="12" t="str">
        <f t="shared" si="81"/>
        <v>na</v>
      </c>
      <c r="CR76" s="67" t="str">
        <f t="shared" si="82"/>
        <v>na</v>
      </c>
    </row>
    <row r="77" spans="1:96" ht="15.75" x14ac:dyDescent="0.25">
      <c r="A77" s="13" t="s">
        <v>38</v>
      </c>
      <c r="B77" s="81"/>
      <c r="C77" s="13"/>
      <c r="D77" s="13"/>
      <c r="E77" s="13"/>
      <c r="F77" s="13"/>
      <c r="G77" s="13"/>
      <c r="H77" s="39" t="s">
        <v>9</v>
      </c>
      <c r="I77" t="s">
        <v>186</v>
      </c>
      <c r="K77" s="78">
        <v>12</v>
      </c>
      <c r="L77" s="16">
        <v>1.5089999999999999</v>
      </c>
      <c r="M77" s="119"/>
      <c r="N77" s="104"/>
      <c r="O77" s="104"/>
      <c r="P77" s="12">
        <f t="shared" si="35"/>
        <v>0.01</v>
      </c>
      <c r="Q77" s="12">
        <f>IF(O77&gt;0,O77/L77,0.01)</f>
        <v>0.01</v>
      </c>
      <c r="R77" s="14">
        <v>1</v>
      </c>
      <c r="S77" s="11">
        <v>1</v>
      </c>
      <c r="T77" s="11">
        <v>0</v>
      </c>
      <c r="U77" s="11">
        <v>1</v>
      </c>
      <c r="V77" s="11">
        <v>0.15</v>
      </c>
      <c r="W77" s="11">
        <v>1</v>
      </c>
      <c r="X77" s="11">
        <v>1</v>
      </c>
      <c r="Y77" s="11">
        <v>1</v>
      </c>
      <c r="Z77" s="11">
        <v>1</v>
      </c>
      <c r="AA77" s="11">
        <v>1</v>
      </c>
      <c r="AB77" s="25">
        <f t="shared" si="42"/>
        <v>-4.6051701859880909</v>
      </c>
      <c r="AC77" s="12">
        <f t="shared" si="47"/>
        <v>-5.4178472776330482</v>
      </c>
      <c r="AD77" s="12" t="str">
        <f t="shared" si="48"/>
        <v>na</v>
      </c>
      <c r="AE77" s="12">
        <f t="shared" si="49"/>
        <v>-9.0223742419358519</v>
      </c>
      <c r="AF77" s="12">
        <f t="shared" si="50"/>
        <v>-0.86799019212340967</v>
      </c>
      <c r="AG77" s="12">
        <f t="shared" si="51"/>
        <v>-8.0089916278053739</v>
      </c>
      <c r="AH77" s="12">
        <f t="shared" si="52"/>
        <v>-5.5262042231857089</v>
      </c>
      <c r="AI77" s="12">
        <f t="shared" si="53"/>
        <v>-4.6051701859880909</v>
      </c>
      <c r="AJ77" s="12">
        <f t="shared" si="54"/>
        <v>-4.6051701859880909</v>
      </c>
      <c r="AK77" s="12">
        <f t="shared" si="55"/>
        <v>-4.6051701859880909</v>
      </c>
      <c r="AL77" s="25">
        <f t="shared" si="43"/>
        <v>1</v>
      </c>
      <c r="AM77" s="12">
        <f t="shared" si="56"/>
        <v>1.3840830449826991</v>
      </c>
      <c r="AN77" s="12" t="str">
        <f t="shared" si="57"/>
        <v>na</v>
      </c>
      <c r="AO77" s="12">
        <f t="shared" si="58"/>
        <v>3.8384006663890053</v>
      </c>
      <c r="AP77" s="12">
        <f t="shared" si="59"/>
        <v>3.5525341958827873E-2</v>
      </c>
      <c r="AQ77" s="12">
        <f t="shared" si="60"/>
        <v>3.0245746691871447</v>
      </c>
      <c r="AR77" s="12">
        <f t="shared" si="61"/>
        <v>1.44</v>
      </c>
      <c r="AS77" s="12">
        <f t="shared" si="62"/>
        <v>1</v>
      </c>
      <c r="AT77" s="12">
        <f t="shared" si="63"/>
        <v>1</v>
      </c>
      <c r="AU77" s="67">
        <f t="shared" si="64"/>
        <v>1</v>
      </c>
      <c r="AX77" s="13" t="s">
        <v>38</v>
      </c>
      <c r="AY77" s="81"/>
      <c r="AZ77" s="13"/>
      <c r="BA77" s="13"/>
      <c r="BB77" s="13"/>
      <c r="BC77" s="13"/>
      <c r="BD77" s="13"/>
      <c r="BE77" s="39" t="s">
        <v>9</v>
      </c>
      <c r="BF77" t="s">
        <v>186</v>
      </c>
      <c r="BH77" s="78">
        <v>12</v>
      </c>
      <c r="BI77" s="16">
        <v>1.5089999999999999</v>
      </c>
      <c r="BJ77" s="119">
        <v>11</v>
      </c>
      <c r="BK77" s="104">
        <v>0</v>
      </c>
      <c r="BL77" s="104">
        <v>1.4222233234800164E-2</v>
      </c>
      <c r="BM77" s="12">
        <f t="shared" si="38"/>
        <v>0.01</v>
      </c>
      <c r="BN77" s="12">
        <f>IF(BL77&gt;0,BL77/BI77,0.01)</f>
        <v>9.42493918807168E-3</v>
      </c>
      <c r="BO77" s="14">
        <v>1</v>
      </c>
      <c r="BP77" s="11">
        <v>1</v>
      </c>
      <c r="BQ77" s="11">
        <v>0</v>
      </c>
      <c r="BR77" s="11">
        <v>1</v>
      </c>
      <c r="BS77" s="11">
        <v>0.15</v>
      </c>
      <c r="BT77" s="11">
        <v>1</v>
      </c>
      <c r="BU77" s="11">
        <v>1</v>
      </c>
      <c r="BV77" s="11">
        <v>1</v>
      </c>
      <c r="BW77" s="11">
        <v>1</v>
      </c>
      <c r="BX77" s="11">
        <v>1</v>
      </c>
      <c r="BY77" s="25">
        <f t="shared" si="45"/>
        <v>-4.6051701859880909</v>
      </c>
      <c r="BZ77" s="12">
        <f t="shared" si="65"/>
        <v>-5.4178472776330482</v>
      </c>
      <c r="CA77" s="12" t="str">
        <f t="shared" si="66"/>
        <v>na</v>
      </c>
      <c r="CB77" s="12">
        <f t="shared" si="67"/>
        <v>-9.0223742419358519</v>
      </c>
      <c r="CC77" s="12">
        <f t="shared" si="68"/>
        <v>-0.86799019212340967</v>
      </c>
      <c r="CD77" s="12">
        <f t="shared" si="69"/>
        <v>-8.0089916278053739</v>
      </c>
      <c r="CE77" s="12">
        <f t="shared" si="70"/>
        <v>-5.5262042231857089</v>
      </c>
      <c r="CF77" s="12">
        <f t="shared" si="71"/>
        <v>-4.6051701859880909</v>
      </c>
      <c r="CG77" s="12">
        <f t="shared" si="72"/>
        <v>-4.6051701859880909</v>
      </c>
      <c r="CH77" s="12">
        <f t="shared" si="73"/>
        <v>-4.6051701859880909</v>
      </c>
      <c r="CI77" s="25">
        <f t="shared" si="46"/>
        <v>1.1257524131040009</v>
      </c>
      <c r="CJ77" s="12">
        <f t="shared" si="74"/>
        <v>1.5581348278256069</v>
      </c>
      <c r="CK77" s="12" t="str">
        <f t="shared" si="75"/>
        <v>na</v>
      </c>
      <c r="CL77" s="12">
        <f t="shared" si="76"/>
        <v>4.3210888126474281</v>
      </c>
      <c r="CM77" s="12">
        <f t="shared" si="77"/>
        <v>3.9992739436495291E-2</v>
      </c>
      <c r="CN77" s="12">
        <f t="shared" si="78"/>
        <v>3.4049222324506632</v>
      </c>
      <c r="CO77" s="12">
        <f t="shared" si="79"/>
        <v>1.6210834748697613</v>
      </c>
      <c r="CP77" s="12">
        <f t="shared" si="80"/>
        <v>1.1257524131040009</v>
      </c>
      <c r="CQ77" s="12">
        <f t="shared" si="81"/>
        <v>1.1257524131040009</v>
      </c>
      <c r="CR77" s="67">
        <f t="shared" si="82"/>
        <v>1.1257524131040009</v>
      </c>
    </row>
    <row r="78" spans="1:96" ht="15.75" x14ac:dyDescent="0.25">
      <c r="A78" s="13" t="s">
        <v>39</v>
      </c>
      <c r="B78" s="81"/>
      <c r="C78" s="13"/>
      <c r="D78" s="13"/>
      <c r="E78" s="13"/>
      <c r="F78" s="13"/>
      <c r="G78" s="13"/>
      <c r="H78" s="39" t="s">
        <v>9</v>
      </c>
      <c r="I78" t="s">
        <v>186</v>
      </c>
      <c r="K78" s="78">
        <v>12</v>
      </c>
      <c r="L78" s="16">
        <v>0.67749999999999999</v>
      </c>
      <c r="M78" s="119"/>
      <c r="N78" s="104"/>
      <c r="O78" s="104"/>
      <c r="P78" s="12">
        <f t="shared" si="35"/>
        <v>0.01</v>
      </c>
      <c r="Q78" s="12">
        <f>IF(O78&gt;0,O78/L78,0.01)</f>
        <v>0.01</v>
      </c>
      <c r="R78" s="14">
        <v>1</v>
      </c>
      <c r="S78" s="11">
        <v>1</v>
      </c>
      <c r="T78" s="11">
        <v>0</v>
      </c>
      <c r="U78" s="11">
        <v>0.375</v>
      </c>
      <c r="V78" s="11">
        <v>0.15</v>
      </c>
      <c r="W78" s="11">
        <v>1</v>
      </c>
      <c r="X78" s="11">
        <v>1</v>
      </c>
      <c r="Y78" s="11">
        <v>1</v>
      </c>
      <c r="Z78" s="11">
        <v>1</v>
      </c>
      <c r="AA78" s="11">
        <v>1</v>
      </c>
      <c r="AB78" s="25">
        <f t="shared" si="42"/>
        <v>-4.6051701859880909</v>
      </c>
      <c r="AC78" s="12">
        <f t="shared" si="47"/>
        <v>-5.4178472776330482</v>
      </c>
      <c r="AD78" s="12" t="str">
        <f t="shared" si="48"/>
        <v>na</v>
      </c>
      <c r="AE78" s="12">
        <f t="shared" si="49"/>
        <v>-3.3833903407259447</v>
      </c>
      <c r="AF78" s="12">
        <f t="shared" si="50"/>
        <v>-0.86799019212340967</v>
      </c>
      <c r="AG78" s="12">
        <f t="shared" si="51"/>
        <v>-8.0089916278053739</v>
      </c>
      <c r="AH78" s="12">
        <f t="shared" si="52"/>
        <v>-5.5262042231857089</v>
      </c>
      <c r="AI78" s="12">
        <f t="shared" si="53"/>
        <v>-4.6051701859880909</v>
      </c>
      <c r="AJ78" s="12">
        <f t="shared" si="54"/>
        <v>-4.6051701859880909</v>
      </c>
      <c r="AK78" s="12">
        <f t="shared" si="55"/>
        <v>-4.6051701859880909</v>
      </c>
      <c r="AL78" s="25">
        <f t="shared" si="43"/>
        <v>1</v>
      </c>
      <c r="AM78" s="12">
        <f t="shared" si="56"/>
        <v>1.3840830449826991</v>
      </c>
      <c r="AN78" s="12" t="str">
        <f t="shared" si="57"/>
        <v>na</v>
      </c>
      <c r="AO78" s="12">
        <f t="shared" si="58"/>
        <v>0.53977509371095378</v>
      </c>
      <c r="AP78" s="12">
        <f t="shared" si="59"/>
        <v>3.5525341958827873E-2</v>
      </c>
      <c r="AQ78" s="12">
        <f t="shared" si="60"/>
        <v>3.0245746691871447</v>
      </c>
      <c r="AR78" s="12">
        <f t="shared" si="61"/>
        <v>1.44</v>
      </c>
      <c r="AS78" s="12">
        <f t="shared" si="62"/>
        <v>1</v>
      </c>
      <c r="AT78" s="12">
        <f t="shared" si="63"/>
        <v>1</v>
      </c>
      <c r="AU78" s="67">
        <f t="shared" si="64"/>
        <v>1</v>
      </c>
      <c r="AX78" s="13" t="s">
        <v>39</v>
      </c>
      <c r="AY78" s="81"/>
      <c r="AZ78" s="13"/>
      <c r="BA78" s="13"/>
      <c r="BB78" s="13"/>
      <c r="BC78" s="13"/>
      <c r="BD78" s="13"/>
      <c r="BE78" s="39" t="s">
        <v>9</v>
      </c>
      <c r="BF78" t="s">
        <v>186</v>
      </c>
      <c r="BH78" s="78">
        <v>12</v>
      </c>
      <c r="BI78" s="16">
        <v>0.67749999999999999</v>
      </c>
      <c r="BJ78" s="119">
        <v>11</v>
      </c>
      <c r="BK78" s="104">
        <v>0</v>
      </c>
      <c r="BL78" s="104">
        <v>3.0766463732424976E-2</v>
      </c>
      <c r="BM78" s="12">
        <f t="shared" si="38"/>
        <v>0.01</v>
      </c>
      <c r="BN78" s="12">
        <f>IF(BL78&gt;0,BL78/BI78,0.01)</f>
        <v>4.5411754586605131E-2</v>
      </c>
      <c r="BO78" s="14">
        <v>1</v>
      </c>
      <c r="BP78" s="11">
        <v>1</v>
      </c>
      <c r="BQ78" s="11">
        <v>0</v>
      </c>
      <c r="BR78" s="11">
        <v>0.375</v>
      </c>
      <c r="BS78" s="11">
        <v>0.15</v>
      </c>
      <c r="BT78" s="11">
        <v>1</v>
      </c>
      <c r="BU78" s="11">
        <v>1</v>
      </c>
      <c r="BV78" s="11">
        <v>1</v>
      </c>
      <c r="BW78" s="11">
        <v>1</v>
      </c>
      <c r="BX78" s="11">
        <v>1</v>
      </c>
      <c r="BY78" s="25">
        <f t="shared" si="45"/>
        <v>-4.6051701859880909</v>
      </c>
      <c r="BZ78" s="12">
        <f t="shared" si="65"/>
        <v>-5.4178472776330482</v>
      </c>
      <c r="CA78" s="12" t="str">
        <f t="shared" si="66"/>
        <v>na</v>
      </c>
      <c r="CB78" s="12">
        <f t="shared" si="67"/>
        <v>-3.3833903407259447</v>
      </c>
      <c r="CC78" s="12">
        <f t="shared" si="68"/>
        <v>-0.86799019212340967</v>
      </c>
      <c r="CD78" s="12">
        <f t="shared" si="69"/>
        <v>-8.0089916278053739</v>
      </c>
      <c r="CE78" s="12">
        <f t="shared" si="70"/>
        <v>-5.5262042231857089</v>
      </c>
      <c r="CF78" s="12">
        <f t="shared" si="71"/>
        <v>-4.6051701859880909</v>
      </c>
      <c r="CG78" s="12">
        <f t="shared" si="72"/>
        <v>-4.6051701859880909</v>
      </c>
      <c r="CH78" s="12">
        <f t="shared" si="73"/>
        <v>-4.6051701859880909</v>
      </c>
      <c r="CI78" s="25">
        <f t="shared" si="46"/>
        <v>4.8491256274999638E-2</v>
      </c>
      <c r="CJ78" s="12">
        <f t="shared" si="74"/>
        <v>6.7115925640137908E-2</v>
      </c>
      <c r="CK78" s="12" t="str">
        <f t="shared" si="75"/>
        <v>na</v>
      </c>
      <c r="CL78" s="12">
        <f t="shared" si="76"/>
        <v>2.6174372399999805E-2</v>
      </c>
      <c r="CM78" s="12">
        <f t="shared" si="77"/>
        <v>1.72266846118252E-3</v>
      </c>
      <c r="CN78" s="12">
        <f t="shared" si="78"/>
        <v>0.14666542540642608</v>
      </c>
      <c r="CO78" s="12">
        <f t="shared" si="79"/>
        <v>6.9827409035999474E-2</v>
      </c>
      <c r="CP78" s="12">
        <f t="shared" si="80"/>
        <v>4.8491256274999638E-2</v>
      </c>
      <c r="CQ78" s="12">
        <f t="shared" si="81"/>
        <v>4.8491256274999638E-2</v>
      </c>
      <c r="CR78" s="67">
        <f t="shared" si="82"/>
        <v>4.8491256274999638E-2</v>
      </c>
    </row>
    <row r="79" spans="1:96" x14ac:dyDescent="0.25">
      <c r="R79" s="1"/>
      <c r="AA79" s="2"/>
      <c r="AB79" s="1"/>
      <c r="AL79" s="1"/>
      <c r="AU79" s="2"/>
      <c r="BO79" s="1"/>
      <c r="BX79" s="2"/>
      <c r="BY79" s="1"/>
      <c r="CI79" s="1"/>
      <c r="CR79" s="2"/>
    </row>
    <row r="80" spans="1:96" x14ac:dyDescent="0.25">
      <c r="A80" t="s">
        <v>40</v>
      </c>
      <c r="M80" t="e">
        <f>AVERAGE(M59:M78)</f>
        <v>#DIV/0!</v>
      </c>
      <c r="R80" s="25">
        <f>SUM(R59:R78)/R81</f>
        <v>1</v>
      </c>
      <c r="S80" s="12">
        <f>SUM(S59:S78)/S81</f>
        <v>0.85</v>
      </c>
      <c r="T80" s="12">
        <f>SUM(T59:T78)/T81</f>
        <v>0.8125</v>
      </c>
      <c r="U80" s="12">
        <f t="shared" ref="U80:AA80" si="83">SUM(U59:U78)/U81</f>
        <v>0.51041666666666663</v>
      </c>
      <c r="V80" s="12">
        <f t="shared" si="83"/>
        <v>0.79583333333333339</v>
      </c>
      <c r="W80" s="12">
        <f t="shared" si="83"/>
        <v>0.57500000000000007</v>
      </c>
      <c r="X80" s="12">
        <f t="shared" si="83"/>
        <v>0.83333333333333337</v>
      </c>
      <c r="Y80" s="12">
        <f t="shared" si="83"/>
        <v>1</v>
      </c>
      <c r="Z80" s="12">
        <f t="shared" si="83"/>
        <v>1</v>
      </c>
      <c r="AA80" s="67">
        <f t="shared" si="83"/>
        <v>1</v>
      </c>
      <c r="AB80" s="25">
        <f t="shared" ref="AB80:AK80" si="84">(1/R81)*(SUM(AB59:AB78))</f>
        <v>-4.6051701859880918</v>
      </c>
      <c r="AC80" s="12">
        <f t="shared" si="84"/>
        <v>-4.6051701859880918</v>
      </c>
      <c r="AD80" s="12">
        <f t="shared" si="84"/>
        <v>-4.6051701859880909</v>
      </c>
      <c r="AE80" s="12">
        <f t="shared" si="84"/>
        <v>-4.6051701859880918</v>
      </c>
      <c r="AF80" s="12">
        <f t="shared" si="84"/>
        <v>-4.60517018598809</v>
      </c>
      <c r="AG80" s="12">
        <f t="shared" si="84"/>
        <v>-4.60517018598809</v>
      </c>
      <c r="AH80" s="12">
        <f t="shared" si="84"/>
        <v>-4.60517018598809</v>
      </c>
      <c r="AI80" s="12">
        <f t="shared" si="84"/>
        <v>-4.6051701859880909</v>
      </c>
      <c r="AJ80" s="12">
        <f t="shared" si="84"/>
        <v>-4.6051701859880909</v>
      </c>
      <c r="AK80" s="67">
        <f t="shared" si="84"/>
        <v>-4.60517018598809</v>
      </c>
      <c r="AL80" s="25">
        <f>SUM(AL59:AL78)</f>
        <v>12</v>
      </c>
      <c r="AM80" s="12">
        <f t="shared" ref="AM80:AU80" si="85">SUM(AM59:AM78)</f>
        <v>11.245674740484429</v>
      </c>
      <c r="AN80" s="12">
        <f t="shared" si="85"/>
        <v>4.6390532544378695</v>
      </c>
      <c r="AO80" s="12">
        <f t="shared" si="85"/>
        <v>15.773427738442319</v>
      </c>
      <c r="AP80" s="12">
        <f t="shared" si="85"/>
        <v>14.379868972889998</v>
      </c>
      <c r="AQ80" s="12">
        <f t="shared" si="85"/>
        <v>18.737240075614359</v>
      </c>
      <c r="AR80" s="12">
        <f t="shared" si="85"/>
        <v>10.259999999999998</v>
      </c>
      <c r="AS80" s="12">
        <f t="shared" si="85"/>
        <v>4</v>
      </c>
      <c r="AT80" s="12">
        <f t="shared" si="85"/>
        <v>3</v>
      </c>
      <c r="AU80" s="67">
        <f t="shared" si="85"/>
        <v>6</v>
      </c>
      <c r="AX80" t="s">
        <v>40</v>
      </c>
      <c r="BJ80">
        <f>AVERAGE(BJ59:BJ78)</f>
        <v>11</v>
      </c>
      <c r="BO80" s="25">
        <f>SUM(BO59:BO78)/BO81</f>
        <v>1</v>
      </c>
      <c r="BP80" s="12">
        <f>SUM(BP59:BP78)/BP81</f>
        <v>0.85</v>
      </c>
      <c r="BQ80" s="12">
        <f>SUM(BQ59:BQ78)/BQ81</f>
        <v>0.8125</v>
      </c>
      <c r="BR80" s="12">
        <f t="shared" ref="BR80:BX80" si="86">SUM(BR59:BR78)/BR81</f>
        <v>0.51041666666666663</v>
      </c>
      <c r="BS80" s="12">
        <f t="shared" si="86"/>
        <v>0.79583333333333339</v>
      </c>
      <c r="BT80" s="12">
        <f t="shared" si="86"/>
        <v>0.57500000000000007</v>
      </c>
      <c r="BU80" s="12">
        <f t="shared" si="86"/>
        <v>0.83333333333333337</v>
      </c>
      <c r="BV80" s="12">
        <f t="shared" si="86"/>
        <v>1</v>
      </c>
      <c r="BW80" s="12">
        <f t="shared" si="86"/>
        <v>1</v>
      </c>
      <c r="BX80" s="67">
        <f t="shared" si="86"/>
        <v>1</v>
      </c>
      <c r="BY80" s="25">
        <f t="shared" ref="BY80:CH80" si="87">(1/BO81)*(SUM(BY59:BY78))</f>
        <v>-2.6046337697089621</v>
      </c>
      <c r="BZ80" s="12">
        <f t="shared" si="87"/>
        <v>-2.0144784020204844</v>
      </c>
      <c r="CA80" s="12">
        <f t="shared" si="87"/>
        <v>-2.980593024311474</v>
      </c>
      <c r="CB80" s="12">
        <f t="shared" si="87"/>
        <v>-2.3099399002842471</v>
      </c>
      <c r="CC80" s="12">
        <f t="shared" si="87"/>
        <v>-2.4374025195101039</v>
      </c>
      <c r="CD80" s="12">
        <f t="shared" si="87"/>
        <v>-3.4522464458148345</v>
      </c>
      <c r="CE80" s="12">
        <f t="shared" si="87"/>
        <v>-2.7209435883854582</v>
      </c>
      <c r="CF80" s="12">
        <f t="shared" si="87"/>
        <v>-4.6051701859880909</v>
      </c>
      <c r="CG80" s="12">
        <f t="shared" si="87"/>
        <v>-4.6051701859880909</v>
      </c>
      <c r="CH80" s="67">
        <f t="shared" si="87"/>
        <v>-3.870891123658144</v>
      </c>
      <c r="CI80" s="25">
        <f>SUM(CI59:CI78)</f>
        <v>40.338602838855657</v>
      </c>
      <c r="CJ80" s="12">
        <f t="shared" ref="CJ80:CR80" si="88">SUM(CJ59:CJ78)</f>
        <v>40.237445674362426</v>
      </c>
      <c r="CK80" s="12">
        <f t="shared" si="88"/>
        <v>20.422782703457727</v>
      </c>
      <c r="CL80" s="12">
        <f t="shared" si="88"/>
        <v>55.962319935768583</v>
      </c>
      <c r="CM80" s="12">
        <f t="shared" si="88"/>
        <v>57.38747028805615</v>
      </c>
      <c r="CN80" s="12">
        <f t="shared" si="88"/>
        <v>54.194554617436459</v>
      </c>
      <c r="CO80" s="12">
        <f t="shared" si="88"/>
        <v>21.518666484756793</v>
      </c>
      <c r="CP80" s="12">
        <f t="shared" si="88"/>
        <v>11.42334326322586</v>
      </c>
      <c r="CQ80" s="12">
        <f t="shared" si="88"/>
        <v>2.1742436693790008</v>
      </c>
      <c r="CR80" s="67">
        <f t="shared" si="88"/>
        <v>14.468271405496973</v>
      </c>
    </row>
    <row r="81" spans="1:96" x14ac:dyDescent="0.25">
      <c r="A81" t="s">
        <v>41</v>
      </c>
      <c r="R81" s="1">
        <f>COUNTIF(R59:R78,"&gt;0")</f>
        <v>12</v>
      </c>
      <c r="S81">
        <f t="shared" ref="S81:AA81" si="89">COUNTIF(S59:S78,"&gt;0")</f>
        <v>10</v>
      </c>
      <c r="T81">
        <f t="shared" si="89"/>
        <v>4</v>
      </c>
      <c r="U81">
        <f t="shared" si="89"/>
        <v>12</v>
      </c>
      <c r="V81">
        <f t="shared" si="89"/>
        <v>12</v>
      </c>
      <c r="W81">
        <f t="shared" si="89"/>
        <v>12</v>
      </c>
      <c r="X81">
        <f t="shared" si="89"/>
        <v>9</v>
      </c>
      <c r="Y81">
        <f t="shared" si="89"/>
        <v>4</v>
      </c>
      <c r="Z81">
        <f t="shared" si="89"/>
        <v>3</v>
      </c>
      <c r="AA81" s="2">
        <f t="shared" si="89"/>
        <v>6</v>
      </c>
      <c r="AB81" s="25"/>
      <c r="AC81" s="12"/>
      <c r="AD81" s="12"/>
      <c r="AE81" s="12"/>
      <c r="AF81" s="12"/>
      <c r="AG81" s="12"/>
      <c r="AH81" s="12"/>
      <c r="AI81" s="12"/>
      <c r="AJ81" s="12"/>
      <c r="AK81" s="12"/>
      <c r="AL81" s="25">
        <f>AL80*AB82^2</f>
        <v>1.1999999999999988E-3</v>
      </c>
      <c r="AM81" s="12">
        <f t="shared" ref="AM81:AU81" si="90">AM80*AC82^2</f>
        <v>1.1245674740484417E-3</v>
      </c>
      <c r="AN81" s="12">
        <f t="shared" si="90"/>
        <v>4.6390532544378729E-4</v>
      </c>
      <c r="AO81" s="12">
        <f t="shared" si="90"/>
        <v>1.5773427738442303E-3</v>
      </c>
      <c r="AP81" s="12">
        <f t="shared" si="90"/>
        <v>1.4379868972890038E-3</v>
      </c>
      <c r="AQ81" s="12">
        <f t="shared" si="90"/>
        <v>1.8737240075614411E-3</v>
      </c>
      <c r="AR81" s="12">
        <f t="shared" si="90"/>
        <v>1.0260000000000026E-3</v>
      </c>
      <c r="AS81" s="12">
        <f t="shared" si="90"/>
        <v>4.0000000000000029E-4</v>
      </c>
      <c r="AT81" s="12">
        <f t="shared" si="90"/>
        <v>3.0000000000000024E-4</v>
      </c>
      <c r="AU81" s="67">
        <f t="shared" si="90"/>
        <v>6.0000000000000168E-4</v>
      </c>
      <c r="AX81" t="s">
        <v>41</v>
      </c>
      <c r="BO81" s="1">
        <f>COUNTIF(BO59:BO78,"&gt;0")</f>
        <v>12</v>
      </c>
      <c r="BP81">
        <f t="shared" ref="BP81:BX81" si="91">COUNTIF(BP59:BP78,"&gt;0")</f>
        <v>10</v>
      </c>
      <c r="BQ81">
        <f t="shared" si="91"/>
        <v>4</v>
      </c>
      <c r="BR81">
        <f t="shared" si="91"/>
        <v>12</v>
      </c>
      <c r="BS81">
        <f t="shared" si="91"/>
        <v>12</v>
      </c>
      <c r="BT81">
        <f t="shared" si="91"/>
        <v>12</v>
      </c>
      <c r="BU81">
        <f t="shared" si="91"/>
        <v>9</v>
      </c>
      <c r="BV81">
        <f t="shared" si="91"/>
        <v>4</v>
      </c>
      <c r="BW81">
        <f t="shared" si="91"/>
        <v>3</v>
      </c>
      <c r="BX81" s="2">
        <f t="shared" si="91"/>
        <v>6</v>
      </c>
      <c r="BY81" s="25"/>
      <c r="BZ81" s="12"/>
      <c r="CA81" s="12"/>
      <c r="CB81" s="12"/>
      <c r="CC81" s="12"/>
      <c r="CD81" s="12"/>
      <c r="CE81" s="12"/>
      <c r="CF81" s="12"/>
      <c r="CG81" s="12"/>
      <c r="CH81" s="67"/>
      <c r="CI81" s="25">
        <f>CI80*BY82^2</f>
        <v>0.22047771783016057</v>
      </c>
      <c r="CJ81" s="25">
        <f t="shared" ref="CJ81:CR81" si="92">CJ80*BZ82^2</f>
        <v>0.71594011231235688</v>
      </c>
      <c r="CK81" s="25">
        <f t="shared" si="92"/>
        <v>5.2626526949137366E-2</v>
      </c>
      <c r="CL81" s="25">
        <f t="shared" si="92"/>
        <v>0.55145160562404072</v>
      </c>
      <c r="CM81" s="25">
        <f t="shared" si="92"/>
        <v>0.438244174816804</v>
      </c>
      <c r="CN81" s="25">
        <f t="shared" si="92"/>
        <v>5.4371646961836669E-2</v>
      </c>
      <c r="CO81" s="25">
        <f t="shared" si="92"/>
        <v>9.3203835032569682E-2</v>
      </c>
      <c r="CP81" s="25">
        <f t="shared" si="92"/>
        <v>1.1423343263225868E-3</v>
      </c>
      <c r="CQ81" s="25">
        <f t="shared" si="92"/>
        <v>2.1742436693790023E-4</v>
      </c>
      <c r="CR81" s="25">
        <f t="shared" si="92"/>
        <v>6.2835248483156837E-3</v>
      </c>
    </row>
    <row r="82" spans="1:96" ht="24" x14ac:dyDescent="0.45">
      <c r="A82" s="28" t="s">
        <v>188</v>
      </c>
      <c r="R82" s="1">
        <f>IF(R59&gt;0,$M59,0)+IF(R60&gt;0,$M60,0)+IF(R61&gt;0,$M61,0)+IF(R62&gt;0,$M62,0)+IF(R63&gt;0,$M63,0)+IF(R64&gt;0,$M64,0)+IF(R65&gt;0,$M65,0)+IF(R66&gt;0,$M66,0)+IF(R67&gt;0,$M67,0)+IF(R68&gt;0,$M68,0)+IF(R69&gt;0,$M69,0)+IF(R70&gt;0,$M70,0)+IF(R71&gt;0,$M71,0)+IF(R72&gt;0,$M72,0)+IF(R73&gt;0,$M73,0)+IF(R74&gt;0,$M74,0)+IF(R75&gt;0,$M75,0)+IF(R76&gt;0,$M76,0)+IF(R77&gt;0,$M77,0)+IF(R78&gt;0,$M78,0)</f>
        <v>0</v>
      </c>
      <c r="S82">
        <f>IF(S59&gt;0,$M59,0)+IF(S60&gt;0,$M60,0)+IF(S61&gt;0,$M61,0)+IF(S62&gt;0,$M62,0)+IF(S63&gt;0,$M63,0)+IF(S64&gt;0,$M64,0)+IF(S65&gt;0,$M65,0)+IF(S66&gt;0,$M66,0)+IF(S67&gt;0,$M67,0)+IF(S68&gt;0,$M68,0)+IF(S69&gt;0,$M69,0)+IF(S70&gt;0,$M70,0)+IF(S71&gt;0,$M71,0)+IF(S72&gt;0,$M72,0)+IF(S73&gt;0,$M73,0)+IF(S74&gt;0,$M74,0)+IF(S75&gt;0,$M75,0)+IF(S76&gt;0,$M76,0)+IF(S77&gt;0,$M77,0)+IF(S78&gt;0,$M78,0)</f>
        <v>0</v>
      </c>
      <c r="T82">
        <f>IF(T59&gt;0,$M59,0)+IF(T60&gt;0,$M60,0)+IF(T61&gt;0,$M61,0)+IF(T62&gt;0,$M62,0)+IF(T63&gt;0,$M63,0)+IF(T64&gt;0,$M64,0)+IF(T65&gt;0,$M65,0)+IF(T66&gt;0,$M66,0)+IF(T67&gt;0,$M67,0)+IF(T68&gt;0,$M68,0)+IF(T69&gt;0,$M69,0)+IF(T70&gt;0,$M70,0)+IF(T71&gt;0,$M71,0)+IF(T72&gt;0,$M72,0)+IF(T73&gt;0,$M73,0)+IF(T74&gt;0,$M74,0)+IF(T75&gt;0,$M75,0)+IF(T76&gt;0,$M76,0)+IF(T77&gt;0,$M77,0)+IF(T78&gt;0,$M78,0)</f>
        <v>0</v>
      </c>
      <c r="U82">
        <f t="shared" ref="U82:AA82" si="93">IF(U59&gt;0,$M59,0)+IF(U60&gt;0,$M60,0)+IF(U61&gt;0,$M61,0)+IF(U62&gt;0,$M62,0)+IF(U63&gt;0,$M63,0)+IF(U64&gt;0,$M64,0)+IF(U65&gt;0,$M65,0)+IF(U66&gt;0,$M66,0)+IF(U67&gt;0,$M67,0)+IF(U68&gt;0,$M68,0)+IF(U69&gt;0,$M69,0)+IF(U70&gt;0,$M70,0)+IF(U71&gt;0,$M71,0)+IF(U72&gt;0,$M72,0)+IF(U73&gt;0,$M73,0)+IF(U74&gt;0,$M74,0)+IF(U75&gt;0,$M75,0)+IF(U76&gt;0,$M76,0)+IF(U77&gt;0,$M77,0)+IF(U78&gt;0,$M78,0)</f>
        <v>0</v>
      </c>
      <c r="V82">
        <f t="shared" si="93"/>
        <v>0</v>
      </c>
      <c r="W82">
        <f t="shared" si="93"/>
        <v>0</v>
      </c>
      <c r="X82">
        <f t="shared" si="93"/>
        <v>0</v>
      </c>
      <c r="Y82">
        <f t="shared" si="93"/>
        <v>0</v>
      </c>
      <c r="Z82">
        <f t="shared" si="93"/>
        <v>0</v>
      </c>
      <c r="AA82">
        <f t="shared" si="93"/>
        <v>0</v>
      </c>
      <c r="AB82" s="29">
        <f>EXP(AB80)</f>
        <v>9.999999999999995E-3</v>
      </c>
      <c r="AC82" s="30">
        <f t="shared" ref="AC82:AK82" si="94">EXP(AC80)</f>
        <v>9.999999999999995E-3</v>
      </c>
      <c r="AD82" s="30">
        <f t="shared" si="94"/>
        <v>1.0000000000000004E-2</v>
      </c>
      <c r="AE82" s="30">
        <f t="shared" si="94"/>
        <v>9.999999999999995E-3</v>
      </c>
      <c r="AF82" s="30">
        <f t="shared" si="94"/>
        <v>1.0000000000000014E-2</v>
      </c>
      <c r="AG82" s="30">
        <f t="shared" si="94"/>
        <v>1.0000000000000014E-2</v>
      </c>
      <c r="AH82" s="30">
        <f t="shared" si="94"/>
        <v>1.0000000000000014E-2</v>
      </c>
      <c r="AI82" s="30">
        <f t="shared" si="94"/>
        <v>1.0000000000000004E-2</v>
      </c>
      <c r="AJ82" s="30">
        <f t="shared" si="94"/>
        <v>1.0000000000000004E-2</v>
      </c>
      <c r="AK82" s="70">
        <f t="shared" si="94"/>
        <v>1.0000000000000014E-2</v>
      </c>
      <c r="AL82" s="25">
        <f t="shared" ref="AL82:AU82" si="95">SQRT(AL81)</f>
        <v>3.4641016151377525E-2</v>
      </c>
      <c r="AM82" s="12">
        <f t="shared" si="95"/>
        <v>3.3534571326445217E-2</v>
      </c>
      <c r="AN82" s="12">
        <f t="shared" si="95"/>
        <v>2.1538461538461545E-2</v>
      </c>
      <c r="AO82" s="12">
        <f t="shared" si="95"/>
        <v>3.9715774874024931E-2</v>
      </c>
      <c r="AP82" s="12">
        <f t="shared" si="95"/>
        <v>3.7920797687931142E-2</v>
      </c>
      <c r="AQ82" s="12">
        <f t="shared" si="95"/>
        <v>4.3286533790099675E-2</v>
      </c>
      <c r="AR82" s="12">
        <f t="shared" si="95"/>
        <v>3.2031234756093971E-2</v>
      </c>
      <c r="AS82" s="12">
        <f t="shared" si="95"/>
        <v>2.0000000000000007E-2</v>
      </c>
      <c r="AT82" s="12">
        <f t="shared" si="95"/>
        <v>1.732050807568878E-2</v>
      </c>
      <c r="AU82" s="67">
        <f t="shared" si="95"/>
        <v>2.4494897427831817E-2</v>
      </c>
      <c r="AX82" s="28" t="s">
        <v>188</v>
      </c>
      <c r="BO82" s="1">
        <f>$BJ80*BO81</f>
        <v>132</v>
      </c>
      <c r="BP82">
        <f t="shared" ref="BP82:BX82" si="96">$BJ80*BP81</f>
        <v>110</v>
      </c>
      <c r="BQ82">
        <f t="shared" si="96"/>
        <v>44</v>
      </c>
      <c r="BR82">
        <f t="shared" si="96"/>
        <v>132</v>
      </c>
      <c r="BS82">
        <f t="shared" si="96"/>
        <v>132</v>
      </c>
      <c r="BT82">
        <f t="shared" si="96"/>
        <v>132</v>
      </c>
      <c r="BU82">
        <f t="shared" si="96"/>
        <v>99</v>
      </c>
      <c r="BV82">
        <f t="shared" si="96"/>
        <v>44</v>
      </c>
      <c r="BW82">
        <f t="shared" si="96"/>
        <v>33</v>
      </c>
      <c r="BX82" s="2">
        <f t="shared" si="96"/>
        <v>66</v>
      </c>
      <c r="BY82" s="29">
        <f>EXP(BY80)</f>
        <v>7.3930207721720834E-2</v>
      </c>
      <c r="BZ82" s="30">
        <f t="shared" ref="BZ82:CH82" si="97">EXP(BZ80)</f>
        <v>0.13338996115799814</v>
      </c>
      <c r="CA82" s="30">
        <f t="shared" si="97"/>
        <v>5.0762721409159613E-2</v>
      </c>
      <c r="CB82" s="30">
        <f t="shared" si="97"/>
        <v>9.9267217311917885E-2</v>
      </c>
      <c r="CC82" s="30">
        <f t="shared" si="97"/>
        <v>8.7387544360871289E-2</v>
      </c>
      <c r="CD82" s="30">
        <f t="shared" si="97"/>
        <v>3.1674401568614272E-2</v>
      </c>
      <c r="CE82" s="30">
        <f t="shared" si="97"/>
        <v>6.5812625090101148E-2</v>
      </c>
      <c r="CF82" s="30">
        <f t="shared" si="97"/>
        <v>1.0000000000000004E-2</v>
      </c>
      <c r="CG82" s="30">
        <f t="shared" si="97"/>
        <v>1.0000000000000004E-2</v>
      </c>
      <c r="CH82" s="70">
        <f t="shared" si="97"/>
        <v>2.0839790318120017E-2</v>
      </c>
      <c r="CI82" s="25">
        <f t="shared" ref="CI82:CR82" si="98">SQRT(CI81)</f>
        <v>0.46955054874865237</v>
      </c>
      <c r="CJ82" s="12">
        <f t="shared" si="98"/>
        <v>0.84613244371809604</v>
      </c>
      <c r="CK82" s="12">
        <f t="shared" si="98"/>
        <v>0.22940472303145235</v>
      </c>
      <c r="CL82" s="12">
        <f t="shared" si="98"/>
        <v>0.7425978761241111</v>
      </c>
      <c r="CM82" s="12">
        <f t="shared" si="98"/>
        <v>0.66200013203684782</v>
      </c>
      <c r="CN82" s="12">
        <f t="shared" si="98"/>
        <v>0.23317728654788972</v>
      </c>
      <c r="CO82" s="12">
        <f t="shared" si="98"/>
        <v>0.30529303141829112</v>
      </c>
      <c r="CP82" s="12">
        <f t="shared" si="98"/>
        <v>3.3798436743769478E-2</v>
      </c>
      <c r="CQ82" s="12">
        <f t="shared" si="98"/>
        <v>1.4745316779842345E-2</v>
      </c>
      <c r="CR82" s="67">
        <f t="shared" si="98"/>
        <v>7.926868769139353E-2</v>
      </c>
    </row>
    <row r="83" spans="1:96" ht="18" x14ac:dyDescent="0.35">
      <c r="A83" s="31" t="s">
        <v>189</v>
      </c>
      <c r="AA83" s="2"/>
      <c r="AB83" s="25"/>
      <c r="AC83" s="12"/>
      <c r="AD83" s="12"/>
      <c r="AE83" s="12"/>
      <c r="AF83" s="12"/>
      <c r="AG83" s="12"/>
      <c r="AH83" s="12"/>
      <c r="AI83" s="12"/>
      <c r="AJ83" s="12"/>
      <c r="AK83" s="67"/>
      <c r="AX83" s="31" t="s">
        <v>189</v>
      </c>
      <c r="BX83" s="2"/>
      <c r="BY83" s="25"/>
      <c r="BZ83" s="12"/>
      <c r="CA83" s="12"/>
      <c r="CB83" s="12"/>
      <c r="CC83" s="12"/>
      <c r="CD83" s="12"/>
      <c r="CE83" s="12"/>
      <c r="CF83" s="12"/>
      <c r="CG83" s="12"/>
      <c r="CH83" s="67"/>
    </row>
    <row r="84" spans="1:96" x14ac:dyDescent="0.25">
      <c r="A84" s="31" t="s">
        <v>199</v>
      </c>
      <c r="Z84" t="s">
        <v>43</v>
      </c>
      <c r="AA84" s="2"/>
      <c r="AB84" s="25">
        <f t="shared" ref="AB84:AK84" si="99">SQRT(((R82-1)*(AL82^2))/(R82-1))</f>
        <v>3.4641016151377525E-2</v>
      </c>
      <c r="AC84" s="12">
        <f t="shared" si="99"/>
        <v>3.3534571326445217E-2</v>
      </c>
      <c r="AD84" s="12">
        <f t="shared" si="99"/>
        <v>2.1538461538461545E-2</v>
      </c>
      <c r="AE84" s="12">
        <f t="shared" si="99"/>
        <v>3.9715774874024931E-2</v>
      </c>
      <c r="AF84" s="12">
        <f t="shared" si="99"/>
        <v>3.7920797687931142E-2</v>
      </c>
      <c r="AG84" s="12">
        <f t="shared" si="99"/>
        <v>4.3286533790099675E-2</v>
      </c>
      <c r="AH84" s="12">
        <f t="shared" si="99"/>
        <v>3.2031234756093971E-2</v>
      </c>
      <c r="AI84" s="12">
        <f t="shared" si="99"/>
        <v>2.0000000000000007E-2</v>
      </c>
      <c r="AJ84" s="12">
        <f t="shared" si="99"/>
        <v>1.732050807568878E-2</v>
      </c>
      <c r="AK84" s="67">
        <f t="shared" si="99"/>
        <v>2.4494897427831817E-2</v>
      </c>
      <c r="AX84" s="31" t="s">
        <v>199</v>
      </c>
      <c r="BW84" t="s">
        <v>43</v>
      </c>
      <c r="BX84" s="2"/>
      <c r="BY84" s="25">
        <f t="shared" ref="BY84:CH84" si="100">SQRT(((BO82-1)*(CI82^2))/(BO82-1))</f>
        <v>0.46955054874865237</v>
      </c>
      <c r="BZ84" s="12">
        <f t="shared" si="100"/>
        <v>0.84613244371809604</v>
      </c>
      <c r="CA84" s="12">
        <f t="shared" si="100"/>
        <v>0.22940472303145235</v>
      </c>
      <c r="CB84" s="12">
        <f t="shared" si="100"/>
        <v>0.7425978761241111</v>
      </c>
      <c r="CC84" s="12">
        <f t="shared" si="100"/>
        <v>0.66200013203684782</v>
      </c>
      <c r="CD84" s="12">
        <f t="shared" si="100"/>
        <v>0.23317728654788972</v>
      </c>
      <c r="CE84" s="12">
        <f t="shared" si="100"/>
        <v>0.30529303141829112</v>
      </c>
      <c r="CF84" s="12">
        <f t="shared" si="100"/>
        <v>3.3798436743769478E-2</v>
      </c>
      <c r="CG84" s="12">
        <f t="shared" si="100"/>
        <v>1.4745316779842345E-2</v>
      </c>
      <c r="CH84" s="67">
        <f t="shared" si="100"/>
        <v>7.926868769139353E-2</v>
      </c>
    </row>
    <row r="85" spans="1:96" x14ac:dyDescent="0.25">
      <c r="Z85" t="s">
        <v>44</v>
      </c>
      <c r="AA85" s="2"/>
      <c r="AB85" s="25" t="e">
        <f t="shared" ref="AB85:AK85" si="101">(1-AB82)/(SQRT((2*(AB84^2)/R82)))</f>
        <v>#DIV/0!</v>
      </c>
      <c r="AC85" s="12" t="e">
        <f t="shared" si="101"/>
        <v>#DIV/0!</v>
      </c>
      <c r="AD85" s="12" t="e">
        <f t="shared" si="101"/>
        <v>#DIV/0!</v>
      </c>
      <c r="AE85" s="12" t="e">
        <f t="shared" si="101"/>
        <v>#DIV/0!</v>
      </c>
      <c r="AF85" s="12" t="e">
        <f t="shared" si="101"/>
        <v>#DIV/0!</v>
      </c>
      <c r="AG85" s="12" t="e">
        <f t="shared" si="101"/>
        <v>#DIV/0!</v>
      </c>
      <c r="AH85" s="12" t="e">
        <f t="shared" si="101"/>
        <v>#DIV/0!</v>
      </c>
      <c r="AI85" s="12" t="e">
        <f t="shared" si="101"/>
        <v>#DIV/0!</v>
      </c>
      <c r="AJ85" s="12" t="e">
        <f t="shared" si="101"/>
        <v>#DIV/0!</v>
      </c>
      <c r="AK85" s="67" t="e">
        <f t="shared" si="101"/>
        <v>#DIV/0!</v>
      </c>
      <c r="BW85" t="s">
        <v>44</v>
      </c>
      <c r="BX85" s="2"/>
      <c r="BY85" s="25">
        <f t="shared" ref="BY85:CH85" si="102">(1-BY82)/(SQRT((2*(BY84^2)/BO82)))</f>
        <v>16.022612640730259</v>
      </c>
      <c r="BZ85" s="12">
        <f t="shared" si="102"/>
        <v>7.5956809204957283</v>
      </c>
      <c r="CA85" s="12">
        <f t="shared" si="102"/>
        <v>19.408133505184853</v>
      </c>
      <c r="CB85" s="12">
        <f t="shared" si="102"/>
        <v>9.8540380388181994</v>
      </c>
      <c r="CC85" s="12">
        <f t="shared" si="102"/>
        <v>11.199542536871784</v>
      </c>
      <c r="CD85" s="12">
        <f t="shared" si="102"/>
        <v>33.737052464726318</v>
      </c>
      <c r="CE85" s="12">
        <f t="shared" si="102"/>
        <v>21.52879398630262</v>
      </c>
      <c r="CF85" s="12">
        <f t="shared" si="102"/>
        <v>137.38835430254616</v>
      </c>
      <c r="CG85" s="12">
        <f t="shared" si="102"/>
        <v>272.72381260687956</v>
      </c>
      <c r="CH85" s="67">
        <f t="shared" si="102"/>
        <v>70.959256792711869</v>
      </c>
    </row>
    <row r="86" spans="1:96" x14ac:dyDescent="0.25">
      <c r="Z86" t="s">
        <v>151</v>
      </c>
      <c r="AA86" s="2"/>
      <c r="AB86" s="25" t="e">
        <f t="shared" ref="AB86:AK86" si="103">TINV(0.05,2*R82-2)</f>
        <v>#NUM!</v>
      </c>
      <c r="AC86" s="12" t="e">
        <f t="shared" si="103"/>
        <v>#NUM!</v>
      </c>
      <c r="AD86" s="12" t="e">
        <f t="shared" si="103"/>
        <v>#NUM!</v>
      </c>
      <c r="AE86" s="12" t="e">
        <f t="shared" si="103"/>
        <v>#NUM!</v>
      </c>
      <c r="AF86" s="12" t="e">
        <f t="shared" si="103"/>
        <v>#NUM!</v>
      </c>
      <c r="AG86" s="12" t="e">
        <f t="shared" si="103"/>
        <v>#NUM!</v>
      </c>
      <c r="AH86" s="12" t="e">
        <f t="shared" si="103"/>
        <v>#NUM!</v>
      </c>
      <c r="AI86" s="12" t="e">
        <f t="shared" si="103"/>
        <v>#NUM!</v>
      </c>
      <c r="AJ86" s="12" t="e">
        <f t="shared" si="103"/>
        <v>#NUM!</v>
      </c>
      <c r="AK86" s="67" t="e">
        <f t="shared" si="103"/>
        <v>#NUM!</v>
      </c>
      <c r="BW86" t="s">
        <v>151</v>
      </c>
      <c r="BX86" s="2"/>
      <c r="BY86" s="25">
        <f t="shared" ref="BY86:CH86" si="104">TINV(0.05,2*BO82-2)</f>
        <v>1.9690597152565388</v>
      </c>
      <c r="BZ86" s="12">
        <f t="shared" si="104"/>
        <v>1.9709056010794814</v>
      </c>
      <c r="CA86" s="12">
        <f t="shared" si="104"/>
        <v>1.987934206239018</v>
      </c>
      <c r="CB86" s="12">
        <f t="shared" si="104"/>
        <v>1.9690597152565388</v>
      </c>
      <c r="CC86" s="12">
        <f t="shared" si="104"/>
        <v>1.9690597152565388</v>
      </c>
      <c r="CD86" s="12">
        <f t="shared" si="104"/>
        <v>1.9690597152565388</v>
      </c>
      <c r="CE86" s="12">
        <f t="shared" si="104"/>
        <v>1.9721412216620409</v>
      </c>
      <c r="CF86" s="12">
        <f t="shared" si="104"/>
        <v>1.987934206239018</v>
      </c>
      <c r="CG86" s="12">
        <f t="shared" si="104"/>
        <v>1.9977296543176954</v>
      </c>
      <c r="CH86" s="67">
        <f t="shared" si="104"/>
        <v>1.9783804054470222</v>
      </c>
    </row>
    <row r="87" spans="1:96" x14ac:dyDescent="0.25">
      <c r="Z87" t="s">
        <v>46</v>
      </c>
      <c r="AA87" s="2"/>
      <c r="AB87" s="25" t="e">
        <f t="shared" ref="AB87:AK87" si="105">TDIST(ABS(AB85),2*R82-2,1)</f>
        <v>#DIV/0!</v>
      </c>
      <c r="AC87" s="12" t="e">
        <f t="shared" si="105"/>
        <v>#DIV/0!</v>
      </c>
      <c r="AD87" s="12" t="e">
        <f t="shared" si="105"/>
        <v>#DIV/0!</v>
      </c>
      <c r="AE87" s="12" t="e">
        <f t="shared" si="105"/>
        <v>#DIV/0!</v>
      </c>
      <c r="AF87" s="12" t="e">
        <f t="shared" si="105"/>
        <v>#DIV/0!</v>
      </c>
      <c r="AG87" s="12" t="e">
        <f t="shared" si="105"/>
        <v>#DIV/0!</v>
      </c>
      <c r="AH87" s="12" t="e">
        <f t="shared" si="105"/>
        <v>#DIV/0!</v>
      </c>
      <c r="AI87" s="12" t="e">
        <f t="shared" si="105"/>
        <v>#DIV/0!</v>
      </c>
      <c r="AJ87" s="12" t="e">
        <f t="shared" si="105"/>
        <v>#DIV/0!</v>
      </c>
      <c r="AK87" s="67" t="e">
        <f t="shared" si="105"/>
        <v>#DIV/0!</v>
      </c>
      <c r="BW87" t="s">
        <v>46</v>
      </c>
      <c r="BX87" s="2"/>
      <c r="BY87" s="25">
        <f t="shared" ref="BY87:CH87" si="106">TDIST(ABS(BY85),2*BO82-2,1)</f>
        <v>4.8218363536104416E-41</v>
      </c>
      <c r="BZ87" s="12">
        <f t="shared" si="106"/>
        <v>4.454330065740718E-13</v>
      </c>
      <c r="CA87" s="12">
        <f t="shared" si="106"/>
        <v>1.7884264157521583E-33</v>
      </c>
      <c r="CB87" s="12">
        <f t="shared" si="106"/>
        <v>5.4316536455291621E-20</v>
      </c>
      <c r="CC87" s="12">
        <f t="shared" si="106"/>
        <v>2.3826487985329097E-24</v>
      </c>
      <c r="CD87" s="12">
        <f t="shared" si="106"/>
        <v>1.2105469536793187E-97</v>
      </c>
      <c r="CE87" s="12">
        <f t="shared" si="106"/>
        <v>7.7383050857538357E-54</v>
      </c>
      <c r="CF87" s="12">
        <f t="shared" si="106"/>
        <v>7.3826407763733911E-103</v>
      </c>
      <c r="CG87" s="12">
        <f t="shared" si="106"/>
        <v>3.9430748606118045E-100</v>
      </c>
      <c r="CH87" s="67">
        <f t="shared" si="106"/>
        <v>4.019009432024551E-106</v>
      </c>
    </row>
    <row r="88" spans="1:96" x14ac:dyDescent="0.25">
      <c r="Z88" t="s">
        <v>47</v>
      </c>
      <c r="AA88" s="2"/>
      <c r="AB88" s="25" t="e">
        <f t="shared" ref="AB88:AK88" si="107">IF(R81&gt;4,IF(AB87&lt;0.001,"***",IF(AB87&lt;0.01,"**",IF(AB87&lt;0.05,"*","ns"))),"na")</f>
        <v>#DIV/0!</v>
      </c>
      <c r="AC88" s="12" t="e">
        <f t="shared" si="107"/>
        <v>#DIV/0!</v>
      </c>
      <c r="AD88" s="12" t="str">
        <f t="shared" si="107"/>
        <v>na</v>
      </c>
      <c r="AE88" s="12" t="e">
        <f t="shared" si="107"/>
        <v>#DIV/0!</v>
      </c>
      <c r="AF88" s="12" t="e">
        <f t="shared" si="107"/>
        <v>#DIV/0!</v>
      </c>
      <c r="AG88" s="12" t="e">
        <f t="shared" si="107"/>
        <v>#DIV/0!</v>
      </c>
      <c r="AH88" s="12" t="e">
        <f t="shared" si="107"/>
        <v>#DIV/0!</v>
      </c>
      <c r="AI88" s="12" t="str">
        <f t="shared" si="107"/>
        <v>na</v>
      </c>
      <c r="AJ88" s="12" t="str">
        <f t="shared" si="107"/>
        <v>na</v>
      </c>
      <c r="AK88" s="67" t="e">
        <f t="shared" si="107"/>
        <v>#DIV/0!</v>
      </c>
      <c r="BW88" t="s">
        <v>47</v>
      </c>
      <c r="BX88" s="2"/>
      <c r="BY88" s="25" t="str">
        <f t="shared" ref="BY88:CH88" si="108">IF(BO81&gt;4,IF(BY87&lt;0.001,"***",IF(BY87&lt;0.01,"**",IF(BY87&lt;0.05,"*","ns"))),"na")</f>
        <v>***</v>
      </c>
      <c r="BZ88" s="12" t="str">
        <f t="shared" si="108"/>
        <v>***</v>
      </c>
      <c r="CA88" s="12" t="str">
        <f t="shared" si="108"/>
        <v>na</v>
      </c>
      <c r="CB88" s="12" t="str">
        <f t="shared" si="108"/>
        <v>***</v>
      </c>
      <c r="CC88" s="12" t="str">
        <f t="shared" si="108"/>
        <v>***</v>
      </c>
      <c r="CD88" s="12" t="str">
        <f t="shared" si="108"/>
        <v>***</v>
      </c>
      <c r="CE88" s="12" t="str">
        <f t="shared" si="108"/>
        <v>***</v>
      </c>
      <c r="CF88" s="12" t="str">
        <f t="shared" si="108"/>
        <v>na</v>
      </c>
      <c r="CG88" s="12" t="str">
        <f t="shared" si="108"/>
        <v>na</v>
      </c>
      <c r="CH88" s="67" t="str">
        <f t="shared" si="108"/>
        <v>***</v>
      </c>
    </row>
    <row r="89" spans="1:96" x14ac:dyDescent="0.25">
      <c r="AB89" s="1"/>
      <c r="AK89" s="2"/>
    </row>
    <row r="90" spans="1:96" x14ac:dyDescent="0.25">
      <c r="A90" s="31" t="s">
        <v>200</v>
      </c>
      <c r="Z90" t="s">
        <v>43</v>
      </c>
      <c r="AB90" s="25">
        <f>SQRT((((R82-1)*(AL82^2))+((BO82-1)*(CI82^2)))/((R82-1)+(BO82-1)))</f>
        <v>0.47134326080445571</v>
      </c>
      <c r="AC90" s="12">
        <f t="shared" ref="AC90:AK90" si="109">SQRT((((S82-1)*(AM82^2))+((BP82-1)*(CJ82^2)))/((S82-1)+(BP82-1)))</f>
        <v>0.85003457268781935</v>
      </c>
      <c r="AD90" s="12">
        <f t="shared" si="109"/>
        <v>0.2320958727135273</v>
      </c>
      <c r="AE90" s="12">
        <f t="shared" si="109"/>
        <v>0.74544041186802135</v>
      </c>
      <c r="AF90" s="12">
        <f t="shared" si="109"/>
        <v>0.66453308602069228</v>
      </c>
      <c r="AG90" s="12">
        <f t="shared" si="109"/>
        <v>0.23404161411682328</v>
      </c>
      <c r="AH90" s="12">
        <f t="shared" si="109"/>
        <v>0.3068454366479455</v>
      </c>
      <c r="AI90" s="12">
        <f t="shared" si="109"/>
        <v>3.4058904168217025E-2</v>
      </c>
      <c r="AJ90" s="12">
        <f t="shared" si="109"/>
        <v>1.4654713809526368E-2</v>
      </c>
      <c r="AK90" s="67">
        <f t="shared" si="109"/>
        <v>7.9826874698127923E-2</v>
      </c>
    </row>
    <row r="91" spans="1:96" x14ac:dyDescent="0.25">
      <c r="B91" t="s">
        <v>203</v>
      </c>
      <c r="Z91" t="s">
        <v>44</v>
      </c>
      <c r="AB91" s="25" t="e">
        <f>(AB82-BY82)/(SQRT(((AB82^2)/R82)+((AB82^2)/BO82)))</f>
        <v>#DIV/0!</v>
      </c>
      <c r="AC91" s="12" t="e">
        <f t="shared" ref="AC91:AK91" si="110">(AC82-BZ82)/(SQRT(((AC82^2)/S82)+((AC82^2)/BP82)))</f>
        <v>#DIV/0!</v>
      </c>
      <c r="AD91" s="12" t="e">
        <f t="shared" si="110"/>
        <v>#DIV/0!</v>
      </c>
      <c r="AE91" s="12" t="e">
        <f t="shared" si="110"/>
        <v>#DIV/0!</v>
      </c>
      <c r="AF91" s="12" t="e">
        <f t="shared" si="110"/>
        <v>#DIV/0!</v>
      </c>
      <c r="AG91" s="12" t="e">
        <f t="shared" si="110"/>
        <v>#DIV/0!</v>
      </c>
      <c r="AH91" s="12" t="e">
        <f t="shared" si="110"/>
        <v>#DIV/0!</v>
      </c>
      <c r="AI91" s="12" t="e">
        <f t="shared" si="110"/>
        <v>#DIV/0!</v>
      </c>
      <c r="AJ91" s="12" t="e">
        <f t="shared" si="110"/>
        <v>#DIV/0!</v>
      </c>
      <c r="AK91" s="67" t="e">
        <f t="shared" si="110"/>
        <v>#DIV/0!</v>
      </c>
    </row>
    <row r="92" spans="1:96" x14ac:dyDescent="0.25">
      <c r="B92" t="s">
        <v>201</v>
      </c>
      <c r="Z92" t="s">
        <v>151</v>
      </c>
      <c r="AB92" s="25">
        <f>TINV(0.05,R82+BO82-2)</f>
        <v>1.9783804054470222</v>
      </c>
      <c r="AC92" s="12">
        <f t="shared" ref="AC92:AK92" si="111">TINV(0.05,S82+BP82-2)</f>
        <v>1.982173483307728</v>
      </c>
      <c r="AD92" s="12">
        <f t="shared" si="111"/>
        <v>2.0180817028184461</v>
      </c>
      <c r="AE92" s="12">
        <f t="shared" si="111"/>
        <v>1.9783804054470222</v>
      </c>
      <c r="AF92" s="12">
        <f t="shared" si="111"/>
        <v>1.9783804054470222</v>
      </c>
      <c r="AG92" s="12">
        <f t="shared" si="111"/>
        <v>1.9783804054470222</v>
      </c>
      <c r="AH92" s="12">
        <f t="shared" si="111"/>
        <v>1.9847231860139838</v>
      </c>
      <c r="AI92" s="12">
        <f t="shared" si="111"/>
        <v>2.0180817028184461</v>
      </c>
      <c r="AJ92" s="12">
        <f t="shared" si="111"/>
        <v>2.0395134463964082</v>
      </c>
      <c r="AK92" s="67">
        <f t="shared" si="111"/>
        <v>1.9977296543176954</v>
      </c>
    </row>
    <row r="93" spans="1:96" x14ac:dyDescent="0.25">
      <c r="B93" t="s">
        <v>202</v>
      </c>
      <c r="Z93" t="s">
        <v>46</v>
      </c>
      <c r="AB93" s="25" t="e">
        <f>TDIST(ABS(AB91),R82+BO82-2,2)</f>
        <v>#DIV/0!</v>
      </c>
      <c r="AC93" s="12" t="e">
        <f t="shared" ref="AC93:AK93" si="112">TDIST(ABS(AC91),S82+BP82-2,2)</f>
        <v>#DIV/0!</v>
      </c>
      <c r="AD93" s="12" t="e">
        <f t="shared" si="112"/>
        <v>#DIV/0!</v>
      </c>
      <c r="AE93" s="12" t="e">
        <f t="shared" si="112"/>
        <v>#DIV/0!</v>
      </c>
      <c r="AF93" s="12" t="e">
        <f t="shared" si="112"/>
        <v>#DIV/0!</v>
      </c>
      <c r="AG93" s="12" t="e">
        <f t="shared" si="112"/>
        <v>#DIV/0!</v>
      </c>
      <c r="AH93" s="12" t="e">
        <f t="shared" si="112"/>
        <v>#DIV/0!</v>
      </c>
      <c r="AI93" s="12" t="e">
        <f t="shared" si="112"/>
        <v>#DIV/0!</v>
      </c>
      <c r="AJ93" s="12" t="e">
        <f t="shared" si="112"/>
        <v>#DIV/0!</v>
      </c>
      <c r="AK93" s="67" t="e">
        <f t="shared" si="112"/>
        <v>#DIV/0!</v>
      </c>
    </row>
    <row r="94" spans="1:96" x14ac:dyDescent="0.25">
      <c r="Z94" t="s">
        <v>47</v>
      </c>
      <c r="AB94" s="25" t="e">
        <f>IF(R81&gt;4,IF(AB93&lt;0.001,"***",IF(AB93&lt;0.01,"**",IF(AB93&lt;0.05,"*","ns"))),"na")</f>
        <v>#DIV/0!</v>
      </c>
      <c r="AC94" s="12" t="e">
        <f t="shared" ref="AC94:AK94" si="113">IF(S81&gt;4,IF(AC93&lt;0.001,"***",IF(AC93&lt;0.01,"**",IF(AC93&lt;0.05,"*","ns"))),"na")</f>
        <v>#DIV/0!</v>
      </c>
      <c r="AD94" s="12" t="str">
        <f t="shared" si="113"/>
        <v>na</v>
      </c>
      <c r="AE94" s="12" t="e">
        <f t="shared" si="113"/>
        <v>#DIV/0!</v>
      </c>
      <c r="AF94" s="12" t="e">
        <f t="shared" si="113"/>
        <v>#DIV/0!</v>
      </c>
      <c r="AG94" s="12" t="e">
        <f t="shared" si="113"/>
        <v>#DIV/0!</v>
      </c>
      <c r="AH94" s="12" t="e">
        <f t="shared" si="113"/>
        <v>#DIV/0!</v>
      </c>
      <c r="AI94" s="12" t="str">
        <f t="shared" si="113"/>
        <v>na</v>
      </c>
      <c r="AJ94" s="12" t="str">
        <f t="shared" si="113"/>
        <v>na</v>
      </c>
      <c r="AK94" s="67" t="e">
        <f t="shared" si="113"/>
        <v>#DIV/0!</v>
      </c>
    </row>
  </sheetData>
  <mergeCells count="54">
    <mergeCell ref="BP56:BS56"/>
    <mergeCell ref="CJ56:CM56"/>
    <mergeCell ref="CP56:CR56"/>
    <mergeCell ref="CI55:CR55"/>
    <mergeCell ref="N56:N57"/>
    <mergeCell ref="O56:O57"/>
    <mergeCell ref="P56:P57"/>
    <mergeCell ref="Q56:Q57"/>
    <mergeCell ref="S56:V56"/>
    <mergeCell ref="Y56:AA56"/>
    <mergeCell ref="AC56:AF56"/>
    <mergeCell ref="AI56:AK56"/>
    <mergeCell ref="AM56:AP56"/>
    <mergeCell ref="AS56:AU56"/>
    <mergeCell ref="BK56:BK57"/>
    <mergeCell ref="BL56:BL57"/>
    <mergeCell ref="BM56:BM57"/>
    <mergeCell ref="K55:K56"/>
    <mergeCell ref="R55:AA55"/>
    <mergeCell ref="AB55:AK55"/>
    <mergeCell ref="AL55:AU55"/>
    <mergeCell ref="BH55:BH56"/>
    <mergeCell ref="P2:P3"/>
    <mergeCell ref="Q2:Q3"/>
    <mergeCell ref="CI57:CI58"/>
    <mergeCell ref="N58:Q58"/>
    <mergeCell ref="BK58:BN58"/>
    <mergeCell ref="BO55:BX55"/>
    <mergeCell ref="BY55:CH55"/>
    <mergeCell ref="R57:R58"/>
    <mergeCell ref="AB57:AB58"/>
    <mergeCell ref="AL57:AL58"/>
    <mergeCell ref="BO57:BO58"/>
    <mergeCell ref="BY57:BY58"/>
    <mergeCell ref="BV56:BX56"/>
    <mergeCell ref="BZ56:CC56"/>
    <mergeCell ref="CF56:CH56"/>
    <mergeCell ref="BN56:BN57"/>
    <mergeCell ref="R3:R4"/>
    <mergeCell ref="AB3:AB4"/>
    <mergeCell ref="AL3:AL4"/>
    <mergeCell ref="AS2:AU2"/>
    <mergeCell ref="K1:K2"/>
    <mergeCell ref="R1:AA1"/>
    <mergeCell ref="AB1:AK1"/>
    <mergeCell ref="AL1:AU1"/>
    <mergeCell ref="S2:V2"/>
    <mergeCell ref="Y2:AA2"/>
    <mergeCell ref="AC2:AF2"/>
    <mergeCell ref="AI2:AK2"/>
    <mergeCell ref="AM2:AP2"/>
    <mergeCell ref="N4:Q4"/>
    <mergeCell ref="N2:N3"/>
    <mergeCell ref="O2:O3"/>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846-3C0D-44B4-A9AE-BDECD984BEEC}">
  <dimension ref="A1:EN147"/>
  <sheetViews>
    <sheetView workbookViewId="0">
      <selection activeCell="M97" sqref="M97:O131"/>
    </sheetView>
  </sheetViews>
  <sheetFormatPr defaultRowHeight="15" x14ac:dyDescent="0.25"/>
  <cols>
    <col min="1" max="1" width="24.42578125" customWidth="1"/>
    <col min="2" max="7" width="2.85546875" customWidth="1"/>
    <col min="8" max="8" width="10.5703125" customWidth="1"/>
    <col min="10" max="10" width="10.140625" customWidth="1"/>
    <col min="11" max="11" width="12.7109375" customWidth="1"/>
    <col min="37" max="37" width="9.140625" customWidth="1"/>
    <col min="50" max="50" width="26.140625" customWidth="1"/>
    <col min="51" max="56" width="2.5703125" customWidth="1"/>
    <col min="57" max="57" width="10.5703125" customWidth="1"/>
    <col min="59" max="59" width="10.42578125" customWidth="1"/>
    <col min="60" max="60" width="5.28515625" customWidth="1"/>
    <col min="99" max="99" width="25.7109375" customWidth="1"/>
    <col min="100" max="105" width="3" customWidth="1"/>
    <col min="108" max="108" width="9.85546875" customWidth="1"/>
    <col min="109" max="109" width="5.5703125" customWidth="1"/>
    <col min="147" max="147" width="22.140625" customWidth="1"/>
  </cols>
  <sheetData>
    <row r="1" spans="1:144" ht="15.6" customHeight="1" x14ac:dyDescent="0.35">
      <c r="A1" t="s">
        <v>61</v>
      </c>
      <c r="B1" s="1" t="s">
        <v>169</v>
      </c>
      <c r="G1" s="2"/>
      <c r="K1" s="232"/>
      <c r="L1" s="20"/>
      <c r="M1" s="1"/>
      <c r="N1" s="15"/>
      <c r="O1" s="15"/>
      <c r="P1" s="16"/>
      <c r="Q1" s="16"/>
      <c r="R1" s="229" t="s">
        <v>155</v>
      </c>
      <c r="S1" s="230"/>
      <c r="T1" s="230"/>
      <c r="U1" s="230"/>
      <c r="V1" s="230"/>
      <c r="W1" s="230"/>
      <c r="X1" s="230"/>
      <c r="Y1" s="230"/>
      <c r="Z1" s="230"/>
      <c r="AA1" s="231"/>
      <c r="AB1" s="229" t="s">
        <v>156</v>
      </c>
      <c r="AC1" s="230"/>
      <c r="AD1" s="230"/>
      <c r="AE1" s="230"/>
      <c r="AF1" s="230"/>
      <c r="AG1" s="230"/>
      <c r="AH1" s="230"/>
      <c r="AI1" s="230"/>
      <c r="AJ1" s="230"/>
      <c r="AK1" s="231"/>
      <c r="AL1" s="229" t="s">
        <v>157</v>
      </c>
      <c r="AM1" s="230"/>
      <c r="AN1" s="230"/>
      <c r="AO1" s="230"/>
      <c r="AP1" s="230"/>
      <c r="AQ1" s="230"/>
      <c r="AR1" s="230"/>
      <c r="AS1" s="230"/>
      <c r="AT1" s="230"/>
      <c r="AU1" s="231"/>
      <c r="BH1" s="230"/>
      <c r="BI1" s="16"/>
      <c r="BK1" s="15"/>
      <c r="BL1" s="15"/>
      <c r="BM1" s="16"/>
      <c r="BN1" s="16"/>
      <c r="BO1" s="230"/>
      <c r="BP1" s="230"/>
      <c r="BQ1" s="230"/>
      <c r="BR1" s="230"/>
      <c r="BS1" s="230"/>
      <c r="BT1" s="230"/>
      <c r="BU1" s="230"/>
      <c r="BV1" s="230"/>
      <c r="BW1" s="230"/>
      <c r="BX1" s="230"/>
      <c r="BY1" s="230"/>
      <c r="BZ1" s="230"/>
      <c r="CA1" s="230"/>
      <c r="CB1" s="230"/>
      <c r="CC1" s="230"/>
      <c r="CD1" s="230"/>
      <c r="CE1" s="230"/>
      <c r="CF1" s="230"/>
      <c r="CG1" s="230"/>
      <c r="CH1" s="230"/>
      <c r="CI1" s="230"/>
      <c r="CJ1" s="230"/>
      <c r="CK1" s="230"/>
      <c r="CL1" s="230"/>
      <c r="CM1" s="230"/>
      <c r="CN1" s="230"/>
      <c r="CO1" s="230"/>
      <c r="CP1" s="230"/>
      <c r="CQ1" s="230"/>
      <c r="CR1" s="230"/>
      <c r="DD1" s="230"/>
      <c r="DE1" s="16"/>
      <c r="DG1" s="15"/>
      <c r="DH1" s="15"/>
      <c r="DI1" s="16"/>
      <c r="DJ1" s="16"/>
      <c r="DK1" s="230"/>
      <c r="DL1" s="230"/>
      <c r="DM1" s="230"/>
      <c r="DN1" s="230"/>
      <c r="DO1" s="230"/>
      <c r="DP1" s="230"/>
      <c r="DQ1" s="230"/>
      <c r="DR1" s="230"/>
      <c r="DS1" s="230"/>
      <c r="DT1" s="230"/>
      <c r="DU1" s="230"/>
      <c r="DV1" s="230"/>
      <c r="DW1" s="230"/>
      <c r="DX1" s="230"/>
      <c r="DY1" s="230"/>
      <c r="DZ1" s="230"/>
      <c r="EA1" s="230"/>
      <c r="EB1" s="230"/>
      <c r="EC1" s="230"/>
      <c r="ED1" s="230"/>
      <c r="EE1" s="230"/>
      <c r="EF1" s="230"/>
      <c r="EG1" s="230"/>
      <c r="EH1" s="230"/>
      <c r="EI1" s="230"/>
      <c r="EJ1" s="230"/>
      <c r="EK1" s="230"/>
      <c r="EL1" s="230"/>
      <c r="EM1" s="230"/>
      <c r="EN1" s="230"/>
    </row>
    <row r="2" spans="1:144" ht="72" customHeight="1" x14ac:dyDescent="0.35">
      <c r="A2" s="33"/>
      <c r="B2" s="9" t="s">
        <v>170</v>
      </c>
      <c r="C2" s="11" t="s">
        <v>171</v>
      </c>
      <c r="D2" s="11" t="s">
        <v>172</v>
      </c>
      <c r="E2" s="11" t="s">
        <v>173</v>
      </c>
      <c r="F2" s="11" t="s">
        <v>174</v>
      </c>
      <c r="G2" s="26" t="s">
        <v>175</v>
      </c>
      <c r="H2" s="62"/>
      <c r="I2" s="62"/>
      <c r="J2" s="62"/>
      <c r="K2" s="232"/>
      <c r="L2" s="106" t="s">
        <v>1</v>
      </c>
      <c r="M2" s="1"/>
      <c r="N2" s="49"/>
      <c r="O2" s="49"/>
      <c r="P2" s="49"/>
      <c r="Q2" s="49"/>
      <c r="R2" s="5"/>
      <c r="S2" s="230" t="s">
        <v>3</v>
      </c>
      <c r="T2" s="230"/>
      <c r="U2" s="230"/>
      <c r="V2" s="230"/>
      <c r="W2" s="11" t="s">
        <v>4</v>
      </c>
      <c r="X2" s="11"/>
      <c r="Y2" s="230" t="s">
        <v>6</v>
      </c>
      <c r="Z2" s="230"/>
      <c r="AA2" s="231"/>
      <c r="AB2" s="5"/>
      <c r="AC2" s="230" t="s">
        <v>3</v>
      </c>
      <c r="AD2" s="230"/>
      <c r="AE2" s="230"/>
      <c r="AF2" s="230"/>
      <c r="AG2" s="11" t="s">
        <v>4</v>
      </c>
      <c r="AH2" s="11"/>
      <c r="AI2" s="230" t="s">
        <v>6</v>
      </c>
      <c r="AJ2" s="230"/>
      <c r="AK2" s="231"/>
      <c r="AL2" s="5"/>
      <c r="AM2" s="230" t="s">
        <v>3</v>
      </c>
      <c r="AN2" s="230"/>
      <c r="AO2" s="230"/>
      <c r="AP2" s="230"/>
      <c r="AQ2" s="11" t="s">
        <v>4</v>
      </c>
      <c r="AR2" s="11"/>
      <c r="AS2" s="230" t="s">
        <v>6</v>
      </c>
      <c r="AT2" s="230"/>
      <c r="AU2" s="231"/>
      <c r="AX2" s="33"/>
      <c r="AY2" s="11"/>
      <c r="AZ2" s="11"/>
      <c r="BA2" s="11"/>
      <c r="BB2" s="11"/>
      <c r="BC2" s="11"/>
      <c r="BD2" s="11"/>
      <c r="BE2" s="62"/>
      <c r="BF2" s="62"/>
      <c r="BG2" s="62"/>
      <c r="BH2" s="230"/>
      <c r="BI2" s="115"/>
      <c r="BK2" s="49"/>
      <c r="BL2" s="49"/>
      <c r="BM2" s="49"/>
      <c r="BN2" s="49"/>
      <c r="BO2" s="7"/>
      <c r="BP2" s="230"/>
      <c r="BQ2" s="230"/>
      <c r="BR2" s="230"/>
      <c r="BS2" s="230"/>
      <c r="BT2" s="11"/>
      <c r="BU2" s="11"/>
      <c r="BV2" s="230"/>
      <c r="BW2" s="230"/>
      <c r="BX2" s="230"/>
      <c r="BY2" s="7"/>
      <c r="BZ2" s="230"/>
      <c r="CA2" s="230"/>
      <c r="CB2" s="230"/>
      <c r="CC2" s="230"/>
      <c r="CD2" s="11"/>
      <c r="CE2" s="11"/>
      <c r="CF2" s="230"/>
      <c r="CG2" s="230"/>
      <c r="CH2" s="230"/>
      <c r="CI2" s="7"/>
      <c r="CJ2" s="230"/>
      <c r="CK2" s="230"/>
      <c r="CL2" s="230"/>
      <c r="CM2" s="230"/>
      <c r="CN2" s="11"/>
      <c r="CO2" s="11"/>
      <c r="CP2" s="230"/>
      <c r="CQ2" s="230"/>
      <c r="CR2" s="230"/>
      <c r="CT2" s="33"/>
      <c r="CU2" s="11"/>
      <c r="CV2" s="11"/>
      <c r="CW2" s="11"/>
      <c r="CX2" s="11"/>
      <c r="CY2" s="11"/>
      <c r="CZ2" s="11"/>
      <c r="DA2" s="62"/>
      <c r="DB2" s="62"/>
      <c r="DC2" s="62"/>
      <c r="DD2" s="230"/>
      <c r="DE2" s="115"/>
      <c r="DG2" s="49"/>
      <c r="DH2" s="49"/>
      <c r="DI2" s="49"/>
      <c r="DJ2" s="49"/>
      <c r="DK2" s="7"/>
      <c r="DL2" s="230"/>
      <c r="DM2" s="230"/>
      <c r="DN2" s="230"/>
      <c r="DO2" s="230"/>
      <c r="DP2" s="11"/>
      <c r="DQ2" s="11"/>
      <c r="DR2" s="230"/>
      <c r="DS2" s="230"/>
      <c r="DT2" s="230"/>
      <c r="DU2" s="7"/>
      <c r="DV2" s="230"/>
      <c r="DW2" s="230"/>
      <c r="DX2" s="230"/>
      <c r="DY2" s="230"/>
      <c r="DZ2" s="11"/>
      <c r="EA2" s="11"/>
      <c r="EB2" s="230"/>
      <c r="EC2" s="230"/>
      <c r="ED2" s="230"/>
      <c r="EE2" s="7"/>
      <c r="EF2" s="230"/>
      <c r="EG2" s="230"/>
      <c r="EH2" s="230"/>
      <c r="EI2" s="230"/>
      <c r="EJ2" s="11"/>
      <c r="EK2" s="11"/>
      <c r="EL2" s="230"/>
      <c r="EM2" s="230"/>
      <c r="EN2" s="230"/>
    </row>
    <row r="3" spans="1:144" ht="106.5" customHeight="1" x14ac:dyDescent="0.3">
      <c r="A3" s="3" t="s">
        <v>317</v>
      </c>
      <c r="B3" s="9" t="s">
        <v>176</v>
      </c>
      <c r="C3" s="11" t="s">
        <v>177</v>
      </c>
      <c r="D3" s="11" t="s">
        <v>178</v>
      </c>
      <c r="E3" s="11"/>
      <c r="F3" s="11" t="s">
        <v>179</v>
      </c>
      <c r="G3" s="26"/>
      <c r="H3" s="62" t="s">
        <v>158</v>
      </c>
      <c r="I3" s="62" t="s">
        <v>159</v>
      </c>
      <c r="J3" s="62" t="s">
        <v>160</v>
      </c>
      <c r="K3" s="88" t="s">
        <v>515</v>
      </c>
      <c r="L3" s="85" t="s">
        <v>162</v>
      </c>
      <c r="M3" s="62" t="s">
        <v>163</v>
      </c>
      <c r="N3" s="7" t="s">
        <v>237</v>
      </c>
      <c r="O3" s="6" t="s">
        <v>2</v>
      </c>
      <c r="P3" s="7" t="s">
        <v>238</v>
      </c>
      <c r="Q3" s="6" t="s">
        <v>2</v>
      </c>
      <c r="R3" s="229" t="s">
        <v>13</v>
      </c>
      <c r="S3" s="62" t="s">
        <v>50</v>
      </c>
      <c r="T3" s="62" t="s">
        <v>63</v>
      </c>
      <c r="U3" s="62" t="s">
        <v>164</v>
      </c>
      <c r="V3" s="62" t="s">
        <v>165</v>
      </c>
      <c r="W3" s="11" t="s">
        <v>64</v>
      </c>
      <c r="X3" s="11" t="s">
        <v>166</v>
      </c>
      <c r="Y3" s="62" t="s">
        <v>65</v>
      </c>
      <c r="Z3" s="62" t="s">
        <v>66</v>
      </c>
      <c r="AA3" s="63" t="s">
        <v>167</v>
      </c>
      <c r="AB3" s="229" t="s">
        <v>13</v>
      </c>
      <c r="AC3" s="62" t="s">
        <v>50</v>
      </c>
      <c r="AD3" s="62" t="s">
        <v>63</v>
      </c>
      <c r="AE3" s="62" t="s">
        <v>164</v>
      </c>
      <c r="AF3" s="62" t="s">
        <v>165</v>
      </c>
      <c r="AG3" s="11" t="s">
        <v>64</v>
      </c>
      <c r="AH3" s="11" t="s">
        <v>166</v>
      </c>
      <c r="AI3" s="62" t="s">
        <v>65</v>
      </c>
      <c r="AJ3" s="62" t="s">
        <v>66</v>
      </c>
      <c r="AK3" s="63" t="s">
        <v>167</v>
      </c>
      <c r="AL3" s="229" t="s">
        <v>13</v>
      </c>
      <c r="AM3" s="62" t="s">
        <v>50</v>
      </c>
      <c r="AN3" s="62" t="s">
        <v>63</v>
      </c>
      <c r="AO3" s="62" t="s">
        <v>164</v>
      </c>
      <c r="AP3" s="62" t="s">
        <v>165</v>
      </c>
      <c r="AQ3" s="11" t="s">
        <v>64</v>
      </c>
      <c r="AR3" s="11" t="s">
        <v>166</v>
      </c>
      <c r="AS3" s="62" t="s">
        <v>65</v>
      </c>
      <c r="AT3" s="62" t="s">
        <v>66</v>
      </c>
      <c r="AU3" s="63" t="s">
        <v>167</v>
      </c>
      <c r="AX3" s="115"/>
      <c r="AY3" s="11"/>
      <c r="AZ3" s="11"/>
      <c r="BA3" s="11"/>
      <c r="BB3" s="11"/>
      <c r="BC3" s="11"/>
      <c r="BD3" s="11"/>
      <c r="BE3" s="62"/>
      <c r="BF3" s="62"/>
      <c r="BG3" s="62"/>
      <c r="BH3" s="11"/>
      <c r="BI3" s="62"/>
      <c r="BJ3" s="62"/>
      <c r="BK3" s="7"/>
      <c r="BL3" s="6"/>
      <c r="BM3" s="7"/>
      <c r="BN3" s="6"/>
      <c r="BO3" s="230"/>
      <c r="BP3" s="62"/>
      <c r="BQ3" s="62"/>
      <c r="BR3" s="62"/>
      <c r="BS3" s="62"/>
      <c r="BT3" s="11"/>
      <c r="BU3" s="11"/>
      <c r="BV3" s="62"/>
      <c r="BW3" s="62"/>
      <c r="BX3" s="62"/>
      <c r="BY3" s="230"/>
      <c r="BZ3" s="62"/>
      <c r="CA3" s="62"/>
      <c r="CB3" s="62"/>
      <c r="CC3" s="62"/>
      <c r="CD3" s="11"/>
      <c r="CE3" s="11"/>
      <c r="CF3" s="62"/>
      <c r="CG3" s="62"/>
      <c r="CH3" s="62"/>
      <c r="CI3" s="230"/>
      <c r="CJ3" s="62"/>
      <c r="CK3" s="62"/>
      <c r="CL3" s="62"/>
      <c r="CM3" s="62"/>
      <c r="CN3" s="11"/>
      <c r="CO3" s="11"/>
      <c r="CP3" s="62"/>
      <c r="CQ3" s="62"/>
      <c r="CR3" s="62"/>
      <c r="CT3" s="115"/>
      <c r="CU3" s="11"/>
      <c r="CV3" s="11"/>
      <c r="CW3" s="11"/>
      <c r="CX3" s="11"/>
      <c r="CY3" s="11"/>
      <c r="CZ3" s="11"/>
      <c r="DA3" s="62"/>
      <c r="DB3" s="62"/>
      <c r="DC3" s="62"/>
      <c r="DD3" s="11"/>
      <c r="DE3" s="62"/>
      <c r="DF3" s="62"/>
      <c r="DG3" s="7"/>
      <c r="DH3" s="6"/>
      <c r="DI3" s="7"/>
      <c r="DJ3" s="6"/>
      <c r="DK3" s="230"/>
      <c r="DL3" s="62"/>
      <c r="DM3" s="62"/>
      <c r="DN3" s="62"/>
      <c r="DO3" s="62"/>
      <c r="DP3" s="11"/>
      <c r="DQ3" s="11"/>
      <c r="DR3" s="62"/>
      <c r="DS3" s="62"/>
      <c r="DT3" s="62"/>
      <c r="DU3" s="230"/>
      <c r="DV3" s="62"/>
      <c r="DW3" s="62"/>
      <c r="DX3" s="62"/>
      <c r="DY3" s="62"/>
      <c r="DZ3" s="11"/>
      <c r="EA3" s="11"/>
      <c r="EB3" s="62"/>
      <c r="EC3" s="62"/>
      <c r="ED3" s="62"/>
      <c r="EE3" s="230"/>
      <c r="EF3" s="62"/>
      <c r="EG3" s="62"/>
      <c r="EH3" s="62"/>
      <c r="EI3" s="62"/>
      <c r="EJ3" s="11"/>
      <c r="EK3" s="11"/>
      <c r="EL3" s="62"/>
      <c r="EM3" s="62"/>
      <c r="EN3" s="62"/>
    </row>
    <row r="4" spans="1:144" ht="32.450000000000003" customHeight="1" x14ac:dyDescent="0.3">
      <c r="A4" s="92" t="s">
        <v>80</v>
      </c>
      <c r="B4" s="1" t="s">
        <v>180</v>
      </c>
      <c r="C4" t="s">
        <v>181</v>
      </c>
      <c r="D4" t="s">
        <v>182</v>
      </c>
      <c r="E4" t="s">
        <v>183</v>
      </c>
      <c r="F4" t="s">
        <v>184</v>
      </c>
      <c r="G4" t="s">
        <v>185</v>
      </c>
      <c r="H4" s="61"/>
      <c r="I4" s="62"/>
      <c r="J4" s="63"/>
      <c r="K4" s="85"/>
      <c r="L4" s="1"/>
      <c r="M4" s="61" t="s">
        <v>168</v>
      </c>
      <c r="N4" s="230" t="s">
        <v>12</v>
      </c>
      <c r="O4" s="230"/>
      <c r="P4" s="230"/>
      <c r="Q4" s="230"/>
      <c r="R4" s="229"/>
      <c r="S4" s="62" t="s">
        <v>14</v>
      </c>
      <c r="T4" s="62" t="s">
        <v>15</v>
      </c>
      <c r="U4" s="62" t="s">
        <v>16</v>
      </c>
      <c r="V4" s="62" t="s">
        <v>17</v>
      </c>
      <c r="W4" s="62" t="s">
        <v>18</v>
      </c>
      <c r="X4" s="62" t="s">
        <v>19</v>
      </c>
      <c r="Y4" s="62" t="s">
        <v>20</v>
      </c>
      <c r="Z4" s="62" t="s">
        <v>21</v>
      </c>
      <c r="AA4" s="63" t="s">
        <v>22</v>
      </c>
      <c r="AB4" s="229"/>
      <c r="AC4" s="62" t="s">
        <v>14</v>
      </c>
      <c r="AD4" s="62" t="s">
        <v>15</v>
      </c>
      <c r="AE4" s="62" t="s">
        <v>16</v>
      </c>
      <c r="AF4" s="62" t="s">
        <v>17</v>
      </c>
      <c r="AG4" s="62" t="s">
        <v>18</v>
      </c>
      <c r="AH4" s="62" t="s">
        <v>19</v>
      </c>
      <c r="AI4" s="62" t="s">
        <v>20</v>
      </c>
      <c r="AJ4" s="62" t="s">
        <v>21</v>
      </c>
      <c r="AK4" s="63" t="s">
        <v>22</v>
      </c>
      <c r="AL4" s="229"/>
      <c r="AM4" s="62" t="s">
        <v>14</v>
      </c>
      <c r="AN4" s="62" t="s">
        <v>15</v>
      </c>
      <c r="AO4" s="62" t="s">
        <v>16</v>
      </c>
      <c r="AP4" s="62" t="s">
        <v>17</v>
      </c>
      <c r="AQ4" s="62" t="s">
        <v>18</v>
      </c>
      <c r="AR4" s="62" t="s">
        <v>19</v>
      </c>
      <c r="AS4" s="62" t="s">
        <v>20</v>
      </c>
      <c r="AT4" s="62" t="s">
        <v>21</v>
      </c>
      <c r="AU4" s="63" t="s">
        <v>22</v>
      </c>
      <c r="AX4" s="115"/>
      <c r="BE4" s="62"/>
      <c r="BF4" s="62"/>
      <c r="BG4" s="62"/>
      <c r="BH4" s="62"/>
      <c r="BJ4" s="62"/>
      <c r="BK4" s="230"/>
      <c r="BL4" s="230"/>
      <c r="BM4" s="230"/>
      <c r="BN4" s="230"/>
      <c r="BO4" s="230"/>
      <c r="BP4" s="62"/>
      <c r="BQ4" s="62"/>
      <c r="BR4" s="62"/>
      <c r="BS4" s="62"/>
      <c r="BT4" s="62"/>
      <c r="BU4" s="62"/>
      <c r="BV4" s="62"/>
      <c r="BW4" s="62"/>
      <c r="BX4" s="62"/>
      <c r="BY4" s="230"/>
      <c r="BZ4" s="62"/>
      <c r="CA4" s="62"/>
      <c r="CB4" s="62"/>
      <c r="CC4" s="62"/>
      <c r="CD4" s="62"/>
      <c r="CE4" s="62"/>
      <c r="CF4" s="62"/>
      <c r="CG4" s="62"/>
      <c r="CH4" s="62"/>
      <c r="CI4" s="230"/>
      <c r="CJ4" s="62"/>
      <c r="CK4" s="62"/>
      <c r="CL4" s="62"/>
      <c r="CM4" s="62"/>
      <c r="CN4" s="62"/>
      <c r="CO4" s="62"/>
      <c r="CP4" s="62"/>
      <c r="CQ4" s="62"/>
      <c r="CR4" s="62"/>
      <c r="CT4" s="115"/>
      <c r="DA4" s="62"/>
      <c r="DB4" s="62"/>
      <c r="DC4" s="62"/>
      <c r="DD4" s="62"/>
      <c r="DF4" s="62"/>
      <c r="DG4" s="230"/>
      <c r="DH4" s="230"/>
      <c r="DI4" s="230"/>
      <c r="DJ4" s="230"/>
      <c r="DK4" s="230"/>
      <c r="DL4" s="62"/>
      <c r="DM4" s="62"/>
      <c r="DN4" s="62"/>
      <c r="DO4" s="62"/>
      <c r="DP4" s="62"/>
      <c r="DQ4" s="62"/>
      <c r="DR4" s="62"/>
      <c r="DS4" s="62"/>
      <c r="DT4" s="62"/>
      <c r="DU4" s="230"/>
      <c r="DV4" s="62"/>
      <c r="DW4" s="62"/>
      <c r="DX4" s="62"/>
      <c r="DY4" s="62"/>
      <c r="DZ4" s="62"/>
      <c r="EA4" s="62"/>
      <c r="EB4" s="62"/>
      <c r="EC4" s="62"/>
      <c r="ED4" s="62"/>
      <c r="EE4" s="230"/>
      <c r="EF4" s="62"/>
      <c r="EG4" s="62"/>
      <c r="EH4" s="62"/>
      <c r="EI4" s="62"/>
      <c r="EJ4" s="62"/>
      <c r="EK4" s="62"/>
      <c r="EL4" s="62"/>
      <c r="EM4" s="62"/>
      <c r="EN4" s="62"/>
    </row>
    <row r="5" spans="1:144" ht="15.75" x14ac:dyDescent="0.25">
      <c r="A5" s="93" t="s">
        <v>24</v>
      </c>
      <c r="B5" s="97"/>
      <c r="C5" s="93"/>
      <c r="D5" s="93"/>
      <c r="E5" s="93"/>
      <c r="F5" s="93"/>
      <c r="G5" s="43"/>
      <c r="H5" s="107" t="s">
        <v>8</v>
      </c>
      <c r="I5" s="79" t="s">
        <v>186</v>
      </c>
      <c r="J5" s="93"/>
      <c r="K5" s="94">
        <v>9</v>
      </c>
      <c r="L5" s="76">
        <v>1749.82</v>
      </c>
      <c r="M5" s="156"/>
      <c r="N5" s="108"/>
      <c r="O5" s="108"/>
      <c r="P5" s="89">
        <f t="shared" ref="P5:P12" si="0">IF(N5&lt;0.01*L5,0.01,IF(N5&gt;100*L5,100,N5/L5))</f>
        <v>0.01</v>
      </c>
      <c r="Q5" s="90">
        <f t="shared" ref="Q5:Q12" si="1">IF(O5&gt;0,O5/L5,0.01)</f>
        <v>0.01</v>
      </c>
      <c r="R5" s="95">
        <v>1</v>
      </c>
      <c r="S5" s="96">
        <v>0.25</v>
      </c>
      <c r="T5" s="96">
        <v>1</v>
      </c>
      <c r="U5" s="96">
        <v>0.25</v>
      </c>
      <c r="V5" s="96">
        <v>1</v>
      </c>
      <c r="W5" s="96">
        <v>1</v>
      </c>
      <c r="X5" s="96">
        <v>0.25</v>
      </c>
      <c r="Y5" s="96">
        <v>1</v>
      </c>
      <c r="Z5" s="96">
        <v>1</v>
      </c>
      <c r="AA5" s="96">
        <v>1</v>
      </c>
      <c r="AB5" s="91">
        <f t="shared" ref="AB5:AB20" si="2">IF(R5&gt;0,(R5/R$22)*LN($P5),"na")</f>
        <v>-4.6051701859880909</v>
      </c>
      <c r="AC5" s="89">
        <f t="shared" ref="AC5:AC20" si="3">IF(S5&gt;0,(S5/S$22)*LN($P5),"na")</f>
        <v>-1.5350567286626968</v>
      </c>
      <c r="AD5" s="89">
        <f t="shared" ref="AD5:AD20" si="4">IF(T5&gt;0,(T5/T$22)*LN($P5),"na")</f>
        <v>-5.1577906083066614</v>
      </c>
      <c r="AE5" s="89">
        <f t="shared" ref="AE5:AE20" si="5">IF(U5&gt;0,(U5/U$22)*LN($P5),"na")</f>
        <v>-2.9473089190323782</v>
      </c>
      <c r="AF5" s="89">
        <f t="shared" ref="AF5:AF20" si="6">IF(V5&gt;0,(V5/V$22)*LN($P5),"na")</f>
        <v>-11.080108718166835</v>
      </c>
      <c r="AG5" s="89">
        <f t="shared" ref="AG5:AG20" si="7">IF(W5&gt;0,(W5/W$22)*LN($P5),"na")</f>
        <v>-5.603248895498818</v>
      </c>
      <c r="AH5" s="89">
        <f t="shared" ref="AH5:AH20" si="8">IF(X5&gt;0,(X5/X$22)*LN($P5),"na")</f>
        <v>-2.0147619563697896</v>
      </c>
      <c r="AI5" s="89">
        <f t="shared" ref="AI5:AI20" si="9">IF(Y5&gt;0,(Y5/Y$22)*LN($P5),"na")</f>
        <v>-5.081567101779962</v>
      </c>
      <c r="AJ5" s="89">
        <f t="shared" ref="AJ5:AJ20" si="10">IF(Z5&gt;0,(Z5/Z$22)*LN($P5),"na")</f>
        <v>-4.6051701859880909</v>
      </c>
      <c r="AK5" s="89">
        <f t="shared" ref="AK5:AK20" si="11">IF(AA5&gt;0,(AA5/AA$22)*LN($P5),"na")</f>
        <v>-5.0238220210779181</v>
      </c>
      <c r="AL5" s="91">
        <f t="shared" ref="AL5:AL20" si="12">IF(R5&gt;0,(((R5/R$22)^2)*($Q5^2))/($P5^2),"na")</f>
        <v>1</v>
      </c>
      <c r="AM5" s="89">
        <f t="shared" ref="AM5:AM20" si="13">IF(S5&gt;0,(((S5/S$22)^2)*($Q5^2))/($P5^2),"na")</f>
        <v>0.1111111111111111</v>
      </c>
      <c r="AN5" s="89">
        <f t="shared" ref="AN5:AN20" si="14">IF(T5&gt;0,(((T5/T$22)^2)*($Q5^2))/($P5^2),"na")</f>
        <v>1.2544</v>
      </c>
      <c r="AO5" s="89">
        <f t="shared" ref="AO5:AO20" si="15">IF(U5&gt;0,(((U5/U$22)^2)*($Q5^2))/($P5^2),"na")</f>
        <v>0.40959999999999996</v>
      </c>
      <c r="AP5" s="89">
        <f t="shared" ref="AP5:AP20" si="16">IF(V5&gt;0,(((V5/V$22)^2)*($Q5^2))/($P5^2),"na")</f>
        <v>5.7889083611283843</v>
      </c>
      <c r="AQ5" s="89">
        <f t="shared" ref="AQ5:AQ20" si="17">IF(W5&gt;0,(((W5/W$22)^2)*($Q5^2))/($P5^2),"na")</f>
        <v>1.4804319854269976</v>
      </c>
      <c r="AR5" s="89">
        <f t="shared" ref="AR5:AR20" si="18">IF(X5&gt;0,(((X5/X$22)^2)*($Q5^2))/($P5^2),"na")</f>
        <v>0.19140624999999997</v>
      </c>
      <c r="AS5" s="89">
        <f t="shared" ref="AS5:AS20" si="19">IF(Y5&gt;0,(((Y5/Y$22)^2)*($Q5^2))/($P5^2),"na")</f>
        <v>1.2175980975029725</v>
      </c>
      <c r="AT5" s="89">
        <f t="shared" ref="AT5:AT20" si="20">IF(Z5&gt;0,(((Z5/Z$22)^2)*($Q5^2))/($P5^2),"na")</f>
        <v>1</v>
      </c>
      <c r="AU5" s="90">
        <f t="shared" ref="AU5:AU20" si="21">IF(AA5&gt;0,(((AA5/AA$22)^2)*($Q5^2))/($P5^2),"na")</f>
        <v>1.1900826446280994</v>
      </c>
      <c r="AX5" s="13"/>
      <c r="AY5" s="13"/>
      <c r="AZ5" s="13"/>
      <c r="BA5" s="13"/>
      <c r="BB5" s="13"/>
      <c r="BC5" s="13"/>
      <c r="BD5" s="13"/>
      <c r="BE5" s="53"/>
      <c r="BG5" s="13"/>
      <c r="BH5" s="13"/>
      <c r="BI5" s="16"/>
      <c r="BK5" s="16"/>
      <c r="BL5" s="16"/>
      <c r="BM5" s="12"/>
      <c r="BN5" s="12"/>
      <c r="BO5" s="15"/>
      <c r="BP5" s="11"/>
      <c r="BQ5" s="11"/>
      <c r="BR5" s="11"/>
      <c r="BS5" s="11"/>
      <c r="BT5" s="11"/>
      <c r="BU5" s="11"/>
      <c r="BV5" s="11"/>
      <c r="BW5" s="11"/>
      <c r="BX5" s="11"/>
      <c r="BY5" s="12"/>
      <c r="BZ5" s="12"/>
      <c r="CA5" s="12"/>
      <c r="CB5" s="12"/>
      <c r="CC5" s="12"/>
      <c r="CD5" s="12"/>
      <c r="CE5" s="12"/>
      <c r="CF5" s="12"/>
      <c r="CG5" s="12"/>
      <c r="CH5" s="12"/>
      <c r="CI5" s="12"/>
      <c r="CJ5" s="12"/>
      <c r="CK5" s="12"/>
      <c r="CL5" s="12"/>
      <c r="CM5" s="12"/>
      <c r="CN5" s="12"/>
      <c r="CO5" s="12"/>
      <c r="CP5" s="12"/>
      <c r="CQ5" s="12"/>
      <c r="CR5" s="12"/>
      <c r="CT5" s="13"/>
      <c r="CU5" s="13"/>
      <c r="CV5" s="13"/>
      <c r="CW5" s="13"/>
      <c r="CX5" s="13"/>
      <c r="CY5" s="13"/>
      <c r="CZ5" s="13"/>
      <c r="DA5" s="53"/>
      <c r="DC5" s="13"/>
      <c r="DD5" s="13"/>
      <c r="DE5" s="16"/>
      <c r="DG5" s="16"/>
      <c r="DH5" s="16"/>
      <c r="DI5" s="12"/>
      <c r="DJ5" s="12"/>
      <c r="DK5" s="15"/>
      <c r="DL5" s="11"/>
      <c r="DM5" s="11"/>
      <c r="DN5" s="11"/>
      <c r="DO5" s="11"/>
      <c r="DP5" s="11"/>
      <c r="DQ5" s="11"/>
      <c r="DR5" s="11"/>
      <c r="DS5" s="11"/>
      <c r="DT5" s="11"/>
      <c r="DU5" s="12"/>
      <c r="DV5" s="12"/>
      <c r="DW5" s="12"/>
      <c r="DX5" s="12"/>
      <c r="DY5" s="12"/>
      <c r="DZ5" s="12"/>
      <c r="EA5" s="12"/>
      <c r="EB5" s="12"/>
      <c r="EC5" s="12"/>
      <c r="ED5" s="12"/>
      <c r="EE5" s="12"/>
      <c r="EF5" s="12"/>
      <c r="EG5" s="12"/>
      <c r="EH5" s="12"/>
      <c r="EI5" s="12"/>
      <c r="EJ5" s="12"/>
      <c r="EK5" s="12"/>
      <c r="EL5" s="12"/>
      <c r="EM5" s="12"/>
      <c r="EN5" s="12"/>
    </row>
    <row r="6" spans="1:144" ht="15.75" x14ac:dyDescent="0.25">
      <c r="A6" s="13" t="s">
        <v>79</v>
      </c>
      <c r="B6" s="81"/>
      <c r="C6" s="13"/>
      <c r="D6" s="13"/>
      <c r="E6" s="13"/>
      <c r="F6" s="13"/>
      <c r="G6" s="46"/>
      <c r="H6" s="39" t="s">
        <v>8</v>
      </c>
      <c r="I6" t="s">
        <v>186</v>
      </c>
      <c r="J6" s="13"/>
      <c r="K6" s="1">
        <v>9</v>
      </c>
      <c r="L6" s="20">
        <v>75.313000000000002</v>
      </c>
      <c r="M6" s="41"/>
      <c r="N6" s="18"/>
      <c r="O6" s="18"/>
      <c r="P6" s="12">
        <f t="shared" si="0"/>
        <v>0.01</v>
      </c>
      <c r="Q6" s="67">
        <f t="shared" si="1"/>
        <v>0.01</v>
      </c>
      <c r="R6" s="14">
        <v>1</v>
      </c>
      <c r="S6" s="11"/>
      <c r="T6" s="11"/>
      <c r="U6" s="11">
        <v>0.125</v>
      </c>
      <c r="V6" s="11">
        <v>0.1</v>
      </c>
      <c r="W6" s="11">
        <v>1</v>
      </c>
      <c r="X6" s="11">
        <v>1</v>
      </c>
      <c r="Y6" s="11"/>
      <c r="Z6" s="11"/>
      <c r="AA6" s="11"/>
      <c r="AB6" s="25">
        <f t="shared" si="2"/>
        <v>-4.6051701859880909</v>
      </c>
      <c r="AC6" s="12" t="str">
        <f t="shared" si="3"/>
        <v>na</v>
      </c>
      <c r="AD6" s="12" t="str">
        <f t="shared" si="4"/>
        <v>na</v>
      </c>
      <c r="AE6" s="12">
        <f t="shared" si="5"/>
        <v>-1.4736544595161891</v>
      </c>
      <c r="AF6" s="12">
        <f t="shared" si="6"/>
        <v>-1.1080108718166835</v>
      </c>
      <c r="AG6" s="12">
        <f t="shared" si="7"/>
        <v>-5.603248895498818</v>
      </c>
      <c r="AH6" s="12">
        <f t="shared" si="8"/>
        <v>-8.0590478254791584</v>
      </c>
      <c r="AI6" s="12" t="str">
        <f t="shared" si="9"/>
        <v>na</v>
      </c>
      <c r="AJ6" s="12" t="str">
        <f t="shared" si="10"/>
        <v>na</v>
      </c>
      <c r="AK6" s="12" t="str">
        <f t="shared" si="11"/>
        <v>na</v>
      </c>
      <c r="AL6" s="25">
        <f t="shared" si="12"/>
        <v>1</v>
      </c>
      <c r="AM6" s="12" t="str">
        <f t="shared" si="13"/>
        <v>na</v>
      </c>
      <c r="AN6" s="12" t="str">
        <f t="shared" si="14"/>
        <v>na</v>
      </c>
      <c r="AO6" s="12">
        <f t="shared" si="15"/>
        <v>0.10239999999999999</v>
      </c>
      <c r="AP6" s="12">
        <f t="shared" si="16"/>
        <v>5.7889083611283844E-2</v>
      </c>
      <c r="AQ6" s="12">
        <f t="shared" si="17"/>
        <v>1.4804319854269976</v>
      </c>
      <c r="AR6" s="12">
        <f t="shared" si="18"/>
        <v>3.0624999999999996</v>
      </c>
      <c r="AS6" s="12" t="str">
        <f t="shared" si="19"/>
        <v>na</v>
      </c>
      <c r="AT6" s="12" t="str">
        <f t="shared" si="20"/>
        <v>na</v>
      </c>
      <c r="AU6" s="67" t="str">
        <f t="shared" si="21"/>
        <v>na</v>
      </c>
      <c r="AX6" s="13"/>
      <c r="AY6" s="13"/>
      <c r="AZ6" s="13"/>
      <c r="BA6" s="13"/>
      <c r="BB6" s="13"/>
      <c r="BC6" s="13"/>
      <c r="BD6" s="13"/>
      <c r="BE6" s="53"/>
      <c r="BG6" s="13"/>
      <c r="BH6" s="13"/>
      <c r="BI6" s="16"/>
      <c r="BK6" s="16"/>
      <c r="BL6" s="16"/>
      <c r="BM6" s="12"/>
      <c r="BN6" s="12"/>
      <c r="BO6" s="15"/>
      <c r="BP6" s="11"/>
      <c r="BQ6" s="11"/>
      <c r="BR6" s="11"/>
      <c r="BS6" s="11"/>
      <c r="BT6" s="11"/>
      <c r="BU6" s="11"/>
      <c r="BV6" s="11"/>
      <c r="BW6" s="11"/>
      <c r="BX6" s="11"/>
      <c r="BY6" s="12"/>
      <c r="BZ6" s="12"/>
      <c r="CA6" s="12"/>
      <c r="CB6" s="12"/>
      <c r="CC6" s="12"/>
      <c r="CD6" s="12"/>
      <c r="CE6" s="12"/>
      <c r="CF6" s="12"/>
      <c r="CG6" s="12"/>
      <c r="CH6" s="12"/>
      <c r="CI6" s="12"/>
      <c r="CJ6" s="12"/>
      <c r="CK6" s="12"/>
      <c r="CL6" s="12"/>
      <c r="CM6" s="12"/>
      <c r="CN6" s="12"/>
      <c r="CO6" s="12"/>
      <c r="CP6" s="12"/>
      <c r="CQ6" s="12"/>
      <c r="CR6" s="12"/>
      <c r="CT6" s="13"/>
      <c r="CU6" s="13"/>
      <c r="CV6" s="13"/>
      <c r="CW6" s="13"/>
      <c r="CX6" s="13"/>
      <c r="CY6" s="13"/>
      <c r="CZ6" s="13"/>
      <c r="DA6" s="53"/>
      <c r="DC6" s="13"/>
      <c r="DD6" s="13"/>
      <c r="DE6" s="16"/>
      <c r="DG6" s="16"/>
      <c r="DH6" s="16"/>
      <c r="DI6" s="12"/>
      <c r="DJ6" s="12"/>
      <c r="DK6" s="15"/>
      <c r="DL6" s="11"/>
      <c r="DM6" s="11"/>
      <c r="DN6" s="11"/>
      <c r="DO6" s="11"/>
      <c r="DP6" s="11"/>
      <c r="DQ6" s="11"/>
      <c r="DR6" s="11"/>
      <c r="DS6" s="11"/>
      <c r="DT6" s="11"/>
      <c r="DU6" s="12"/>
      <c r="DV6" s="12"/>
      <c r="DW6" s="12"/>
      <c r="DX6" s="12"/>
      <c r="DY6" s="12"/>
      <c r="DZ6" s="12"/>
      <c r="EA6" s="12"/>
      <c r="EB6" s="12"/>
      <c r="EC6" s="12"/>
      <c r="ED6" s="12"/>
      <c r="EE6" s="12"/>
      <c r="EF6" s="12"/>
      <c r="EG6" s="12"/>
      <c r="EH6" s="12"/>
      <c r="EI6" s="12"/>
      <c r="EJ6" s="12"/>
      <c r="EK6" s="12"/>
      <c r="EL6" s="12"/>
      <c r="EM6" s="12"/>
      <c r="EN6" s="12"/>
    </row>
    <row r="7" spans="1:144" ht="15.75" x14ac:dyDescent="0.25">
      <c r="A7" s="110" t="s">
        <v>27</v>
      </c>
      <c r="B7" s="82"/>
      <c r="C7" s="110"/>
      <c r="D7" s="110"/>
      <c r="E7" s="110"/>
      <c r="F7" s="110"/>
      <c r="G7" s="111"/>
      <c r="H7" s="39" t="s">
        <v>8</v>
      </c>
      <c r="I7" t="s">
        <v>186</v>
      </c>
      <c r="J7" s="110"/>
      <c r="K7" s="39">
        <v>9</v>
      </c>
      <c r="L7" s="20">
        <v>293.25</v>
      </c>
      <c r="M7" s="196"/>
      <c r="N7" s="60"/>
      <c r="O7" s="18"/>
      <c r="P7" s="12">
        <f t="shared" si="0"/>
        <v>0.01</v>
      </c>
      <c r="Q7" s="67">
        <f t="shared" si="1"/>
        <v>0.01</v>
      </c>
      <c r="R7" s="14">
        <v>1</v>
      </c>
      <c r="S7" s="11">
        <v>0.25</v>
      </c>
      <c r="T7" s="11">
        <v>0.25</v>
      </c>
      <c r="U7" s="11">
        <v>0.375</v>
      </c>
      <c r="V7" s="11">
        <v>0.1</v>
      </c>
      <c r="W7" s="11">
        <v>1</v>
      </c>
      <c r="X7" s="11">
        <v>0.25</v>
      </c>
      <c r="Y7" s="11">
        <v>1</v>
      </c>
      <c r="Z7" s="11">
        <v>1</v>
      </c>
      <c r="AA7" s="11">
        <v>1</v>
      </c>
      <c r="AB7" s="25">
        <f t="shared" si="2"/>
        <v>-4.6051701859880909</v>
      </c>
      <c r="AC7" s="12">
        <f t="shared" si="3"/>
        <v>-1.5350567286626968</v>
      </c>
      <c r="AD7" s="12">
        <f t="shared" si="4"/>
        <v>-1.2894476520766653</v>
      </c>
      <c r="AE7" s="12">
        <f t="shared" si="5"/>
        <v>-4.4209633785485671</v>
      </c>
      <c r="AF7" s="12">
        <f t="shared" si="6"/>
        <v>-1.1080108718166835</v>
      </c>
      <c r="AG7" s="12">
        <f t="shared" si="7"/>
        <v>-5.603248895498818</v>
      </c>
      <c r="AH7" s="12">
        <f t="shared" si="8"/>
        <v>-2.0147619563697896</v>
      </c>
      <c r="AI7" s="12">
        <f t="shared" si="9"/>
        <v>-5.081567101779962</v>
      </c>
      <c r="AJ7" s="12">
        <f t="shared" si="10"/>
        <v>-4.6051701859880909</v>
      </c>
      <c r="AK7" s="12">
        <f t="shared" si="11"/>
        <v>-5.0238220210779181</v>
      </c>
      <c r="AL7" s="25">
        <f t="shared" si="12"/>
        <v>1</v>
      </c>
      <c r="AM7" s="12">
        <f t="shared" si="13"/>
        <v>0.1111111111111111</v>
      </c>
      <c r="AN7" s="12">
        <f t="shared" si="14"/>
        <v>7.8399999999999997E-2</v>
      </c>
      <c r="AO7" s="12">
        <f t="shared" si="15"/>
        <v>0.92159999999999997</v>
      </c>
      <c r="AP7" s="12">
        <f t="shared" si="16"/>
        <v>5.7889083611283844E-2</v>
      </c>
      <c r="AQ7" s="12">
        <f t="shared" si="17"/>
        <v>1.4804319854269976</v>
      </c>
      <c r="AR7" s="12">
        <f t="shared" si="18"/>
        <v>0.19140624999999997</v>
      </c>
      <c r="AS7" s="12">
        <f t="shared" si="19"/>
        <v>1.2175980975029725</v>
      </c>
      <c r="AT7" s="12">
        <f t="shared" si="20"/>
        <v>1</v>
      </c>
      <c r="AU7" s="67">
        <f t="shared" si="21"/>
        <v>1.1900826446280994</v>
      </c>
      <c r="AX7" s="110"/>
      <c r="AY7" s="110"/>
      <c r="AZ7" s="110"/>
      <c r="BA7" s="110"/>
      <c r="BB7" s="110"/>
      <c r="BC7" s="110"/>
      <c r="BD7" s="110"/>
      <c r="BE7" s="53"/>
      <c r="BG7" s="110"/>
      <c r="BH7" s="110"/>
      <c r="BI7" s="16"/>
      <c r="BJ7" s="53"/>
      <c r="BK7" s="12"/>
      <c r="BL7" s="16"/>
      <c r="BM7" s="12"/>
      <c r="BN7" s="12"/>
      <c r="BO7" s="15"/>
      <c r="BP7" s="11"/>
      <c r="BQ7" s="11"/>
      <c r="BR7" s="11"/>
      <c r="BS7" s="11"/>
      <c r="BT7" s="11"/>
      <c r="BU7" s="11"/>
      <c r="BV7" s="11"/>
      <c r="BW7" s="11"/>
      <c r="BX7" s="11"/>
      <c r="BY7" s="12"/>
      <c r="BZ7" s="12"/>
      <c r="CA7" s="12"/>
      <c r="CB7" s="12"/>
      <c r="CC7" s="12"/>
      <c r="CD7" s="12"/>
      <c r="CE7" s="12"/>
      <c r="CF7" s="12"/>
      <c r="CG7" s="12"/>
      <c r="CH7" s="12"/>
      <c r="CI7" s="12"/>
      <c r="CJ7" s="12"/>
      <c r="CK7" s="12"/>
      <c r="CL7" s="12"/>
      <c r="CM7" s="12"/>
      <c r="CN7" s="12"/>
      <c r="CO7" s="12"/>
      <c r="CP7" s="12"/>
      <c r="CQ7" s="12"/>
      <c r="CR7" s="12"/>
      <c r="CT7" s="110"/>
      <c r="CU7" s="110"/>
      <c r="CV7" s="110"/>
      <c r="CW7" s="110"/>
      <c r="CX7" s="110"/>
      <c r="CY7" s="110"/>
      <c r="CZ7" s="110"/>
      <c r="DA7" s="53"/>
      <c r="DC7" s="110"/>
      <c r="DD7" s="110"/>
      <c r="DE7" s="16"/>
      <c r="DF7" s="53"/>
      <c r="DG7" s="12"/>
      <c r="DH7" s="16"/>
      <c r="DI7" s="12"/>
      <c r="DJ7" s="12"/>
      <c r="DK7" s="15"/>
      <c r="DL7" s="11"/>
      <c r="DM7" s="11"/>
      <c r="DN7" s="11"/>
      <c r="DO7" s="11"/>
      <c r="DP7" s="11"/>
      <c r="DQ7" s="11"/>
      <c r="DR7" s="11"/>
      <c r="DS7" s="11"/>
      <c r="DT7" s="11"/>
      <c r="DU7" s="12"/>
      <c r="DV7" s="12"/>
      <c r="DW7" s="12"/>
      <c r="DX7" s="12"/>
      <c r="DY7" s="12"/>
      <c r="DZ7" s="12"/>
      <c r="EA7" s="12"/>
      <c r="EB7" s="12"/>
      <c r="EC7" s="12"/>
      <c r="ED7" s="12"/>
      <c r="EE7" s="12"/>
      <c r="EF7" s="12"/>
      <c r="EG7" s="12"/>
      <c r="EH7" s="12"/>
      <c r="EI7" s="12"/>
      <c r="EJ7" s="12"/>
      <c r="EK7" s="12"/>
      <c r="EL7" s="12"/>
      <c r="EM7" s="12"/>
      <c r="EN7" s="12"/>
    </row>
    <row r="8" spans="1:144" ht="15.75" x14ac:dyDescent="0.25">
      <c r="A8" s="13" t="s">
        <v>91</v>
      </c>
      <c r="B8" s="81"/>
      <c r="C8" s="13"/>
      <c r="D8" s="13"/>
      <c r="E8" s="13"/>
      <c r="F8" s="13"/>
      <c r="G8" s="46"/>
      <c r="H8" s="39" t="s">
        <v>9</v>
      </c>
      <c r="I8" t="s">
        <v>186</v>
      </c>
      <c r="J8" s="13"/>
      <c r="K8" s="1">
        <v>15</v>
      </c>
      <c r="L8" s="20">
        <v>0.64595000000000002</v>
      </c>
      <c r="M8" s="119"/>
      <c r="N8" s="112"/>
      <c r="O8" s="112"/>
      <c r="P8" s="12">
        <f t="shared" si="0"/>
        <v>0.01</v>
      </c>
      <c r="Q8" s="67">
        <f t="shared" si="1"/>
        <v>0.01</v>
      </c>
      <c r="R8" s="14">
        <v>1</v>
      </c>
      <c r="S8">
        <v>1</v>
      </c>
      <c r="T8">
        <v>1</v>
      </c>
      <c r="U8">
        <v>1</v>
      </c>
      <c r="V8">
        <v>1</v>
      </c>
      <c r="W8">
        <v>1</v>
      </c>
      <c r="X8">
        <v>0.25</v>
      </c>
      <c r="Y8">
        <v>1</v>
      </c>
      <c r="AA8">
        <v>1</v>
      </c>
      <c r="AB8" s="25">
        <f t="shared" si="2"/>
        <v>-4.6051701859880909</v>
      </c>
      <c r="AC8" s="12">
        <f t="shared" si="3"/>
        <v>-6.1402269146507873</v>
      </c>
      <c r="AD8" s="12">
        <f t="shared" si="4"/>
        <v>-5.1577906083066614</v>
      </c>
      <c r="AE8" s="12">
        <f t="shared" si="5"/>
        <v>-11.789235676129513</v>
      </c>
      <c r="AF8" s="12">
        <f t="shared" si="6"/>
        <v>-11.080108718166835</v>
      </c>
      <c r="AG8" s="12">
        <f t="shared" si="7"/>
        <v>-5.603248895498818</v>
      </c>
      <c r="AH8" s="12">
        <f t="shared" si="8"/>
        <v>-2.0147619563697896</v>
      </c>
      <c r="AI8" s="12">
        <f t="shared" si="9"/>
        <v>-5.081567101779962</v>
      </c>
      <c r="AJ8" s="12" t="str">
        <f t="shared" si="10"/>
        <v>na</v>
      </c>
      <c r="AK8" s="12">
        <f t="shared" si="11"/>
        <v>-5.0238220210779181</v>
      </c>
      <c r="AL8" s="25">
        <f t="shared" si="12"/>
        <v>1</v>
      </c>
      <c r="AM8" s="12">
        <f t="shared" si="13"/>
        <v>1.7777777777777777</v>
      </c>
      <c r="AN8" s="12">
        <f t="shared" si="14"/>
        <v>1.2544</v>
      </c>
      <c r="AO8" s="12">
        <f t="shared" si="15"/>
        <v>6.5535999999999994</v>
      </c>
      <c r="AP8" s="12">
        <f t="shared" si="16"/>
        <v>5.7889083611283843</v>
      </c>
      <c r="AQ8" s="12">
        <f t="shared" si="17"/>
        <v>1.4804319854269976</v>
      </c>
      <c r="AR8" s="12">
        <f t="shared" si="18"/>
        <v>0.19140624999999997</v>
      </c>
      <c r="AS8" s="12">
        <f t="shared" si="19"/>
        <v>1.2175980975029725</v>
      </c>
      <c r="AT8" s="12" t="str">
        <f t="shared" si="20"/>
        <v>na</v>
      </c>
      <c r="AU8" s="67">
        <f t="shared" si="21"/>
        <v>1.1900826446280994</v>
      </c>
      <c r="AX8" s="13"/>
      <c r="AY8" s="13"/>
      <c r="AZ8" s="13"/>
      <c r="BA8" s="13"/>
      <c r="BB8" s="13"/>
      <c r="BC8" s="13"/>
      <c r="BD8" s="13"/>
      <c r="BE8" s="53"/>
      <c r="BG8" s="13"/>
      <c r="BH8" s="13"/>
      <c r="BI8" s="16"/>
      <c r="BK8" s="16"/>
      <c r="BL8" s="16"/>
      <c r="BM8" s="12"/>
      <c r="BN8" s="12"/>
      <c r="BO8" s="15"/>
      <c r="BY8" s="12"/>
      <c r="BZ8" s="12"/>
      <c r="CA8" s="12"/>
      <c r="CB8" s="12"/>
      <c r="CC8" s="12"/>
      <c r="CD8" s="12"/>
      <c r="CE8" s="12"/>
      <c r="CF8" s="12"/>
      <c r="CG8" s="12"/>
      <c r="CH8" s="12"/>
      <c r="CI8" s="12"/>
      <c r="CJ8" s="12"/>
      <c r="CK8" s="12"/>
      <c r="CL8" s="12"/>
      <c r="CM8" s="12"/>
      <c r="CN8" s="12"/>
      <c r="CO8" s="12"/>
      <c r="CP8" s="12"/>
      <c r="CQ8" s="12"/>
      <c r="CR8" s="12"/>
      <c r="CT8" s="13"/>
      <c r="CU8" s="13"/>
      <c r="CV8" s="13"/>
      <c r="CW8" s="13"/>
      <c r="CX8" s="13"/>
      <c r="CY8" s="13"/>
      <c r="CZ8" s="13"/>
      <c r="DA8" s="53"/>
      <c r="DC8" s="13"/>
      <c r="DD8" s="13"/>
      <c r="DE8" s="16"/>
      <c r="DG8" s="16"/>
      <c r="DH8" s="16"/>
      <c r="DI8" s="12"/>
      <c r="DJ8" s="12"/>
      <c r="DK8" s="15"/>
      <c r="DU8" s="12"/>
      <c r="DV8" s="12"/>
      <c r="DW8" s="12"/>
      <c r="DX8" s="12"/>
      <c r="DY8" s="12"/>
      <c r="DZ8" s="12"/>
      <c r="EA8" s="12"/>
      <c r="EB8" s="12"/>
      <c r="EC8" s="12"/>
      <c r="ED8" s="12"/>
      <c r="EE8" s="12"/>
      <c r="EF8" s="12"/>
      <c r="EG8" s="12"/>
      <c r="EH8" s="12"/>
      <c r="EI8" s="12"/>
      <c r="EJ8" s="12"/>
      <c r="EK8" s="12"/>
      <c r="EL8" s="12"/>
      <c r="EM8" s="12"/>
      <c r="EN8" s="12"/>
    </row>
    <row r="9" spans="1:144" ht="15.75" x14ac:dyDescent="0.25">
      <c r="A9" s="13" t="s">
        <v>31</v>
      </c>
      <c r="B9" s="81"/>
      <c r="C9" s="13"/>
      <c r="D9" s="13"/>
      <c r="E9" s="13"/>
      <c r="F9" s="13"/>
      <c r="G9" s="46"/>
      <c r="H9" s="39" t="s">
        <v>9</v>
      </c>
      <c r="I9" t="s">
        <v>186</v>
      </c>
      <c r="J9" s="13"/>
      <c r="K9" s="1">
        <v>15</v>
      </c>
      <c r="L9" s="20">
        <v>1.4214</v>
      </c>
      <c r="M9" s="119"/>
      <c r="N9" s="112"/>
      <c r="O9" s="112"/>
      <c r="P9" s="12">
        <f t="shared" si="0"/>
        <v>0.01</v>
      </c>
      <c r="Q9" s="67">
        <f t="shared" si="1"/>
        <v>0.01</v>
      </c>
      <c r="R9" s="14">
        <v>1</v>
      </c>
      <c r="S9">
        <v>1</v>
      </c>
      <c r="U9">
        <v>0.375</v>
      </c>
      <c r="V9">
        <v>1</v>
      </c>
      <c r="W9">
        <v>0.05</v>
      </c>
      <c r="X9">
        <v>0.25</v>
      </c>
      <c r="AB9" s="25">
        <f t="shared" si="2"/>
        <v>-4.6051701859880909</v>
      </c>
      <c r="AC9" s="12">
        <f t="shared" si="3"/>
        <v>-6.1402269146507873</v>
      </c>
      <c r="AD9" s="12" t="str">
        <f t="shared" si="4"/>
        <v>na</v>
      </c>
      <c r="AE9" s="12">
        <f t="shared" si="5"/>
        <v>-4.4209633785485671</v>
      </c>
      <c r="AF9" s="12">
        <f t="shared" si="6"/>
        <v>-11.080108718166835</v>
      </c>
      <c r="AG9" s="12">
        <f t="shared" si="7"/>
        <v>-0.2801624447749409</v>
      </c>
      <c r="AH9" s="12">
        <f t="shared" si="8"/>
        <v>-2.0147619563697896</v>
      </c>
      <c r="AI9" s="12" t="str">
        <f t="shared" si="9"/>
        <v>na</v>
      </c>
      <c r="AJ9" s="12" t="str">
        <f t="shared" si="10"/>
        <v>na</v>
      </c>
      <c r="AK9" s="12" t="str">
        <f t="shared" si="11"/>
        <v>na</v>
      </c>
      <c r="AL9" s="25">
        <f t="shared" si="12"/>
        <v>1</v>
      </c>
      <c r="AM9" s="12">
        <f t="shared" si="13"/>
        <v>1.7777777777777777</v>
      </c>
      <c r="AN9" s="12" t="str">
        <f t="shared" si="14"/>
        <v>na</v>
      </c>
      <c r="AO9" s="12">
        <f t="shared" si="15"/>
        <v>0.92159999999999997</v>
      </c>
      <c r="AP9" s="12">
        <f t="shared" si="16"/>
        <v>5.7889083611283843</v>
      </c>
      <c r="AQ9" s="12">
        <f t="shared" si="17"/>
        <v>3.7010799635674939E-3</v>
      </c>
      <c r="AR9" s="12">
        <f t="shared" si="18"/>
        <v>0.19140624999999997</v>
      </c>
      <c r="AS9" s="12" t="str">
        <f t="shared" si="19"/>
        <v>na</v>
      </c>
      <c r="AT9" s="12" t="str">
        <f t="shared" si="20"/>
        <v>na</v>
      </c>
      <c r="AU9" s="67" t="str">
        <f t="shared" si="21"/>
        <v>na</v>
      </c>
      <c r="AX9" s="13"/>
      <c r="AY9" s="13"/>
      <c r="AZ9" s="13"/>
      <c r="BA9" s="13"/>
      <c r="BB9" s="13"/>
      <c r="BC9" s="13"/>
      <c r="BD9" s="13"/>
      <c r="BE9" s="53"/>
      <c r="BG9" s="13"/>
      <c r="BH9" s="13"/>
      <c r="BI9" s="16"/>
      <c r="BK9" s="16"/>
      <c r="BL9" s="16"/>
      <c r="BM9" s="12"/>
      <c r="BN9" s="12"/>
      <c r="BO9" s="15"/>
      <c r="BY9" s="12"/>
      <c r="BZ9" s="12"/>
      <c r="CA9" s="12"/>
      <c r="CB9" s="12"/>
      <c r="CC9" s="12"/>
      <c r="CD9" s="12"/>
      <c r="CE9" s="12"/>
      <c r="CF9" s="12"/>
      <c r="CG9" s="12"/>
      <c r="CH9" s="12"/>
      <c r="CI9" s="12"/>
      <c r="CJ9" s="12"/>
      <c r="CK9" s="12"/>
      <c r="CL9" s="12"/>
      <c r="CM9" s="12"/>
      <c r="CN9" s="12"/>
      <c r="CO9" s="12"/>
      <c r="CP9" s="12"/>
      <c r="CQ9" s="12"/>
      <c r="CR9" s="12"/>
      <c r="CT9" s="13"/>
      <c r="CU9" s="13"/>
      <c r="CV9" s="13"/>
      <c r="CW9" s="13"/>
      <c r="CX9" s="13"/>
      <c r="CY9" s="13"/>
      <c r="CZ9" s="13"/>
      <c r="DA9" s="53"/>
      <c r="DC9" s="13"/>
      <c r="DD9" s="13"/>
      <c r="DE9" s="16"/>
      <c r="DG9" s="16"/>
      <c r="DH9" s="16"/>
      <c r="DI9" s="12"/>
      <c r="DJ9" s="12"/>
      <c r="DK9" s="15"/>
      <c r="DU9" s="12"/>
      <c r="DV9" s="12"/>
      <c r="DW9" s="12"/>
      <c r="DX9" s="12"/>
      <c r="DY9" s="12"/>
      <c r="DZ9" s="12"/>
      <c r="EA9" s="12"/>
      <c r="EB9" s="12"/>
      <c r="EC9" s="12"/>
      <c r="ED9" s="12"/>
      <c r="EE9" s="12"/>
      <c r="EF9" s="12"/>
      <c r="EG9" s="12"/>
      <c r="EH9" s="12"/>
      <c r="EI9" s="12"/>
      <c r="EJ9" s="12"/>
      <c r="EK9" s="12"/>
      <c r="EL9" s="12"/>
      <c r="EM9" s="12"/>
      <c r="EN9" s="12"/>
    </row>
    <row r="10" spans="1:144" ht="15.75" x14ac:dyDescent="0.25">
      <c r="A10" s="13" t="s">
        <v>193</v>
      </c>
      <c r="B10" s="81"/>
      <c r="C10" s="13"/>
      <c r="D10" s="13"/>
      <c r="E10" s="13"/>
      <c r="F10" s="13"/>
      <c r="G10" s="46"/>
      <c r="H10" s="39" t="s">
        <v>8</v>
      </c>
      <c r="I10" t="s">
        <v>186</v>
      </c>
      <c r="J10" s="13"/>
      <c r="K10" s="1">
        <v>9</v>
      </c>
      <c r="L10" s="20">
        <v>38.450000000000003</v>
      </c>
      <c r="M10" s="41"/>
      <c r="N10" s="18"/>
      <c r="O10" s="18"/>
      <c r="P10" s="12">
        <f t="shared" si="0"/>
        <v>0.01</v>
      </c>
      <c r="Q10" s="67">
        <f t="shared" si="1"/>
        <v>0.01</v>
      </c>
      <c r="R10" s="14">
        <v>1</v>
      </c>
      <c r="S10">
        <v>1</v>
      </c>
      <c r="U10">
        <v>0.25</v>
      </c>
      <c r="V10">
        <v>0.15</v>
      </c>
      <c r="W10">
        <v>1</v>
      </c>
      <c r="AB10" s="25">
        <f t="shared" si="2"/>
        <v>-4.6051701859880909</v>
      </c>
      <c r="AC10" s="12">
        <f t="shared" si="3"/>
        <v>-6.1402269146507873</v>
      </c>
      <c r="AD10" s="12" t="str">
        <f t="shared" si="4"/>
        <v>na</v>
      </c>
      <c r="AE10" s="12">
        <f t="shared" si="5"/>
        <v>-2.9473089190323782</v>
      </c>
      <c r="AF10" s="12">
        <f t="shared" si="6"/>
        <v>-1.6620163077250252</v>
      </c>
      <c r="AG10" s="12">
        <f t="shared" si="7"/>
        <v>-5.603248895498818</v>
      </c>
      <c r="AH10" s="12" t="str">
        <f t="shared" si="8"/>
        <v>na</v>
      </c>
      <c r="AI10" s="12" t="str">
        <f t="shared" si="9"/>
        <v>na</v>
      </c>
      <c r="AJ10" s="12" t="str">
        <f t="shared" si="10"/>
        <v>na</v>
      </c>
      <c r="AK10" s="12" t="str">
        <f t="shared" si="11"/>
        <v>na</v>
      </c>
      <c r="AL10" s="25">
        <f t="shared" si="12"/>
        <v>1</v>
      </c>
      <c r="AM10" s="12">
        <f t="shared" si="13"/>
        <v>1.7777777777777777</v>
      </c>
      <c r="AN10" s="12" t="str">
        <f t="shared" si="14"/>
        <v>na</v>
      </c>
      <c r="AO10" s="12">
        <f t="shared" si="15"/>
        <v>0.40959999999999996</v>
      </c>
      <c r="AP10" s="12">
        <f t="shared" si="16"/>
        <v>0.13025043812538864</v>
      </c>
      <c r="AQ10" s="12">
        <f t="shared" si="17"/>
        <v>1.4804319854269976</v>
      </c>
      <c r="AR10" s="12" t="str">
        <f t="shared" si="18"/>
        <v>na</v>
      </c>
      <c r="AS10" s="12" t="str">
        <f t="shared" si="19"/>
        <v>na</v>
      </c>
      <c r="AT10" s="12" t="str">
        <f t="shared" si="20"/>
        <v>na</v>
      </c>
      <c r="AU10" s="67" t="str">
        <f t="shared" si="21"/>
        <v>na</v>
      </c>
      <c r="AX10" s="13"/>
      <c r="AY10" s="13"/>
      <c r="AZ10" s="13"/>
      <c r="BA10" s="13"/>
      <c r="BB10" s="13"/>
      <c r="BC10" s="13"/>
      <c r="BD10" s="13"/>
      <c r="BE10" s="53"/>
      <c r="BG10" s="13"/>
      <c r="BH10" s="13"/>
      <c r="BI10" s="16"/>
      <c r="BK10" s="16"/>
      <c r="BL10" s="16"/>
      <c r="BM10" s="12"/>
      <c r="BN10" s="12"/>
      <c r="BO10" s="15"/>
      <c r="BY10" s="12"/>
      <c r="BZ10" s="12"/>
      <c r="CA10" s="12"/>
      <c r="CB10" s="12"/>
      <c r="CC10" s="12"/>
      <c r="CD10" s="12"/>
      <c r="CE10" s="12"/>
      <c r="CF10" s="12"/>
      <c r="CG10" s="12"/>
      <c r="CH10" s="12"/>
      <c r="CI10" s="12"/>
      <c r="CJ10" s="12"/>
      <c r="CK10" s="12"/>
      <c r="CL10" s="12"/>
      <c r="CM10" s="12"/>
      <c r="CN10" s="12"/>
      <c r="CO10" s="12"/>
      <c r="CP10" s="12"/>
      <c r="CQ10" s="12"/>
      <c r="CR10" s="12"/>
      <c r="CT10" s="13"/>
      <c r="CU10" s="13"/>
      <c r="CV10" s="13"/>
      <c r="CW10" s="13"/>
      <c r="CX10" s="13"/>
      <c r="CY10" s="13"/>
      <c r="CZ10" s="13"/>
      <c r="DA10" s="53"/>
      <c r="DC10" s="13"/>
      <c r="DD10" s="13"/>
      <c r="DE10" s="16"/>
      <c r="DG10" s="16"/>
      <c r="DH10" s="16"/>
      <c r="DI10" s="12"/>
      <c r="DJ10" s="12"/>
      <c r="DK10" s="15"/>
      <c r="DU10" s="12"/>
      <c r="DV10" s="12"/>
      <c r="DW10" s="12"/>
      <c r="DX10" s="12"/>
      <c r="DY10" s="12"/>
      <c r="DZ10" s="12"/>
      <c r="EA10" s="12"/>
      <c r="EB10" s="12"/>
      <c r="EC10" s="12"/>
      <c r="ED10" s="12"/>
      <c r="EE10" s="12"/>
      <c r="EF10" s="12"/>
      <c r="EG10" s="12"/>
      <c r="EH10" s="12"/>
      <c r="EI10" s="12"/>
      <c r="EJ10" s="12"/>
      <c r="EK10" s="12"/>
      <c r="EL10" s="12"/>
      <c r="EM10" s="12"/>
      <c r="EN10" s="12"/>
    </row>
    <row r="11" spans="1:144" ht="15.75" x14ac:dyDescent="0.25">
      <c r="A11" s="13" t="s">
        <v>32</v>
      </c>
      <c r="B11" s="81"/>
      <c r="C11" s="13"/>
      <c r="D11" s="13"/>
      <c r="E11" s="13"/>
      <c r="F11" s="13"/>
      <c r="G11" s="46"/>
      <c r="H11" s="39" t="s">
        <v>9</v>
      </c>
      <c r="I11" t="s">
        <v>186</v>
      </c>
      <c r="J11" s="13"/>
      <c r="K11" s="1">
        <v>15</v>
      </c>
      <c r="L11" s="20">
        <v>36.913899999999998</v>
      </c>
      <c r="M11" s="119"/>
      <c r="N11" s="112"/>
      <c r="O11" s="112"/>
      <c r="P11" s="12">
        <f t="shared" si="0"/>
        <v>0.01</v>
      </c>
      <c r="Q11" s="67">
        <f t="shared" si="1"/>
        <v>0.01</v>
      </c>
      <c r="R11" s="14">
        <v>1</v>
      </c>
      <c r="T11">
        <v>1</v>
      </c>
      <c r="U11">
        <v>0.25</v>
      </c>
      <c r="V11">
        <v>1</v>
      </c>
      <c r="W11">
        <v>1</v>
      </c>
      <c r="AA11">
        <v>1</v>
      </c>
      <c r="AB11" s="25">
        <f t="shared" si="2"/>
        <v>-4.6051701859880909</v>
      </c>
      <c r="AC11" s="12" t="str">
        <f t="shared" si="3"/>
        <v>na</v>
      </c>
      <c r="AD11" s="12">
        <f t="shared" si="4"/>
        <v>-5.1577906083066614</v>
      </c>
      <c r="AE11" s="12">
        <f t="shared" si="5"/>
        <v>-2.9473089190323782</v>
      </c>
      <c r="AF11" s="12">
        <f t="shared" si="6"/>
        <v>-11.080108718166835</v>
      </c>
      <c r="AG11" s="12">
        <f t="shared" si="7"/>
        <v>-5.603248895498818</v>
      </c>
      <c r="AH11" s="12" t="str">
        <f t="shared" si="8"/>
        <v>na</v>
      </c>
      <c r="AI11" s="12" t="str">
        <f t="shared" si="9"/>
        <v>na</v>
      </c>
      <c r="AJ11" s="12" t="str">
        <f t="shared" si="10"/>
        <v>na</v>
      </c>
      <c r="AK11" s="12">
        <f t="shared" si="11"/>
        <v>-5.0238220210779181</v>
      </c>
      <c r="AL11" s="25">
        <f t="shared" si="12"/>
        <v>1</v>
      </c>
      <c r="AM11" s="12" t="str">
        <f t="shared" si="13"/>
        <v>na</v>
      </c>
      <c r="AN11" s="12">
        <f t="shared" si="14"/>
        <v>1.2544</v>
      </c>
      <c r="AO11" s="12">
        <f t="shared" si="15"/>
        <v>0.40959999999999996</v>
      </c>
      <c r="AP11" s="12">
        <f t="shared" si="16"/>
        <v>5.7889083611283843</v>
      </c>
      <c r="AQ11" s="12">
        <f t="shared" si="17"/>
        <v>1.4804319854269976</v>
      </c>
      <c r="AR11" s="12" t="str">
        <f t="shared" si="18"/>
        <v>na</v>
      </c>
      <c r="AS11" s="12" t="str">
        <f t="shared" si="19"/>
        <v>na</v>
      </c>
      <c r="AT11" s="12" t="str">
        <f t="shared" si="20"/>
        <v>na</v>
      </c>
      <c r="AU11" s="67">
        <f t="shared" si="21"/>
        <v>1.1900826446280994</v>
      </c>
      <c r="AX11" s="13"/>
      <c r="AY11" s="13"/>
      <c r="AZ11" s="13"/>
      <c r="BA11" s="13"/>
      <c r="BB11" s="13"/>
      <c r="BC11" s="13"/>
      <c r="BD11" s="13"/>
      <c r="BE11" s="53"/>
      <c r="BG11" s="13"/>
      <c r="BH11" s="13"/>
      <c r="BI11" s="16"/>
      <c r="BK11" s="16"/>
      <c r="BL11" s="16"/>
      <c r="BM11" s="12"/>
      <c r="BN11" s="12"/>
      <c r="BO11" s="15"/>
      <c r="BY11" s="12"/>
      <c r="BZ11" s="12"/>
      <c r="CA11" s="12"/>
      <c r="CB11" s="12"/>
      <c r="CC11" s="12"/>
      <c r="CD11" s="12"/>
      <c r="CE11" s="12"/>
      <c r="CF11" s="12"/>
      <c r="CG11" s="12"/>
      <c r="CH11" s="12"/>
      <c r="CI11" s="12"/>
      <c r="CJ11" s="12"/>
      <c r="CK11" s="12"/>
      <c r="CL11" s="12"/>
      <c r="CM11" s="12"/>
      <c r="CN11" s="12"/>
      <c r="CO11" s="12"/>
      <c r="CP11" s="12"/>
      <c r="CQ11" s="12"/>
      <c r="CR11" s="12"/>
      <c r="CT11" s="13"/>
      <c r="CU11" s="13"/>
      <c r="CV11" s="13"/>
      <c r="CW11" s="13"/>
      <c r="CX11" s="13"/>
      <c r="CY11" s="13"/>
      <c r="CZ11" s="13"/>
      <c r="DA11" s="53"/>
      <c r="DC11" s="13"/>
      <c r="DD11" s="13"/>
      <c r="DE11" s="16"/>
      <c r="DG11" s="16"/>
      <c r="DH11" s="16"/>
      <c r="DI11" s="12"/>
      <c r="DJ11" s="12"/>
      <c r="DK11" s="15"/>
      <c r="DU11" s="12"/>
      <c r="DV11" s="12"/>
      <c r="DW11" s="12"/>
      <c r="DX11" s="12"/>
      <c r="DY11" s="12"/>
      <c r="DZ11" s="12"/>
      <c r="EA11" s="12"/>
      <c r="EB11" s="12"/>
      <c r="EC11" s="12"/>
      <c r="ED11" s="12"/>
      <c r="EE11" s="12"/>
      <c r="EF11" s="12"/>
      <c r="EG11" s="12"/>
      <c r="EH11" s="12"/>
      <c r="EI11" s="12"/>
      <c r="EJ11" s="12"/>
      <c r="EK11" s="12"/>
      <c r="EL11" s="12"/>
      <c r="EM11" s="12"/>
      <c r="EN11" s="12"/>
    </row>
    <row r="12" spans="1:144" ht="15.75" x14ac:dyDescent="0.25">
      <c r="A12" s="13" t="s">
        <v>77</v>
      </c>
      <c r="B12" s="81"/>
      <c r="C12" s="13"/>
      <c r="D12" s="13"/>
      <c r="E12" s="13"/>
      <c r="F12" s="13"/>
      <c r="G12" s="46"/>
      <c r="H12" s="39" t="s">
        <v>9</v>
      </c>
      <c r="I12" t="s">
        <v>186</v>
      </c>
      <c r="J12" s="13"/>
      <c r="K12" s="1">
        <v>15</v>
      </c>
      <c r="L12" s="20">
        <v>4.7141000000000002</v>
      </c>
      <c r="M12" s="119"/>
      <c r="N12" s="112"/>
      <c r="O12" s="112"/>
      <c r="P12" s="12">
        <f t="shared" si="0"/>
        <v>0.01</v>
      </c>
      <c r="Q12" s="67">
        <f t="shared" si="1"/>
        <v>0.01</v>
      </c>
      <c r="R12" s="14">
        <v>1</v>
      </c>
      <c r="S12" s="11">
        <v>1</v>
      </c>
      <c r="T12" s="11"/>
      <c r="U12" s="11">
        <v>1</v>
      </c>
      <c r="V12" s="11">
        <v>0.25</v>
      </c>
      <c r="W12" s="11">
        <v>1</v>
      </c>
      <c r="X12" s="11">
        <v>1</v>
      </c>
      <c r="Y12" s="11">
        <v>1</v>
      </c>
      <c r="Z12" s="11">
        <v>1</v>
      </c>
      <c r="AA12" s="11">
        <v>1</v>
      </c>
      <c r="AB12" s="25">
        <f t="shared" si="2"/>
        <v>-4.6051701859880909</v>
      </c>
      <c r="AC12" s="12">
        <f t="shared" si="3"/>
        <v>-6.1402269146507873</v>
      </c>
      <c r="AD12" s="12" t="str">
        <f t="shared" si="4"/>
        <v>na</v>
      </c>
      <c r="AE12" s="12">
        <f t="shared" si="5"/>
        <v>-11.789235676129513</v>
      </c>
      <c r="AF12" s="12">
        <f t="shared" si="6"/>
        <v>-2.7700271795417089</v>
      </c>
      <c r="AG12" s="12">
        <f t="shared" si="7"/>
        <v>-5.603248895498818</v>
      </c>
      <c r="AH12" s="12">
        <f t="shared" si="8"/>
        <v>-8.0590478254791584</v>
      </c>
      <c r="AI12" s="12">
        <f t="shared" si="9"/>
        <v>-5.081567101779962</v>
      </c>
      <c r="AJ12" s="12">
        <f t="shared" si="10"/>
        <v>-4.6051701859880909</v>
      </c>
      <c r="AK12" s="12">
        <f t="shared" si="11"/>
        <v>-5.0238220210779181</v>
      </c>
      <c r="AL12" s="25">
        <f t="shared" si="12"/>
        <v>1</v>
      </c>
      <c r="AM12" s="12">
        <f t="shared" si="13"/>
        <v>1.7777777777777777</v>
      </c>
      <c r="AN12" s="12" t="str">
        <f t="shared" si="14"/>
        <v>na</v>
      </c>
      <c r="AO12" s="12">
        <f t="shared" si="15"/>
        <v>6.5535999999999994</v>
      </c>
      <c r="AP12" s="12">
        <f t="shared" si="16"/>
        <v>0.36180677257052402</v>
      </c>
      <c r="AQ12" s="12">
        <f t="shared" si="17"/>
        <v>1.4804319854269976</v>
      </c>
      <c r="AR12" s="12">
        <f t="shared" si="18"/>
        <v>3.0624999999999996</v>
      </c>
      <c r="AS12" s="12">
        <f t="shared" si="19"/>
        <v>1.2175980975029725</v>
      </c>
      <c r="AT12" s="12">
        <f t="shared" si="20"/>
        <v>1</v>
      </c>
      <c r="AU12" s="67">
        <f t="shared" si="21"/>
        <v>1.1900826446280994</v>
      </c>
      <c r="AX12" s="13"/>
      <c r="AY12" s="13"/>
      <c r="AZ12" s="13"/>
      <c r="BA12" s="13"/>
      <c r="BB12" s="13"/>
      <c r="BC12" s="13"/>
      <c r="BD12" s="13"/>
      <c r="BE12" s="53"/>
      <c r="BG12" s="13"/>
      <c r="BH12" s="13"/>
      <c r="BI12" s="16"/>
      <c r="BK12" s="16"/>
      <c r="BL12" s="16"/>
      <c r="BM12" s="12"/>
      <c r="BN12" s="12"/>
      <c r="BO12" s="15"/>
      <c r="BP12" s="11"/>
      <c r="BQ12" s="11"/>
      <c r="BR12" s="11"/>
      <c r="BS12" s="11"/>
      <c r="BT12" s="11"/>
      <c r="BU12" s="11"/>
      <c r="BV12" s="11"/>
      <c r="BW12" s="11"/>
      <c r="BX12" s="11"/>
      <c r="BY12" s="12"/>
      <c r="BZ12" s="12"/>
      <c r="CA12" s="12"/>
      <c r="CB12" s="12"/>
      <c r="CC12" s="12"/>
      <c r="CD12" s="12"/>
      <c r="CE12" s="12"/>
      <c r="CF12" s="12"/>
      <c r="CG12" s="12"/>
      <c r="CH12" s="12"/>
      <c r="CI12" s="12"/>
      <c r="CJ12" s="12"/>
      <c r="CK12" s="12"/>
      <c r="CL12" s="12"/>
      <c r="CM12" s="12"/>
      <c r="CN12" s="12"/>
      <c r="CO12" s="12"/>
      <c r="CP12" s="12"/>
      <c r="CQ12" s="12"/>
      <c r="CR12" s="12"/>
      <c r="CT12" s="13"/>
      <c r="CU12" s="13"/>
      <c r="CV12" s="13"/>
      <c r="CW12" s="13"/>
      <c r="CX12" s="13"/>
      <c r="CY12" s="13"/>
      <c r="CZ12" s="13"/>
      <c r="DA12" s="53"/>
      <c r="DC12" s="13"/>
      <c r="DD12" s="13"/>
      <c r="DE12" s="16"/>
      <c r="DG12" s="16"/>
      <c r="DH12" s="16"/>
      <c r="DI12" s="12"/>
      <c r="DJ12" s="12"/>
      <c r="DK12" s="15"/>
      <c r="DL12" s="11"/>
      <c r="DM12" s="11"/>
      <c r="DN12" s="11"/>
      <c r="DO12" s="11"/>
      <c r="DP12" s="11"/>
      <c r="DQ12" s="11"/>
      <c r="DR12" s="11"/>
      <c r="DS12" s="11"/>
      <c r="DT12" s="11"/>
      <c r="DU12" s="12"/>
      <c r="DV12" s="12"/>
      <c r="DW12" s="12"/>
      <c r="DX12" s="12"/>
      <c r="DY12" s="12"/>
      <c r="DZ12" s="12"/>
      <c r="EA12" s="12"/>
      <c r="EB12" s="12"/>
      <c r="EC12" s="12"/>
      <c r="ED12" s="12"/>
      <c r="EE12" s="12"/>
      <c r="EF12" s="12"/>
      <c r="EG12" s="12"/>
      <c r="EH12" s="12"/>
      <c r="EI12" s="12"/>
      <c r="EJ12" s="12"/>
      <c r="EK12" s="12"/>
      <c r="EL12" s="12"/>
      <c r="EM12" s="12"/>
      <c r="EN12" s="12"/>
    </row>
    <row r="13" spans="1:144" ht="15.75" x14ac:dyDescent="0.25">
      <c r="A13" s="13" t="s">
        <v>76</v>
      </c>
      <c r="B13" s="81"/>
      <c r="C13" s="13"/>
      <c r="D13" s="13"/>
      <c r="E13" s="13"/>
      <c r="F13" s="13"/>
      <c r="G13" s="46"/>
      <c r="H13" s="39" t="s">
        <v>8</v>
      </c>
      <c r="I13" t="s">
        <v>186</v>
      </c>
      <c r="J13" s="13"/>
      <c r="K13" s="1">
        <v>9</v>
      </c>
      <c r="L13" s="20">
        <v>19.225999999999999</v>
      </c>
      <c r="M13" s="41"/>
      <c r="N13" s="18"/>
      <c r="O13" s="18"/>
      <c r="P13" s="12">
        <f t="shared" ref="P13:P20" si="22">IF(N13&lt;0.01*L13,0.01,IF(N13&gt;100*L13,100,N13/L13))</f>
        <v>0.01</v>
      </c>
      <c r="Q13" s="67">
        <f t="shared" ref="Q13:Q20" si="23">IF(O13&gt;0,O13/L13,0.01)</f>
        <v>0.01</v>
      </c>
      <c r="R13" s="14">
        <v>1</v>
      </c>
      <c r="S13" s="11">
        <v>1</v>
      </c>
      <c r="T13" s="11"/>
      <c r="U13" s="11">
        <v>0.25</v>
      </c>
      <c r="V13" s="11">
        <v>0.15</v>
      </c>
      <c r="W13" s="11">
        <v>0.05</v>
      </c>
      <c r="X13" s="11">
        <v>0.25</v>
      </c>
      <c r="Y13" s="11"/>
      <c r="Z13" s="11"/>
      <c r="AA13" s="11">
        <v>1</v>
      </c>
      <c r="AB13" s="25">
        <f t="shared" si="2"/>
        <v>-4.6051701859880909</v>
      </c>
      <c r="AC13" s="12">
        <f t="shared" si="3"/>
        <v>-6.1402269146507873</v>
      </c>
      <c r="AD13" s="12" t="str">
        <f t="shared" si="4"/>
        <v>na</v>
      </c>
      <c r="AE13" s="12">
        <f t="shared" si="5"/>
        <v>-2.9473089190323782</v>
      </c>
      <c r="AF13" s="12">
        <f t="shared" si="6"/>
        <v>-1.6620163077250252</v>
      </c>
      <c r="AG13" s="12">
        <f t="shared" si="7"/>
        <v>-0.2801624447749409</v>
      </c>
      <c r="AH13" s="12">
        <f t="shared" si="8"/>
        <v>-2.0147619563697896</v>
      </c>
      <c r="AI13" s="12" t="str">
        <f t="shared" si="9"/>
        <v>na</v>
      </c>
      <c r="AJ13" s="12" t="str">
        <f t="shared" si="10"/>
        <v>na</v>
      </c>
      <c r="AK13" s="12">
        <f t="shared" si="11"/>
        <v>-5.0238220210779181</v>
      </c>
      <c r="AL13" s="25">
        <f t="shared" si="12"/>
        <v>1</v>
      </c>
      <c r="AM13" s="12">
        <f t="shared" si="13"/>
        <v>1.7777777777777777</v>
      </c>
      <c r="AN13" s="12" t="str">
        <f t="shared" si="14"/>
        <v>na</v>
      </c>
      <c r="AO13" s="12">
        <f t="shared" si="15"/>
        <v>0.40959999999999996</v>
      </c>
      <c r="AP13" s="12">
        <f t="shared" si="16"/>
        <v>0.13025043812538864</v>
      </c>
      <c r="AQ13" s="12">
        <f t="shared" si="17"/>
        <v>3.7010799635674939E-3</v>
      </c>
      <c r="AR13" s="12">
        <f t="shared" si="18"/>
        <v>0.19140624999999997</v>
      </c>
      <c r="AS13" s="12" t="str">
        <f t="shared" si="19"/>
        <v>na</v>
      </c>
      <c r="AT13" s="12" t="str">
        <f t="shared" si="20"/>
        <v>na</v>
      </c>
      <c r="AU13" s="67">
        <f t="shared" si="21"/>
        <v>1.1900826446280994</v>
      </c>
      <c r="AX13" s="13"/>
      <c r="AY13" s="13"/>
      <c r="AZ13" s="13"/>
      <c r="BA13" s="13"/>
      <c r="BB13" s="13"/>
      <c r="BC13" s="13"/>
      <c r="BD13" s="13"/>
      <c r="BE13" s="53"/>
      <c r="BG13" s="13"/>
      <c r="BH13" s="13"/>
      <c r="BI13" s="16"/>
      <c r="BK13" s="16"/>
      <c r="BL13" s="16"/>
      <c r="BM13" s="12"/>
      <c r="BN13" s="12"/>
      <c r="BO13" s="15"/>
      <c r="BP13" s="11"/>
      <c r="BQ13" s="11"/>
      <c r="BR13" s="11"/>
      <c r="BS13" s="11"/>
      <c r="BT13" s="11"/>
      <c r="BU13" s="11"/>
      <c r="BV13" s="11"/>
      <c r="BW13" s="11"/>
      <c r="BX13" s="11"/>
      <c r="BY13" s="12"/>
      <c r="BZ13" s="12"/>
      <c r="CA13" s="12"/>
      <c r="CB13" s="12"/>
      <c r="CC13" s="12"/>
      <c r="CD13" s="12"/>
      <c r="CE13" s="12"/>
      <c r="CF13" s="12"/>
      <c r="CG13" s="12"/>
      <c r="CH13" s="12"/>
      <c r="CI13" s="12"/>
      <c r="CJ13" s="12"/>
      <c r="CK13" s="12"/>
      <c r="CL13" s="12"/>
      <c r="CM13" s="12"/>
      <c r="CN13" s="12"/>
      <c r="CO13" s="12"/>
      <c r="CP13" s="12"/>
      <c r="CQ13" s="12"/>
      <c r="CR13" s="12"/>
      <c r="CT13" s="13"/>
      <c r="CU13" s="13"/>
      <c r="CV13" s="13"/>
      <c r="CW13" s="13"/>
      <c r="CX13" s="13"/>
      <c r="CY13" s="13"/>
      <c r="CZ13" s="13"/>
      <c r="DA13" s="53"/>
      <c r="DC13" s="13"/>
      <c r="DD13" s="13"/>
      <c r="DE13" s="16"/>
      <c r="DG13" s="16"/>
      <c r="DH13" s="16"/>
      <c r="DI13" s="12"/>
      <c r="DJ13" s="12"/>
      <c r="DK13" s="15"/>
      <c r="DL13" s="11"/>
      <c r="DM13" s="11"/>
      <c r="DN13" s="11"/>
      <c r="DO13" s="11"/>
      <c r="DP13" s="11"/>
      <c r="DQ13" s="11"/>
      <c r="DR13" s="11"/>
      <c r="DS13" s="11"/>
      <c r="DT13" s="11"/>
      <c r="DU13" s="12"/>
      <c r="DV13" s="12"/>
      <c r="DW13" s="12"/>
      <c r="DX13" s="12"/>
      <c r="DY13" s="12"/>
      <c r="DZ13" s="12"/>
      <c r="EA13" s="12"/>
      <c r="EB13" s="12"/>
      <c r="EC13" s="12"/>
      <c r="ED13" s="12"/>
      <c r="EE13" s="12"/>
      <c r="EF13" s="12"/>
      <c r="EG13" s="12"/>
      <c r="EH13" s="12"/>
      <c r="EI13" s="12"/>
      <c r="EJ13" s="12"/>
      <c r="EK13" s="12"/>
      <c r="EL13" s="12"/>
      <c r="EM13" s="12"/>
      <c r="EN13" s="12"/>
    </row>
    <row r="14" spans="1:144" ht="15.75" x14ac:dyDescent="0.25">
      <c r="A14" s="13" t="s">
        <v>34</v>
      </c>
      <c r="B14" s="81"/>
      <c r="C14" s="13"/>
      <c r="D14" s="13"/>
      <c r="E14" s="13"/>
      <c r="F14" s="13"/>
      <c r="G14" s="46"/>
      <c r="H14" s="39" t="s">
        <v>8</v>
      </c>
      <c r="I14" t="s">
        <v>186</v>
      </c>
      <c r="J14" s="13"/>
      <c r="K14" s="1">
        <v>9</v>
      </c>
      <c r="L14" s="38">
        <v>22.425000000000001</v>
      </c>
      <c r="M14" s="41"/>
      <c r="N14" s="60"/>
      <c r="O14" s="18"/>
      <c r="P14" s="12">
        <f t="shared" si="22"/>
        <v>0.01</v>
      </c>
      <c r="Q14" s="67">
        <f t="shared" si="23"/>
        <v>0.01</v>
      </c>
      <c r="R14" s="14">
        <v>1</v>
      </c>
      <c r="S14" s="11">
        <v>0.25</v>
      </c>
      <c r="T14" s="11">
        <v>1</v>
      </c>
      <c r="U14" s="11">
        <v>0.125</v>
      </c>
      <c r="V14" s="11">
        <v>0.25</v>
      </c>
      <c r="W14" s="11">
        <v>1</v>
      </c>
      <c r="X14" s="11">
        <v>0.25</v>
      </c>
      <c r="Y14" s="11"/>
      <c r="Z14" s="11"/>
      <c r="AA14" s="11"/>
      <c r="AB14" s="25">
        <f t="shared" si="2"/>
        <v>-4.6051701859880909</v>
      </c>
      <c r="AC14" s="12">
        <f t="shared" si="3"/>
        <v>-1.5350567286626968</v>
      </c>
      <c r="AD14" s="12">
        <f t="shared" si="4"/>
        <v>-5.1577906083066614</v>
      </c>
      <c r="AE14" s="12">
        <f t="shared" si="5"/>
        <v>-1.4736544595161891</v>
      </c>
      <c r="AF14" s="12">
        <f t="shared" si="6"/>
        <v>-2.7700271795417089</v>
      </c>
      <c r="AG14" s="12">
        <f t="shared" si="7"/>
        <v>-5.603248895498818</v>
      </c>
      <c r="AH14" s="12">
        <f t="shared" si="8"/>
        <v>-2.0147619563697896</v>
      </c>
      <c r="AI14" s="12" t="str">
        <f t="shared" si="9"/>
        <v>na</v>
      </c>
      <c r="AJ14" s="12" t="str">
        <f t="shared" si="10"/>
        <v>na</v>
      </c>
      <c r="AK14" s="12" t="str">
        <f t="shared" si="11"/>
        <v>na</v>
      </c>
      <c r="AL14" s="25">
        <f t="shared" si="12"/>
        <v>1</v>
      </c>
      <c r="AM14" s="12">
        <f t="shared" si="13"/>
        <v>0.1111111111111111</v>
      </c>
      <c r="AN14" s="12">
        <f t="shared" si="14"/>
        <v>1.2544</v>
      </c>
      <c r="AO14" s="12">
        <f t="shared" si="15"/>
        <v>0.10239999999999999</v>
      </c>
      <c r="AP14" s="12">
        <f t="shared" si="16"/>
        <v>0.36180677257052402</v>
      </c>
      <c r="AQ14" s="12">
        <f t="shared" si="17"/>
        <v>1.4804319854269976</v>
      </c>
      <c r="AR14" s="12">
        <f t="shared" si="18"/>
        <v>0.19140624999999997</v>
      </c>
      <c r="AS14" s="12" t="str">
        <f t="shared" si="19"/>
        <v>na</v>
      </c>
      <c r="AT14" s="12" t="str">
        <f t="shared" si="20"/>
        <v>na</v>
      </c>
      <c r="AU14" s="67" t="str">
        <f t="shared" si="21"/>
        <v>na</v>
      </c>
      <c r="AX14" s="13"/>
      <c r="AY14" s="13"/>
      <c r="AZ14" s="13"/>
      <c r="BA14" s="13"/>
      <c r="BB14" s="13"/>
      <c r="BC14" s="13"/>
      <c r="BD14" s="13"/>
      <c r="BE14" s="53"/>
      <c r="BG14" s="13"/>
      <c r="BH14" s="13"/>
      <c r="BI14" s="23"/>
      <c r="BK14" s="12"/>
      <c r="BL14" s="16"/>
      <c r="BM14" s="12"/>
      <c r="BN14" s="12"/>
      <c r="BO14" s="15"/>
      <c r="BP14" s="11"/>
      <c r="BQ14" s="11"/>
      <c r="BR14" s="11"/>
      <c r="BS14" s="11"/>
      <c r="BT14" s="11"/>
      <c r="BU14" s="11"/>
      <c r="BV14" s="11"/>
      <c r="BW14" s="11"/>
      <c r="BX14" s="11"/>
      <c r="BY14" s="12"/>
      <c r="BZ14" s="12"/>
      <c r="CA14" s="12"/>
      <c r="CB14" s="12"/>
      <c r="CC14" s="12"/>
      <c r="CD14" s="12"/>
      <c r="CE14" s="12"/>
      <c r="CF14" s="12"/>
      <c r="CG14" s="12"/>
      <c r="CH14" s="12"/>
      <c r="CI14" s="12"/>
      <c r="CJ14" s="12"/>
      <c r="CK14" s="12"/>
      <c r="CL14" s="12"/>
      <c r="CM14" s="12"/>
      <c r="CN14" s="12"/>
      <c r="CO14" s="12"/>
      <c r="CP14" s="12"/>
      <c r="CQ14" s="12"/>
      <c r="CR14" s="12"/>
      <c r="CT14" s="13"/>
      <c r="CU14" s="13"/>
      <c r="CV14" s="13"/>
      <c r="CW14" s="13"/>
      <c r="CX14" s="13"/>
      <c r="CY14" s="13"/>
      <c r="CZ14" s="13"/>
      <c r="DA14" s="53"/>
      <c r="DC14" s="13"/>
      <c r="DD14" s="13"/>
      <c r="DE14" s="23"/>
      <c r="DG14" s="12"/>
      <c r="DH14" s="16"/>
      <c r="DI14" s="12"/>
      <c r="DJ14" s="12"/>
      <c r="DK14" s="15"/>
      <c r="DL14" s="11"/>
      <c r="DM14" s="11"/>
      <c r="DN14" s="11"/>
      <c r="DO14" s="11"/>
      <c r="DP14" s="11"/>
      <c r="DQ14" s="11"/>
      <c r="DR14" s="11"/>
      <c r="DS14" s="11"/>
      <c r="DT14" s="11"/>
      <c r="DU14" s="12"/>
      <c r="DV14" s="12"/>
      <c r="DW14" s="12"/>
      <c r="DX14" s="12"/>
      <c r="DY14" s="12"/>
      <c r="DZ14" s="12"/>
      <c r="EA14" s="12"/>
      <c r="EB14" s="12"/>
      <c r="EC14" s="12"/>
      <c r="ED14" s="12"/>
      <c r="EE14" s="12"/>
      <c r="EF14" s="12"/>
      <c r="EG14" s="12"/>
      <c r="EH14" s="12"/>
      <c r="EI14" s="12"/>
      <c r="EJ14" s="12"/>
      <c r="EK14" s="12"/>
      <c r="EL14" s="12"/>
      <c r="EM14" s="12"/>
      <c r="EN14" s="12"/>
    </row>
    <row r="15" spans="1:144" ht="15.75" x14ac:dyDescent="0.25">
      <c r="A15" s="13" t="s">
        <v>75</v>
      </c>
      <c r="B15" s="81"/>
      <c r="C15" s="13"/>
      <c r="D15" s="13"/>
      <c r="E15" s="13"/>
      <c r="F15" s="13"/>
      <c r="G15" s="46"/>
      <c r="H15" s="39" t="s">
        <v>8</v>
      </c>
      <c r="I15" t="s">
        <v>186</v>
      </c>
      <c r="J15" s="13"/>
      <c r="K15" s="1">
        <v>9</v>
      </c>
      <c r="L15" s="20">
        <v>25.613</v>
      </c>
      <c r="M15" s="41"/>
      <c r="N15" s="18"/>
      <c r="O15" s="18"/>
      <c r="P15" s="12">
        <f t="shared" si="22"/>
        <v>0.01</v>
      </c>
      <c r="Q15" s="67">
        <f t="shared" si="23"/>
        <v>0.01</v>
      </c>
      <c r="R15" s="14">
        <v>1</v>
      </c>
      <c r="S15" s="11"/>
      <c r="T15" s="11"/>
      <c r="U15" s="11">
        <v>0.125</v>
      </c>
      <c r="V15" s="11">
        <v>0.1</v>
      </c>
      <c r="W15" s="11">
        <v>1</v>
      </c>
      <c r="X15" s="11">
        <v>1</v>
      </c>
      <c r="Y15" s="11">
        <v>0.25</v>
      </c>
      <c r="Z15" s="11"/>
      <c r="AA15" s="11"/>
      <c r="AB15" s="25">
        <f t="shared" si="2"/>
        <v>-4.6051701859880909</v>
      </c>
      <c r="AC15" s="12" t="str">
        <f t="shared" si="3"/>
        <v>na</v>
      </c>
      <c r="AD15" s="12" t="str">
        <f t="shared" si="4"/>
        <v>na</v>
      </c>
      <c r="AE15" s="12">
        <f t="shared" si="5"/>
        <v>-1.4736544595161891</v>
      </c>
      <c r="AF15" s="12">
        <f t="shared" si="6"/>
        <v>-1.1080108718166835</v>
      </c>
      <c r="AG15" s="12">
        <f t="shared" si="7"/>
        <v>-5.603248895498818</v>
      </c>
      <c r="AH15" s="12">
        <f t="shared" si="8"/>
        <v>-8.0590478254791584</v>
      </c>
      <c r="AI15" s="12">
        <f t="shared" si="9"/>
        <v>-1.2703917754449905</v>
      </c>
      <c r="AJ15" s="12" t="str">
        <f t="shared" si="10"/>
        <v>na</v>
      </c>
      <c r="AK15" s="12" t="str">
        <f t="shared" si="11"/>
        <v>na</v>
      </c>
      <c r="AL15" s="25">
        <f t="shared" si="12"/>
        <v>1</v>
      </c>
      <c r="AM15" s="12" t="str">
        <f t="shared" si="13"/>
        <v>na</v>
      </c>
      <c r="AN15" s="12" t="str">
        <f t="shared" si="14"/>
        <v>na</v>
      </c>
      <c r="AO15" s="12">
        <f t="shared" si="15"/>
        <v>0.10239999999999999</v>
      </c>
      <c r="AP15" s="12">
        <f t="shared" si="16"/>
        <v>5.7889083611283844E-2</v>
      </c>
      <c r="AQ15" s="12">
        <f t="shared" si="17"/>
        <v>1.4804319854269976</v>
      </c>
      <c r="AR15" s="12">
        <f t="shared" si="18"/>
        <v>3.0624999999999996</v>
      </c>
      <c r="AS15" s="12">
        <f t="shared" si="19"/>
        <v>7.6099881093935784E-2</v>
      </c>
      <c r="AT15" s="12" t="str">
        <f t="shared" si="20"/>
        <v>na</v>
      </c>
      <c r="AU15" s="67" t="str">
        <f t="shared" si="21"/>
        <v>na</v>
      </c>
      <c r="AX15" s="13"/>
      <c r="AY15" s="13"/>
      <c r="AZ15" s="13"/>
      <c r="BA15" s="13"/>
      <c r="BB15" s="13"/>
      <c r="BC15" s="13"/>
      <c r="BD15" s="13"/>
      <c r="BE15" s="53"/>
      <c r="BG15" s="13"/>
      <c r="BH15" s="13"/>
      <c r="BI15" s="16"/>
      <c r="BK15" s="16"/>
      <c r="BL15" s="16"/>
      <c r="BM15" s="12"/>
      <c r="BN15" s="12"/>
      <c r="BO15" s="15"/>
      <c r="BP15" s="11"/>
      <c r="BQ15" s="11"/>
      <c r="BR15" s="11"/>
      <c r="BS15" s="11"/>
      <c r="BT15" s="11"/>
      <c r="BU15" s="11"/>
      <c r="BV15" s="11"/>
      <c r="BW15" s="11"/>
      <c r="BX15" s="11"/>
      <c r="BY15" s="12"/>
      <c r="BZ15" s="12"/>
      <c r="CA15" s="12"/>
      <c r="CB15" s="12"/>
      <c r="CC15" s="12"/>
      <c r="CD15" s="12"/>
      <c r="CE15" s="12"/>
      <c r="CF15" s="12"/>
      <c r="CG15" s="12"/>
      <c r="CH15" s="12"/>
      <c r="CI15" s="12"/>
      <c r="CJ15" s="12"/>
      <c r="CK15" s="12"/>
      <c r="CL15" s="12"/>
      <c r="CM15" s="12"/>
      <c r="CN15" s="12"/>
      <c r="CO15" s="12"/>
      <c r="CP15" s="12"/>
      <c r="CQ15" s="12"/>
      <c r="CR15" s="12"/>
      <c r="CT15" s="13"/>
      <c r="CU15" s="13"/>
      <c r="CV15" s="13"/>
      <c r="CW15" s="13"/>
      <c r="CX15" s="13"/>
      <c r="CY15" s="13"/>
      <c r="CZ15" s="13"/>
      <c r="DA15" s="53"/>
      <c r="DC15" s="13"/>
      <c r="DD15" s="13"/>
      <c r="DE15" s="16"/>
      <c r="DG15" s="16"/>
      <c r="DH15" s="16"/>
      <c r="DI15" s="12"/>
      <c r="DJ15" s="12"/>
      <c r="DK15" s="15"/>
      <c r="DL15" s="11"/>
      <c r="DM15" s="11"/>
      <c r="DN15" s="11"/>
      <c r="DO15" s="11"/>
      <c r="DP15" s="11"/>
      <c r="DQ15" s="11"/>
      <c r="DR15" s="11"/>
      <c r="DS15" s="11"/>
      <c r="DT15" s="11"/>
      <c r="DU15" s="12"/>
      <c r="DV15" s="12"/>
      <c r="DW15" s="12"/>
      <c r="DX15" s="12"/>
      <c r="DY15" s="12"/>
      <c r="DZ15" s="12"/>
      <c r="EA15" s="12"/>
      <c r="EB15" s="12"/>
      <c r="EC15" s="12"/>
      <c r="ED15" s="12"/>
      <c r="EE15" s="12"/>
      <c r="EF15" s="12"/>
      <c r="EG15" s="12"/>
      <c r="EH15" s="12"/>
      <c r="EI15" s="12"/>
      <c r="EJ15" s="12"/>
      <c r="EK15" s="12"/>
      <c r="EL15" s="12"/>
      <c r="EM15" s="12"/>
      <c r="EN15" s="12"/>
    </row>
    <row r="16" spans="1:144" ht="15.75" x14ac:dyDescent="0.25">
      <c r="A16" s="13" t="s">
        <v>74</v>
      </c>
      <c r="B16" s="81"/>
      <c r="C16" s="13"/>
      <c r="D16" s="13"/>
      <c r="E16" s="13"/>
      <c r="F16" s="13"/>
      <c r="G16" s="46"/>
      <c r="H16" s="39" t="s">
        <v>9</v>
      </c>
      <c r="I16" t="s">
        <v>186</v>
      </c>
      <c r="J16" s="13"/>
      <c r="K16" s="1">
        <v>15</v>
      </c>
      <c r="L16" s="20">
        <v>39.375</v>
      </c>
      <c r="M16" s="119"/>
      <c r="N16" s="104"/>
      <c r="O16" s="104"/>
      <c r="P16" s="12">
        <f t="shared" si="22"/>
        <v>0.01</v>
      </c>
      <c r="Q16" s="67">
        <f t="shared" si="23"/>
        <v>0.01</v>
      </c>
      <c r="R16" s="14">
        <v>1</v>
      </c>
      <c r="S16" s="11">
        <v>0.25</v>
      </c>
      <c r="T16" s="11">
        <v>1</v>
      </c>
      <c r="U16" s="11">
        <v>0.25</v>
      </c>
      <c r="V16" s="11">
        <v>0.15</v>
      </c>
      <c r="W16" s="11">
        <v>1</v>
      </c>
      <c r="X16" s="11">
        <v>0.25</v>
      </c>
      <c r="Y16" s="11">
        <v>1</v>
      </c>
      <c r="Z16" s="11"/>
      <c r="AA16" s="11">
        <v>0.25</v>
      </c>
      <c r="AB16" s="25">
        <f t="shared" si="2"/>
        <v>-4.6051701859880909</v>
      </c>
      <c r="AC16" s="12">
        <f t="shared" si="3"/>
        <v>-1.5350567286626968</v>
      </c>
      <c r="AD16" s="12">
        <f t="shared" si="4"/>
        <v>-5.1577906083066614</v>
      </c>
      <c r="AE16" s="12">
        <f t="shared" si="5"/>
        <v>-2.9473089190323782</v>
      </c>
      <c r="AF16" s="12">
        <f t="shared" si="6"/>
        <v>-1.6620163077250252</v>
      </c>
      <c r="AG16" s="12">
        <f t="shared" si="7"/>
        <v>-5.603248895498818</v>
      </c>
      <c r="AH16" s="12">
        <f t="shared" si="8"/>
        <v>-2.0147619563697896</v>
      </c>
      <c r="AI16" s="12">
        <f t="shared" si="9"/>
        <v>-5.081567101779962</v>
      </c>
      <c r="AJ16" s="12" t="str">
        <f t="shared" si="10"/>
        <v>na</v>
      </c>
      <c r="AK16" s="12">
        <f t="shared" si="11"/>
        <v>-1.2559555052694795</v>
      </c>
      <c r="AL16" s="25">
        <f t="shared" si="12"/>
        <v>1</v>
      </c>
      <c r="AM16" s="12">
        <f t="shared" si="13"/>
        <v>0.1111111111111111</v>
      </c>
      <c r="AN16" s="12">
        <f t="shared" si="14"/>
        <v>1.2544</v>
      </c>
      <c r="AO16" s="12">
        <f t="shared" si="15"/>
        <v>0.40959999999999996</v>
      </c>
      <c r="AP16" s="12">
        <f t="shared" si="16"/>
        <v>0.13025043812538864</v>
      </c>
      <c r="AQ16" s="12">
        <f t="shared" si="17"/>
        <v>1.4804319854269976</v>
      </c>
      <c r="AR16" s="12">
        <f t="shared" si="18"/>
        <v>0.19140624999999997</v>
      </c>
      <c r="AS16" s="12">
        <f t="shared" si="19"/>
        <v>1.2175980975029725</v>
      </c>
      <c r="AT16" s="12" t="str">
        <f t="shared" si="20"/>
        <v>na</v>
      </c>
      <c r="AU16" s="67">
        <f t="shared" si="21"/>
        <v>7.4380165289256214E-2</v>
      </c>
      <c r="AX16" s="13"/>
      <c r="AY16" s="13"/>
      <c r="AZ16" s="13"/>
      <c r="BA16" s="13"/>
      <c r="BB16" s="13"/>
      <c r="BC16" s="13"/>
      <c r="BD16" s="13"/>
      <c r="BE16" s="53"/>
      <c r="BG16" s="13"/>
      <c r="BH16" s="13"/>
      <c r="BI16" s="16"/>
      <c r="BK16" s="12"/>
      <c r="BL16" s="12"/>
      <c r="BM16" s="12"/>
      <c r="BN16" s="12"/>
      <c r="BO16" s="15"/>
      <c r="BP16" s="11"/>
      <c r="BQ16" s="11"/>
      <c r="BR16" s="11"/>
      <c r="BS16" s="11"/>
      <c r="BT16" s="11"/>
      <c r="BU16" s="11"/>
      <c r="BV16" s="11"/>
      <c r="BW16" s="11"/>
      <c r="BX16" s="11"/>
      <c r="BY16" s="12"/>
      <c r="BZ16" s="12"/>
      <c r="CA16" s="12"/>
      <c r="CB16" s="12"/>
      <c r="CC16" s="12"/>
      <c r="CD16" s="12"/>
      <c r="CE16" s="12"/>
      <c r="CF16" s="12"/>
      <c r="CG16" s="12"/>
      <c r="CH16" s="12"/>
      <c r="CI16" s="12"/>
      <c r="CJ16" s="12"/>
      <c r="CK16" s="12"/>
      <c r="CL16" s="12"/>
      <c r="CM16" s="12"/>
      <c r="CN16" s="12"/>
      <c r="CO16" s="12"/>
      <c r="CP16" s="12"/>
      <c r="CQ16" s="12"/>
      <c r="CR16" s="12"/>
      <c r="CT16" s="13"/>
      <c r="CU16" s="13"/>
      <c r="CV16" s="13"/>
      <c r="CW16" s="13"/>
      <c r="CX16" s="13"/>
      <c r="CY16" s="13"/>
      <c r="CZ16" s="13"/>
      <c r="DA16" s="53"/>
      <c r="DC16" s="13"/>
      <c r="DD16" s="13"/>
      <c r="DE16" s="16"/>
      <c r="DG16" s="12"/>
      <c r="DH16" s="12"/>
      <c r="DI16" s="12"/>
      <c r="DJ16" s="12"/>
      <c r="DK16" s="15"/>
      <c r="DL16" s="11"/>
      <c r="DM16" s="11"/>
      <c r="DN16" s="11"/>
      <c r="DO16" s="11"/>
      <c r="DP16" s="11"/>
      <c r="DQ16" s="11"/>
      <c r="DR16" s="11"/>
      <c r="DS16" s="11"/>
      <c r="DT16" s="11"/>
      <c r="DU16" s="12"/>
      <c r="DV16" s="12"/>
      <c r="DW16" s="12"/>
      <c r="DX16" s="12"/>
      <c r="DY16" s="12"/>
      <c r="DZ16" s="12"/>
      <c r="EA16" s="12"/>
      <c r="EB16" s="12"/>
      <c r="EC16" s="12"/>
      <c r="ED16" s="12"/>
      <c r="EE16" s="12"/>
      <c r="EF16" s="12"/>
      <c r="EG16" s="12"/>
      <c r="EH16" s="12"/>
      <c r="EI16" s="12"/>
      <c r="EJ16" s="12"/>
      <c r="EK16" s="12"/>
      <c r="EL16" s="12"/>
      <c r="EM16" s="12"/>
      <c r="EN16" s="12"/>
    </row>
    <row r="17" spans="1:144" ht="15.75" x14ac:dyDescent="0.25">
      <c r="A17" s="13" t="s">
        <v>522</v>
      </c>
      <c r="B17" s="81"/>
      <c r="C17" s="13"/>
      <c r="D17" s="13"/>
      <c r="E17" s="13"/>
      <c r="F17" s="13"/>
      <c r="G17" s="46"/>
      <c r="H17" s="39" t="s">
        <v>8</v>
      </c>
      <c r="I17" t="s">
        <v>186</v>
      </c>
      <c r="J17" s="13"/>
      <c r="K17" s="1">
        <v>9</v>
      </c>
      <c r="L17" s="20">
        <v>35.25</v>
      </c>
      <c r="M17" s="41"/>
      <c r="N17" s="18"/>
      <c r="O17" s="18"/>
      <c r="P17" s="12">
        <f t="shared" si="22"/>
        <v>0.01</v>
      </c>
      <c r="Q17" s="67">
        <f t="shared" si="23"/>
        <v>0.01</v>
      </c>
      <c r="R17" s="14">
        <v>1</v>
      </c>
      <c r="S17" s="11"/>
      <c r="T17" s="11"/>
      <c r="U17" s="11">
        <v>0.125</v>
      </c>
      <c r="V17" s="11">
        <v>0.1</v>
      </c>
      <c r="W17" s="11">
        <v>1</v>
      </c>
      <c r="X17" s="11">
        <v>1</v>
      </c>
      <c r="Y17" s="11"/>
      <c r="Z17" s="11"/>
      <c r="AA17" s="11"/>
      <c r="AB17" s="25">
        <f t="shared" si="2"/>
        <v>-4.6051701859880909</v>
      </c>
      <c r="AC17" s="12" t="str">
        <f t="shared" si="3"/>
        <v>na</v>
      </c>
      <c r="AD17" s="12" t="str">
        <f t="shared" si="4"/>
        <v>na</v>
      </c>
      <c r="AE17" s="12">
        <f t="shared" si="5"/>
        <v>-1.4736544595161891</v>
      </c>
      <c r="AF17" s="12">
        <f t="shared" si="6"/>
        <v>-1.1080108718166835</v>
      </c>
      <c r="AG17" s="12">
        <f t="shared" si="7"/>
        <v>-5.603248895498818</v>
      </c>
      <c r="AH17" s="12">
        <f t="shared" si="8"/>
        <v>-8.0590478254791584</v>
      </c>
      <c r="AI17" s="12" t="str">
        <f t="shared" si="9"/>
        <v>na</v>
      </c>
      <c r="AJ17" s="12" t="str">
        <f t="shared" si="10"/>
        <v>na</v>
      </c>
      <c r="AK17" s="12" t="str">
        <f t="shared" si="11"/>
        <v>na</v>
      </c>
      <c r="AL17" s="25">
        <f t="shared" si="12"/>
        <v>1</v>
      </c>
      <c r="AM17" s="12" t="str">
        <f t="shared" si="13"/>
        <v>na</v>
      </c>
      <c r="AN17" s="12" t="str">
        <f t="shared" si="14"/>
        <v>na</v>
      </c>
      <c r="AO17" s="12">
        <f t="shared" si="15"/>
        <v>0.10239999999999999</v>
      </c>
      <c r="AP17" s="12">
        <f t="shared" si="16"/>
        <v>5.7889083611283844E-2</v>
      </c>
      <c r="AQ17" s="12">
        <f t="shared" si="17"/>
        <v>1.4804319854269976</v>
      </c>
      <c r="AR17" s="12">
        <f t="shared" si="18"/>
        <v>3.0624999999999996</v>
      </c>
      <c r="AS17" s="12" t="str">
        <f t="shared" si="19"/>
        <v>na</v>
      </c>
      <c r="AT17" s="12" t="str">
        <f t="shared" si="20"/>
        <v>na</v>
      </c>
      <c r="AU17" s="67" t="str">
        <f t="shared" si="21"/>
        <v>na</v>
      </c>
      <c r="AX17" s="13"/>
      <c r="AY17" s="13"/>
      <c r="AZ17" s="13"/>
      <c r="BA17" s="13"/>
      <c r="BB17" s="13"/>
      <c r="BC17" s="13"/>
      <c r="BD17" s="13"/>
      <c r="BE17" s="53"/>
      <c r="BG17" s="13"/>
      <c r="BH17" s="13"/>
      <c r="BI17" s="16"/>
      <c r="BK17" s="16"/>
      <c r="BL17" s="16"/>
      <c r="BM17" s="12"/>
      <c r="BN17" s="12"/>
      <c r="BO17" s="15"/>
      <c r="BP17" s="11"/>
      <c r="BQ17" s="11"/>
      <c r="BR17" s="11"/>
      <c r="BS17" s="11"/>
      <c r="BT17" s="11"/>
      <c r="BU17" s="11"/>
      <c r="BV17" s="11"/>
      <c r="BW17" s="11"/>
      <c r="BX17" s="11"/>
      <c r="BY17" s="12"/>
      <c r="BZ17" s="12"/>
      <c r="CA17" s="12"/>
      <c r="CB17" s="12"/>
      <c r="CC17" s="12"/>
      <c r="CD17" s="12"/>
      <c r="CE17" s="12"/>
      <c r="CF17" s="12"/>
      <c r="CG17" s="12"/>
      <c r="CH17" s="12"/>
      <c r="CI17" s="12"/>
      <c r="CJ17" s="12"/>
      <c r="CK17" s="12"/>
      <c r="CL17" s="12"/>
      <c r="CM17" s="12"/>
      <c r="CN17" s="12"/>
      <c r="CO17" s="12"/>
      <c r="CP17" s="12"/>
      <c r="CQ17" s="12"/>
      <c r="CR17" s="12"/>
      <c r="CT17" s="13"/>
      <c r="CU17" s="13"/>
      <c r="CV17" s="13"/>
      <c r="CW17" s="13"/>
      <c r="CX17" s="13"/>
      <c r="CY17" s="13"/>
      <c r="CZ17" s="13"/>
      <c r="DA17" s="53"/>
      <c r="DC17" s="13"/>
      <c r="DD17" s="13"/>
      <c r="DE17" s="16"/>
      <c r="DG17" s="16"/>
      <c r="DH17" s="16"/>
      <c r="DI17" s="12"/>
      <c r="DJ17" s="12"/>
      <c r="DK17" s="15"/>
      <c r="DL17" s="11"/>
      <c r="DM17" s="11"/>
      <c r="DN17" s="11"/>
      <c r="DO17" s="11"/>
      <c r="DP17" s="11"/>
      <c r="DQ17" s="11"/>
      <c r="DR17" s="11"/>
      <c r="DS17" s="11"/>
      <c r="DT17" s="11"/>
      <c r="DU17" s="12"/>
      <c r="DV17" s="12"/>
      <c r="DW17" s="12"/>
      <c r="DX17" s="12"/>
      <c r="DY17" s="12"/>
      <c r="DZ17" s="12"/>
      <c r="EA17" s="12"/>
      <c r="EB17" s="12"/>
      <c r="EC17" s="12"/>
      <c r="ED17" s="12"/>
      <c r="EE17" s="12"/>
      <c r="EF17" s="12"/>
      <c r="EG17" s="12"/>
      <c r="EH17" s="12"/>
      <c r="EI17" s="12"/>
      <c r="EJ17" s="12"/>
      <c r="EK17" s="12"/>
      <c r="EL17" s="12"/>
      <c r="EM17" s="12"/>
      <c r="EN17" s="12"/>
    </row>
    <row r="18" spans="1:144" ht="15.75" x14ac:dyDescent="0.25">
      <c r="A18" s="13" t="s">
        <v>72</v>
      </c>
      <c r="B18" s="81"/>
      <c r="C18" s="13"/>
      <c r="D18" s="13"/>
      <c r="E18" s="13"/>
      <c r="F18" s="13"/>
      <c r="G18" s="46"/>
      <c r="H18" s="39" t="s">
        <v>9</v>
      </c>
      <c r="I18" t="s">
        <v>186</v>
      </c>
      <c r="J18" s="13"/>
      <c r="K18" s="1">
        <v>15</v>
      </c>
      <c r="L18" s="20">
        <v>0.58460000000000001</v>
      </c>
      <c r="M18" s="119"/>
      <c r="N18" s="112"/>
      <c r="O18" s="112"/>
      <c r="P18" s="12">
        <f t="shared" si="22"/>
        <v>0.01</v>
      </c>
      <c r="Q18" s="67">
        <f t="shared" si="23"/>
        <v>0.01</v>
      </c>
      <c r="R18" s="14">
        <v>1</v>
      </c>
      <c r="S18">
        <v>1</v>
      </c>
      <c r="T18" s="11">
        <v>1</v>
      </c>
      <c r="U18" s="11">
        <v>0.375</v>
      </c>
      <c r="V18" s="11">
        <v>1</v>
      </c>
      <c r="W18" s="11">
        <v>0.05</v>
      </c>
      <c r="X18" s="11">
        <v>1</v>
      </c>
      <c r="Y18" s="11"/>
      <c r="Z18" s="11"/>
      <c r="AA18" s="11"/>
      <c r="AB18" s="25">
        <f t="shared" si="2"/>
        <v>-4.6051701859880909</v>
      </c>
      <c r="AC18" s="12">
        <f t="shared" si="3"/>
        <v>-6.1402269146507873</v>
      </c>
      <c r="AD18" s="12">
        <f t="shared" si="4"/>
        <v>-5.1577906083066614</v>
      </c>
      <c r="AE18" s="12">
        <f t="shared" si="5"/>
        <v>-4.4209633785485671</v>
      </c>
      <c r="AF18" s="12">
        <f t="shared" si="6"/>
        <v>-11.080108718166835</v>
      </c>
      <c r="AG18" s="12">
        <f t="shared" si="7"/>
        <v>-0.2801624447749409</v>
      </c>
      <c r="AH18" s="12">
        <f t="shared" si="8"/>
        <v>-8.0590478254791584</v>
      </c>
      <c r="AI18" s="12" t="str">
        <f t="shared" si="9"/>
        <v>na</v>
      </c>
      <c r="AJ18" s="12" t="str">
        <f t="shared" si="10"/>
        <v>na</v>
      </c>
      <c r="AK18" s="12" t="str">
        <f t="shared" si="11"/>
        <v>na</v>
      </c>
      <c r="AL18" s="25">
        <f t="shared" si="12"/>
        <v>1</v>
      </c>
      <c r="AM18" s="12">
        <f t="shared" si="13"/>
        <v>1.7777777777777777</v>
      </c>
      <c r="AN18" s="12">
        <f t="shared" si="14"/>
        <v>1.2544</v>
      </c>
      <c r="AO18" s="12">
        <f t="shared" si="15"/>
        <v>0.92159999999999997</v>
      </c>
      <c r="AP18" s="12">
        <f t="shared" si="16"/>
        <v>5.7889083611283843</v>
      </c>
      <c r="AQ18" s="12">
        <f t="shared" si="17"/>
        <v>3.7010799635674939E-3</v>
      </c>
      <c r="AR18" s="12">
        <f t="shared" si="18"/>
        <v>3.0624999999999996</v>
      </c>
      <c r="AS18" s="12" t="str">
        <f t="shared" si="19"/>
        <v>na</v>
      </c>
      <c r="AT18" s="12" t="str">
        <f t="shared" si="20"/>
        <v>na</v>
      </c>
      <c r="AU18" s="67" t="str">
        <f t="shared" si="21"/>
        <v>na</v>
      </c>
      <c r="AX18" s="13"/>
      <c r="AY18" s="13"/>
      <c r="AZ18" s="13"/>
      <c r="BA18" s="13"/>
      <c r="BB18" s="13"/>
      <c r="BC18" s="13"/>
      <c r="BD18" s="13"/>
      <c r="BE18" s="53"/>
      <c r="BG18" s="13"/>
      <c r="BH18" s="13"/>
      <c r="BI18" s="16"/>
      <c r="BK18" s="16"/>
      <c r="BL18" s="16"/>
      <c r="BM18" s="12"/>
      <c r="BN18" s="12"/>
      <c r="BO18" s="15"/>
      <c r="BQ18" s="11"/>
      <c r="BR18" s="11"/>
      <c r="BS18" s="11"/>
      <c r="BT18" s="11"/>
      <c r="BU18" s="11"/>
      <c r="BV18" s="11"/>
      <c r="BW18" s="11"/>
      <c r="BX18" s="11"/>
      <c r="BY18" s="12"/>
      <c r="BZ18" s="12"/>
      <c r="CA18" s="12"/>
      <c r="CB18" s="12"/>
      <c r="CC18" s="12"/>
      <c r="CD18" s="12"/>
      <c r="CE18" s="12"/>
      <c r="CF18" s="12"/>
      <c r="CG18" s="12"/>
      <c r="CH18" s="12"/>
      <c r="CI18" s="12"/>
      <c r="CJ18" s="12"/>
      <c r="CK18" s="12"/>
      <c r="CL18" s="12"/>
      <c r="CM18" s="12"/>
      <c r="CN18" s="12"/>
      <c r="CO18" s="12"/>
      <c r="CP18" s="12"/>
      <c r="CQ18" s="12"/>
      <c r="CR18" s="12"/>
      <c r="CT18" s="13"/>
      <c r="CU18" s="13"/>
      <c r="CV18" s="13"/>
      <c r="CW18" s="13"/>
      <c r="CX18" s="13"/>
      <c r="CY18" s="13"/>
      <c r="CZ18" s="13"/>
      <c r="DA18" s="53"/>
      <c r="DC18" s="13"/>
      <c r="DD18" s="13"/>
      <c r="DE18" s="16"/>
      <c r="DG18" s="16"/>
      <c r="DH18" s="16"/>
      <c r="DI18" s="12"/>
      <c r="DJ18" s="12"/>
      <c r="DK18" s="15"/>
      <c r="DM18" s="11"/>
      <c r="DN18" s="11"/>
      <c r="DO18" s="11"/>
      <c r="DP18" s="11"/>
      <c r="DQ18" s="11"/>
      <c r="DR18" s="11"/>
      <c r="DS18" s="11"/>
      <c r="DT18" s="11"/>
      <c r="DU18" s="12"/>
      <c r="DV18" s="12"/>
      <c r="DW18" s="12"/>
      <c r="DX18" s="12"/>
      <c r="DY18" s="12"/>
      <c r="DZ18" s="12"/>
      <c r="EA18" s="12"/>
      <c r="EB18" s="12"/>
      <c r="EC18" s="12"/>
      <c r="ED18" s="12"/>
      <c r="EE18" s="12"/>
      <c r="EF18" s="12"/>
      <c r="EG18" s="12"/>
      <c r="EH18" s="12"/>
      <c r="EI18" s="12"/>
      <c r="EJ18" s="12"/>
      <c r="EK18" s="12"/>
      <c r="EL18" s="12"/>
      <c r="EM18" s="12"/>
      <c r="EN18" s="12"/>
    </row>
    <row r="19" spans="1:144" ht="15.75" x14ac:dyDescent="0.25">
      <c r="A19" s="144" t="s">
        <v>265</v>
      </c>
      <c r="B19" s="81"/>
      <c r="C19" s="13"/>
      <c r="D19" s="13"/>
      <c r="E19" s="13"/>
      <c r="F19" s="13"/>
      <c r="G19" s="13"/>
      <c r="H19" s="39" t="s">
        <v>9</v>
      </c>
      <c r="I19" t="s">
        <v>186</v>
      </c>
      <c r="J19" s="13"/>
      <c r="K19" s="1">
        <v>15</v>
      </c>
      <c r="L19" s="20">
        <v>23.3917</v>
      </c>
      <c r="M19" s="119"/>
      <c r="N19" s="112"/>
      <c r="O19" s="112"/>
      <c r="P19" s="12">
        <f t="shared" si="22"/>
        <v>0.01</v>
      </c>
      <c r="Q19" s="67">
        <f t="shared" si="23"/>
        <v>0.01</v>
      </c>
      <c r="R19" s="14">
        <v>1</v>
      </c>
      <c r="S19" s="11">
        <v>1</v>
      </c>
      <c r="T19" s="11"/>
      <c r="U19" s="11">
        <v>1</v>
      </c>
      <c r="V19" s="11">
        <v>0.15</v>
      </c>
      <c r="W19" s="11">
        <v>1</v>
      </c>
      <c r="X19" s="11">
        <v>1</v>
      </c>
      <c r="Y19" s="11">
        <v>1</v>
      </c>
      <c r="Z19" s="11">
        <v>1</v>
      </c>
      <c r="AA19" s="11">
        <v>1</v>
      </c>
      <c r="AB19" s="25">
        <f t="shared" si="2"/>
        <v>-4.6051701859880909</v>
      </c>
      <c r="AC19" s="12">
        <f t="shared" si="3"/>
        <v>-6.1402269146507873</v>
      </c>
      <c r="AD19" s="12" t="str">
        <f t="shared" si="4"/>
        <v>na</v>
      </c>
      <c r="AE19" s="12">
        <f t="shared" si="5"/>
        <v>-11.789235676129513</v>
      </c>
      <c r="AF19" s="12">
        <f t="shared" si="6"/>
        <v>-1.6620163077250252</v>
      </c>
      <c r="AG19" s="12">
        <f t="shared" si="7"/>
        <v>-5.603248895498818</v>
      </c>
      <c r="AH19" s="12">
        <f t="shared" si="8"/>
        <v>-8.0590478254791584</v>
      </c>
      <c r="AI19" s="12">
        <f t="shared" si="9"/>
        <v>-5.081567101779962</v>
      </c>
      <c r="AJ19" s="12">
        <f t="shared" si="10"/>
        <v>-4.6051701859880909</v>
      </c>
      <c r="AK19" s="12">
        <f t="shared" si="11"/>
        <v>-5.0238220210779181</v>
      </c>
      <c r="AL19" s="25">
        <f t="shared" si="12"/>
        <v>1</v>
      </c>
      <c r="AM19" s="12">
        <f t="shared" si="13"/>
        <v>1.7777777777777777</v>
      </c>
      <c r="AN19" s="12" t="str">
        <f t="shared" si="14"/>
        <v>na</v>
      </c>
      <c r="AO19" s="12">
        <f t="shared" si="15"/>
        <v>6.5535999999999994</v>
      </c>
      <c r="AP19" s="12">
        <f t="shared" si="16"/>
        <v>0.13025043812538864</v>
      </c>
      <c r="AQ19" s="12">
        <f t="shared" si="17"/>
        <v>1.4804319854269976</v>
      </c>
      <c r="AR19" s="12">
        <f t="shared" si="18"/>
        <v>3.0624999999999996</v>
      </c>
      <c r="AS19" s="12">
        <f t="shared" si="19"/>
        <v>1.2175980975029725</v>
      </c>
      <c r="AT19" s="12">
        <f t="shared" si="20"/>
        <v>1</v>
      </c>
      <c r="AU19" s="67">
        <f t="shared" si="21"/>
        <v>1.1900826446280994</v>
      </c>
      <c r="AX19" s="144"/>
      <c r="AY19" s="13"/>
      <c r="AZ19" s="13"/>
      <c r="BA19" s="13"/>
      <c r="BB19" s="13"/>
      <c r="BC19" s="13"/>
      <c r="BD19" s="13"/>
      <c r="BE19" s="188"/>
      <c r="BF19" s="19"/>
      <c r="BG19" s="13"/>
      <c r="BH19" s="13"/>
      <c r="BI19" s="16"/>
      <c r="BK19" s="16"/>
      <c r="BL19" s="16"/>
      <c r="BM19" s="12"/>
      <c r="BN19" s="12"/>
      <c r="BO19" s="15"/>
      <c r="BP19" s="11"/>
      <c r="BQ19" s="11"/>
      <c r="BR19" s="11"/>
      <c r="BS19" s="11"/>
      <c r="BT19" s="11"/>
      <c r="BU19" s="11"/>
      <c r="BV19" s="11"/>
      <c r="BW19" s="11"/>
      <c r="BX19" s="11"/>
      <c r="BY19" s="12"/>
      <c r="BZ19" s="12"/>
      <c r="CA19" s="12"/>
      <c r="CB19" s="12"/>
      <c r="CC19" s="12"/>
      <c r="CD19" s="12"/>
      <c r="CE19" s="12"/>
      <c r="CF19" s="12"/>
      <c r="CG19" s="12"/>
      <c r="CH19" s="12"/>
      <c r="CI19" s="12"/>
      <c r="CJ19" s="12"/>
      <c r="CK19" s="12"/>
      <c r="CL19" s="12"/>
      <c r="CM19" s="12"/>
      <c r="CN19" s="12"/>
      <c r="CO19" s="12"/>
      <c r="CP19" s="12"/>
      <c r="CQ19" s="12"/>
      <c r="CR19" s="12"/>
      <c r="CT19" s="144"/>
      <c r="CU19" s="13"/>
      <c r="CV19" s="13"/>
      <c r="CW19" s="13"/>
      <c r="CX19" s="13"/>
      <c r="CY19" s="13"/>
      <c r="CZ19" s="13"/>
      <c r="DA19" s="188"/>
      <c r="DC19" s="13"/>
      <c r="DD19" s="13"/>
      <c r="DE19" s="16"/>
      <c r="DG19" s="16"/>
      <c r="DH19" s="16"/>
      <c r="DI19" s="12"/>
      <c r="DJ19" s="12"/>
      <c r="DK19" s="15"/>
      <c r="DL19" s="11"/>
      <c r="DM19" s="11"/>
      <c r="DN19" s="11"/>
      <c r="DO19" s="11"/>
      <c r="DP19" s="11"/>
      <c r="DQ19" s="11"/>
      <c r="DR19" s="11"/>
      <c r="DS19" s="11"/>
      <c r="DT19" s="11"/>
      <c r="DU19" s="12"/>
      <c r="DV19" s="12"/>
      <c r="DW19" s="12"/>
      <c r="DX19" s="12"/>
      <c r="DY19" s="12"/>
      <c r="DZ19" s="12"/>
      <c r="EA19" s="12"/>
      <c r="EB19" s="12"/>
      <c r="EC19" s="12"/>
      <c r="ED19" s="12"/>
      <c r="EE19" s="12"/>
      <c r="EF19" s="12"/>
      <c r="EG19" s="12"/>
      <c r="EH19" s="12"/>
      <c r="EI19" s="12"/>
      <c r="EJ19" s="12"/>
      <c r="EK19" s="12"/>
      <c r="EL19" s="12"/>
      <c r="EM19" s="12"/>
      <c r="EN19" s="12"/>
    </row>
    <row r="20" spans="1:144" ht="15.75" x14ac:dyDescent="0.25">
      <c r="A20" s="170" t="s">
        <v>266</v>
      </c>
      <c r="B20" s="81"/>
      <c r="C20" s="13"/>
      <c r="D20" s="13"/>
      <c r="E20" s="13"/>
      <c r="F20" s="13"/>
      <c r="G20" s="13"/>
      <c r="H20" s="39" t="s">
        <v>9</v>
      </c>
      <c r="I20" t="s">
        <v>186</v>
      </c>
      <c r="J20" s="13"/>
      <c r="K20" s="1">
        <v>15</v>
      </c>
      <c r="L20" s="20">
        <v>0.48749999999999999</v>
      </c>
      <c r="M20" s="119"/>
      <c r="N20" s="112"/>
      <c r="O20" s="112"/>
      <c r="P20" s="12">
        <f t="shared" si="22"/>
        <v>0.01</v>
      </c>
      <c r="Q20" s="67">
        <f t="shared" si="23"/>
        <v>0.01</v>
      </c>
      <c r="R20" s="14">
        <v>1</v>
      </c>
      <c r="S20" s="11">
        <v>1</v>
      </c>
      <c r="T20" s="11"/>
      <c r="U20" s="11">
        <v>0.375</v>
      </c>
      <c r="V20" s="11">
        <v>0.15</v>
      </c>
      <c r="W20" s="11">
        <v>1</v>
      </c>
      <c r="X20" s="11">
        <v>0.25</v>
      </c>
      <c r="Y20" s="11">
        <v>1</v>
      </c>
      <c r="Z20" s="11">
        <v>1</v>
      </c>
      <c r="AA20" s="11">
        <v>1</v>
      </c>
      <c r="AB20" s="25">
        <f t="shared" si="2"/>
        <v>-4.6051701859880909</v>
      </c>
      <c r="AC20" s="12">
        <f t="shared" si="3"/>
        <v>-6.1402269146507873</v>
      </c>
      <c r="AD20" s="12" t="str">
        <f t="shared" si="4"/>
        <v>na</v>
      </c>
      <c r="AE20" s="12">
        <f t="shared" si="5"/>
        <v>-4.4209633785485671</v>
      </c>
      <c r="AF20" s="12">
        <f t="shared" si="6"/>
        <v>-1.6620163077250252</v>
      </c>
      <c r="AG20" s="12">
        <f t="shared" si="7"/>
        <v>-5.603248895498818</v>
      </c>
      <c r="AH20" s="12">
        <f t="shared" si="8"/>
        <v>-2.0147619563697896</v>
      </c>
      <c r="AI20" s="12">
        <f t="shared" si="9"/>
        <v>-5.081567101779962</v>
      </c>
      <c r="AJ20" s="12">
        <f t="shared" si="10"/>
        <v>-4.6051701859880909</v>
      </c>
      <c r="AK20" s="12">
        <f t="shared" si="11"/>
        <v>-5.0238220210779181</v>
      </c>
      <c r="AL20" s="25">
        <f t="shared" si="12"/>
        <v>1</v>
      </c>
      <c r="AM20" s="12">
        <f t="shared" si="13"/>
        <v>1.7777777777777777</v>
      </c>
      <c r="AN20" s="12" t="str">
        <f t="shared" si="14"/>
        <v>na</v>
      </c>
      <c r="AO20" s="12">
        <f t="shared" si="15"/>
        <v>0.92159999999999997</v>
      </c>
      <c r="AP20" s="12">
        <f t="shared" si="16"/>
        <v>0.13025043812538864</v>
      </c>
      <c r="AQ20" s="12">
        <f t="shared" si="17"/>
        <v>1.4804319854269976</v>
      </c>
      <c r="AR20" s="12">
        <f t="shared" si="18"/>
        <v>0.19140624999999997</v>
      </c>
      <c r="AS20" s="12">
        <f t="shared" si="19"/>
        <v>1.2175980975029725</v>
      </c>
      <c r="AT20" s="12">
        <f t="shared" si="20"/>
        <v>1</v>
      </c>
      <c r="AU20" s="67">
        <f t="shared" si="21"/>
        <v>1.1900826446280994</v>
      </c>
      <c r="AX20" s="170"/>
      <c r="AY20" s="13"/>
      <c r="AZ20" s="13"/>
      <c r="BA20" s="13"/>
      <c r="BB20" s="13"/>
      <c r="BC20" s="13"/>
      <c r="BD20" s="13"/>
      <c r="BE20" s="189"/>
      <c r="BF20" s="172"/>
      <c r="BG20" s="13"/>
      <c r="BH20" s="13"/>
      <c r="BI20" s="16"/>
      <c r="BK20" s="16"/>
      <c r="BL20" s="16"/>
      <c r="BM20" s="12"/>
      <c r="BN20" s="12"/>
      <c r="BO20" s="15"/>
      <c r="BP20" s="11"/>
      <c r="BQ20" s="11"/>
      <c r="BR20" s="11"/>
      <c r="BS20" s="11"/>
      <c r="BT20" s="11"/>
      <c r="BU20" s="11"/>
      <c r="BV20" s="11"/>
      <c r="BW20" s="11"/>
      <c r="BX20" s="11"/>
      <c r="BY20" s="12"/>
      <c r="BZ20" s="12"/>
      <c r="CA20" s="12"/>
      <c r="CB20" s="12"/>
      <c r="CC20" s="12"/>
      <c r="CD20" s="12"/>
      <c r="CE20" s="12"/>
      <c r="CF20" s="12"/>
      <c r="CG20" s="12"/>
      <c r="CH20" s="12"/>
      <c r="CI20" s="12"/>
      <c r="CJ20" s="12"/>
      <c r="CK20" s="12"/>
      <c r="CL20" s="12"/>
      <c r="CM20" s="12"/>
      <c r="CN20" s="12"/>
      <c r="CO20" s="12"/>
      <c r="CP20" s="12"/>
      <c r="CQ20" s="12"/>
      <c r="CR20" s="12"/>
      <c r="CT20" s="170"/>
      <c r="CU20" s="13"/>
      <c r="CV20" s="13"/>
      <c r="CW20" s="13"/>
      <c r="CX20" s="13"/>
      <c r="CY20" s="13"/>
      <c r="CZ20" s="13"/>
      <c r="DA20" s="189"/>
      <c r="DC20" s="13"/>
      <c r="DD20" s="13"/>
      <c r="DE20" s="16"/>
      <c r="DG20" s="16"/>
      <c r="DH20" s="16"/>
      <c r="DI20" s="12"/>
      <c r="DJ20" s="12"/>
      <c r="DK20" s="15"/>
      <c r="DL20" s="11"/>
      <c r="DM20" s="11"/>
      <c r="DN20" s="11"/>
      <c r="DO20" s="11"/>
      <c r="DP20" s="11"/>
      <c r="DQ20" s="11"/>
      <c r="DR20" s="11"/>
      <c r="DS20" s="11"/>
      <c r="DT20" s="11"/>
      <c r="DU20" s="12"/>
      <c r="DV20" s="12"/>
      <c r="DW20" s="12"/>
      <c r="DX20" s="12"/>
      <c r="DY20" s="12"/>
      <c r="DZ20" s="12"/>
      <c r="EA20" s="12"/>
      <c r="EB20" s="12"/>
      <c r="EC20" s="12"/>
      <c r="ED20" s="12"/>
      <c r="EE20" s="12"/>
      <c r="EF20" s="12"/>
      <c r="EG20" s="12"/>
      <c r="EH20" s="12"/>
      <c r="EI20" s="12"/>
      <c r="EJ20" s="12"/>
      <c r="EK20" s="12"/>
      <c r="EL20" s="12"/>
      <c r="EM20" s="12"/>
      <c r="EN20" s="12"/>
    </row>
    <row r="21" spans="1:144" ht="15.75" x14ac:dyDescent="0.25">
      <c r="H21" s="171"/>
      <c r="L21" s="12"/>
      <c r="N21" s="12"/>
      <c r="O21" s="12"/>
      <c r="P21" s="12"/>
      <c r="Q21" s="12"/>
      <c r="R21" s="25"/>
      <c r="S21" s="11"/>
      <c r="T21" s="11"/>
      <c r="U21" s="11"/>
      <c r="V21" s="11"/>
      <c r="W21" s="11"/>
      <c r="X21" s="11"/>
      <c r="Y21" s="11"/>
      <c r="Z21" s="11"/>
      <c r="AA21" s="26"/>
      <c r="AB21" s="20"/>
      <c r="AC21" s="16"/>
      <c r="AD21" s="16"/>
      <c r="AE21" s="16"/>
      <c r="AF21" s="16"/>
      <c r="AG21" s="16"/>
      <c r="AH21" s="16"/>
      <c r="AI21" s="16"/>
      <c r="AJ21" s="16"/>
      <c r="AK21" s="16"/>
      <c r="AL21" s="27"/>
      <c r="AU21" s="2"/>
      <c r="BE21" s="188"/>
      <c r="BI21" s="12"/>
      <c r="BK21" s="12"/>
      <c r="BL21" s="12"/>
      <c r="BM21" s="12"/>
      <c r="BN21" s="12"/>
      <c r="BO21" s="12"/>
      <c r="BP21" s="11"/>
      <c r="BQ21" s="11"/>
      <c r="BR21" s="11"/>
      <c r="BS21" s="11"/>
      <c r="BT21" s="11"/>
      <c r="BU21" s="11"/>
      <c r="BV21" s="11"/>
      <c r="BW21" s="11"/>
      <c r="BX21" s="11"/>
      <c r="BY21" s="16"/>
      <c r="BZ21" s="16"/>
      <c r="CA21" s="16"/>
      <c r="CB21" s="16"/>
      <c r="CC21" s="16"/>
      <c r="CD21" s="16"/>
      <c r="CE21" s="16"/>
      <c r="CF21" s="16"/>
      <c r="CG21" s="16"/>
      <c r="CH21" s="16"/>
      <c r="CI21" s="44"/>
      <c r="DA21" s="188"/>
      <c r="DE21" s="12"/>
      <c r="DG21" s="12"/>
      <c r="DH21" s="12"/>
      <c r="DI21" s="12"/>
      <c r="DJ21" s="12"/>
      <c r="DK21" s="12"/>
      <c r="DL21" s="11"/>
      <c r="DM21" s="11"/>
      <c r="DN21" s="11"/>
      <c r="DO21" s="11"/>
      <c r="DP21" s="11"/>
      <c r="DQ21" s="11"/>
      <c r="DR21" s="11"/>
      <c r="DS21" s="11"/>
      <c r="DT21" s="11"/>
      <c r="DU21" s="16"/>
      <c r="DV21" s="16"/>
      <c r="DW21" s="16"/>
      <c r="DX21" s="16"/>
      <c r="DY21" s="16"/>
      <c r="DZ21" s="16"/>
      <c r="EA21" s="16"/>
      <c r="EB21" s="16"/>
      <c r="EC21" s="16"/>
      <c r="ED21" s="16"/>
      <c r="EE21" s="44"/>
    </row>
    <row r="22" spans="1:144" x14ac:dyDescent="0.25">
      <c r="A22" t="s">
        <v>40</v>
      </c>
      <c r="H22" s="195"/>
      <c r="L22" s="16"/>
      <c r="M22" t="e">
        <f>AVERAGE(M5:M20)</f>
        <v>#DIV/0!</v>
      </c>
      <c r="N22" s="16"/>
      <c r="O22" s="16"/>
      <c r="P22" s="16"/>
      <c r="Q22" s="16"/>
      <c r="R22" s="1">
        <f t="shared" ref="R22:AA22" si="24">AVERAGE(R5:R20)</f>
        <v>1</v>
      </c>
      <c r="S22">
        <f t="shared" si="24"/>
        <v>0.75</v>
      </c>
      <c r="T22">
        <f t="shared" si="24"/>
        <v>0.8928571428571429</v>
      </c>
      <c r="U22">
        <f t="shared" si="24"/>
        <v>0.390625</v>
      </c>
      <c r="V22">
        <f t="shared" si="24"/>
        <v>0.41562500000000002</v>
      </c>
      <c r="W22">
        <f t="shared" si="24"/>
        <v>0.82187500000000002</v>
      </c>
      <c r="X22">
        <f t="shared" si="24"/>
        <v>0.5714285714285714</v>
      </c>
      <c r="Y22">
        <f t="shared" si="24"/>
        <v>0.90625</v>
      </c>
      <c r="Z22">
        <f t="shared" si="24"/>
        <v>1</v>
      </c>
      <c r="AA22" s="2">
        <f t="shared" si="24"/>
        <v>0.91666666666666663</v>
      </c>
      <c r="AB22" s="12">
        <f t="shared" ref="AB22:AK22" si="25">(1/R23)*(SUM(AB5:AB20))</f>
        <v>-4.6051701859880909</v>
      </c>
      <c r="AC22" s="12">
        <f t="shared" si="25"/>
        <v>-4.60517018598809</v>
      </c>
      <c r="AD22" s="12">
        <f t="shared" si="25"/>
        <v>-4.60517018598809</v>
      </c>
      <c r="AE22" s="12">
        <f t="shared" si="25"/>
        <v>-4.6051701859880909</v>
      </c>
      <c r="AF22" s="12">
        <f t="shared" si="25"/>
        <v>-4.60517018598809</v>
      </c>
      <c r="AG22" s="12">
        <f t="shared" si="25"/>
        <v>-4.60517018598809</v>
      </c>
      <c r="AH22" s="12">
        <f t="shared" si="25"/>
        <v>-4.60517018598809</v>
      </c>
      <c r="AI22" s="12">
        <f t="shared" si="25"/>
        <v>-4.60517018598809</v>
      </c>
      <c r="AJ22" s="12">
        <f t="shared" si="25"/>
        <v>-4.6051701859880909</v>
      </c>
      <c r="AK22" s="12">
        <f t="shared" si="25"/>
        <v>-4.6051701859880918</v>
      </c>
      <c r="AL22" s="25">
        <f>SUM(AL5:AL20)</f>
        <v>16</v>
      </c>
      <c r="AM22" s="12">
        <f t="shared" ref="AM22:AU22" si="26">SUM(AM5:AM20)</f>
        <v>14.666666666666668</v>
      </c>
      <c r="AN22" s="12">
        <f t="shared" si="26"/>
        <v>7.6048000000000009</v>
      </c>
      <c r="AO22" s="12">
        <f t="shared" si="26"/>
        <v>25.8048</v>
      </c>
      <c r="AP22" s="12">
        <f t="shared" si="26"/>
        <v>30.550963875855057</v>
      </c>
      <c r="AQ22" s="12">
        <f t="shared" si="26"/>
        <v>19.256719050441671</v>
      </c>
      <c r="AR22" s="12">
        <f t="shared" si="26"/>
        <v>19.906249999999996</v>
      </c>
      <c r="AS22" s="12">
        <f t="shared" si="26"/>
        <v>8.5992865636147435</v>
      </c>
      <c r="AT22" s="12">
        <f t="shared" si="26"/>
        <v>5</v>
      </c>
      <c r="AU22" s="67">
        <f t="shared" si="26"/>
        <v>9.5950413223140512</v>
      </c>
      <c r="BE22" s="172"/>
      <c r="BI22" s="16"/>
      <c r="BK22" s="16"/>
      <c r="BL22" s="16"/>
      <c r="BM22" s="16"/>
      <c r="BN22" s="16"/>
      <c r="BY22" s="12"/>
      <c r="BZ22" s="12"/>
      <c r="CA22" s="12"/>
      <c r="CB22" s="12"/>
      <c r="CC22" s="12"/>
      <c r="CD22" s="12"/>
      <c r="CE22" s="12"/>
      <c r="CF22" s="12"/>
      <c r="CG22" s="12"/>
      <c r="CH22" s="12"/>
      <c r="CI22" s="12"/>
      <c r="CJ22" s="12"/>
      <c r="CK22" s="12"/>
      <c r="CL22" s="12"/>
      <c r="CM22" s="12"/>
      <c r="CN22" s="12"/>
      <c r="CO22" s="12"/>
      <c r="CP22" s="12"/>
      <c r="CQ22" s="12"/>
      <c r="CR22" s="12"/>
      <c r="DA22" s="172"/>
      <c r="DE22" s="16"/>
      <c r="DG22" s="16"/>
      <c r="DH22" s="16"/>
      <c r="DI22" s="16"/>
      <c r="DJ22" s="16"/>
      <c r="DU22" s="12"/>
      <c r="DV22" s="12"/>
      <c r="DW22" s="12"/>
      <c r="DX22" s="12"/>
      <c r="DY22" s="12"/>
      <c r="DZ22" s="12"/>
      <c r="EA22" s="12"/>
      <c r="EB22" s="12"/>
      <c r="EC22" s="12"/>
      <c r="ED22" s="12"/>
      <c r="EE22" s="12"/>
      <c r="EF22" s="12"/>
      <c r="EG22" s="12"/>
      <c r="EH22" s="12"/>
      <c r="EI22" s="12"/>
      <c r="EJ22" s="12"/>
      <c r="EK22" s="12"/>
      <c r="EL22" s="12"/>
      <c r="EM22" s="12"/>
      <c r="EN22" s="12"/>
    </row>
    <row r="23" spans="1:144" x14ac:dyDescent="0.25">
      <c r="A23" t="s">
        <v>41</v>
      </c>
      <c r="G23" s="2"/>
      <c r="L23" s="16"/>
      <c r="N23" s="16"/>
      <c r="O23" s="16"/>
      <c r="P23" s="16"/>
      <c r="Q23" s="16"/>
      <c r="R23" s="1">
        <f t="shared" ref="R23:AA23" si="27">COUNTIF(R5:R20,"&gt;0")</f>
        <v>16</v>
      </c>
      <c r="S23">
        <f t="shared" si="27"/>
        <v>12</v>
      </c>
      <c r="T23">
        <f t="shared" si="27"/>
        <v>7</v>
      </c>
      <c r="U23">
        <f t="shared" si="27"/>
        <v>16</v>
      </c>
      <c r="V23">
        <f t="shared" si="27"/>
        <v>16</v>
      </c>
      <c r="W23">
        <f t="shared" si="27"/>
        <v>16</v>
      </c>
      <c r="X23">
        <f t="shared" si="27"/>
        <v>14</v>
      </c>
      <c r="Y23">
        <f t="shared" si="27"/>
        <v>8</v>
      </c>
      <c r="Z23">
        <f t="shared" si="27"/>
        <v>5</v>
      </c>
      <c r="AA23" s="2">
        <f t="shared" si="27"/>
        <v>9</v>
      </c>
      <c r="AB23" s="12"/>
      <c r="AC23" s="12"/>
      <c r="AD23" s="12"/>
      <c r="AE23" s="12"/>
      <c r="AF23" s="12"/>
      <c r="AG23" s="12"/>
      <c r="AH23" s="12"/>
      <c r="AI23" s="12"/>
      <c r="AJ23" s="12"/>
      <c r="AK23" s="12"/>
      <c r="AL23" s="25">
        <f t="shared" ref="AL23:AU23" si="28">AL22*AB24^2</f>
        <v>1.6000000000000012E-3</v>
      </c>
      <c r="AM23" s="12">
        <f t="shared" si="28"/>
        <v>1.4666666666666708E-3</v>
      </c>
      <c r="AN23" s="12">
        <f t="shared" si="28"/>
        <v>7.6048000000000218E-4</v>
      </c>
      <c r="AO23" s="12">
        <f t="shared" si="28"/>
        <v>2.5804800000000017E-3</v>
      </c>
      <c r="AP23" s="12">
        <f t="shared" si="28"/>
        <v>3.0550963875855142E-3</v>
      </c>
      <c r="AQ23" s="12">
        <f t="shared" si="28"/>
        <v>1.9256719050441723E-3</v>
      </c>
      <c r="AR23" s="12">
        <f t="shared" si="28"/>
        <v>1.990625000000005E-3</v>
      </c>
      <c r="AS23" s="12">
        <f t="shared" si="28"/>
        <v>8.5992865636147671E-4</v>
      </c>
      <c r="AT23" s="12">
        <f t="shared" si="28"/>
        <v>5.0000000000000034E-4</v>
      </c>
      <c r="AU23" s="67">
        <f t="shared" si="28"/>
        <v>9.5950413223140412E-4</v>
      </c>
      <c r="BI23" s="16"/>
      <c r="BK23" s="16"/>
      <c r="BL23" s="16"/>
      <c r="BM23" s="16"/>
      <c r="BN23" s="16"/>
      <c r="BY23" s="12"/>
      <c r="BZ23" s="12"/>
      <c r="CA23" s="12"/>
      <c r="CB23" s="12"/>
      <c r="CC23" s="12"/>
      <c r="CD23" s="12"/>
      <c r="CE23" s="12"/>
      <c r="CF23" s="12"/>
      <c r="CG23" s="12"/>
      <c r="CH23" s="12"/>
      <c r="CI23" s="12"/>
      <c r="CJ23" s="12"/>
      <c r="CK23" s="12"/>
      <c r="CL23" s="12"/>
      <c r="CM23" s="12"/>
      <c r="CN23" s="12"/>
      <c r="CO23" s="12"/>
      <c r="CP23" s="12"/>
      <c r="CQ23" s="12"/>
      <c r="CR23" s="12"/>
      <c r="DE23" s="16"/>
      <c r="DG23" s="16"/>
      <c r="DH23" s="16"/>
      <c r="DI23" s="16"/>
      <c r="DJ23" s="16"/>
      <c r="DU23" s="12"/>
      <c r="DV23" s="12"/>
      <c r="DW23" s="12"/>
      <c r="DX23" s="12"/>
      <c r="DY23" s="12"/>
      <c r="DZ23" s="12"/>
      <c r="EA23" s="12"/>
      <c r="EB23" s="12"/>
      <c r="EC23" s="12"/>
      <c r="ED23" s="12"/>
      <c r="EE23" s="12"/>
      <c r="EF23" s="12"/>
      <c r="EG23" s="12"/>
      <c r="EH23" s="12"/>
      <c r="EI23" s="12"/>
      <c r="EJ23" s="12"/>
      <c r="EK23" s="12"/>
      <c r="EL23" s="12"/>
      <c r="EM23" s="12"/>
      <c r="EN23" s="12"/>
    </row>
    <row r="24" spans="1:144" ht="24" customHeight="1" x14ac:dyDescent="0.45">
      <c r="A24" s="28" t="s">
        <v>188</v>
      </c>
      <c r="B24" s="28"/>
      <c r="C24" s="28"/>
      <c r="D24" s="28"/>
      <c r="E24" s="28"/>
      <c r="F24" s="28"/>
      <c r="G24" s="113"/>
      <c r="H24" s="28"/>
      <c r="I24" s="28"/>
      <c r="J24" s="28"/>
      <c r="K24" s="28"/>
      <c r="L24" s="16"/>
      <c r="N24" s="16"/>
      <c r="O24" s="16"/>
      <c r="P24" s="16"/>
      <c r="Q24" s="16"/>
      <c r="R24" s="1">
        <f>IF(R5&gt;0,$M5,0)+IF(R6&gt;0,$M6,0)+IF(R7&gt;0,$M7,0)+IF(R8&gt;0,$M8,0)+IF(R9&gt;0,$M9,0)+IF(R10&gt;0,$M10,0)+IF(R11&gt;0,$M11,0)+IF(R12&gt;0,$M12,0)+IF(R13&gt;0,$M13,0)+IF(R14&gt;0,$M14,0)+IF(R15&gt;0,$M15,0)+IF(R16&gt;0,$M16,0)+IF(R17&gt;0,$M17,0)+IF(R18&gt;0,$M18,0)+IF(R19&gt;0,$M19,0)+IF(R20&gt;0,$M20,0)</f>
        <v>0</v>
      </c>
      <c r="S24">
        <f t="shared" ref="S24:AA24" si="29">IF(S5&gt;0,$M5,0)+IF(S6&gt;0,$M6,0)+IF(S7&gt;0,$M7,0)+IF(S8&gt;0,$M8,0)+IF(S9&gt;0,$M9,0)+IF(S10&gt;0,$M10,0)+IF(S11&gt;0,$M11,0)+IF(S12&gt;0,$M12,0)+IF(S13&gt;0,$M13,0)+IF(S14&gt;0,$M14,0)+IF(S15&gt;0,$M15,0)+IF(S16&gt;0,$M16,0)+IF(S17&gt;0,$M17,0)+IF(S18&gt;0,$M18,0)+IF(S19&gt;0,$M19,0)+IF(S20&gt;0,$M20,0)</f>
        <v>0</v>
      </c>
      <c r="T24">
        <f t="shared" si="29"/>
        <v>0</v>
      </c>
      <c r="U24">
        <f t="shared" si="29"/>
        <v>0</v>
      </c>
      <c r="V24">
        <f t="shared" si="29"/>
        <v>0</v>
      </c>
      <c r="W24">
        <f t="shared" si="29"/>
        <v>0</v>
      </c>
      <c r="X24">
        <f t="shared" si="29"/>
        <v>0</v>
      </c>
      <c r="Y24">
        <f t="shared" si="29"/>
        <v>0</v>
      </c>
      <c r="Z24">
        <f t="shared" si="29"/>
        <v>0</v>
      </c>
      <c r="AA24" s="2">
        <f t="shared" si="29"/>
        <v>0</v>
      </c>
      <c r="AB24" s="30">
        <f>EXP(AB22)</f>
        <v>1.0000000000000004E-2</v>
      </c>
      <c r="AC24" s="30">
        <f t="shared" ref="AC24:AK24" si="30">EXP(AC22)</f>
        <v>1.0000000000000014E-2</v>
      </c>
      <c r="AD24" s="30">
        <f t="shared" si="30"/>
        <v>1.0000000000000014E-2</v>
      </c>
      <c r="AE24" s="30">
        <f t="shared" si="30"/>
        <v>1.0000000000000004E-2</v>
      </c>
      <c r="AF24" s="30">
        <f t="shared" si="30"/>
        <v>1.0000000000000014E-2</v>
      </c>
      <c r="AG24" s="30">
        <f t="shared" si="30"/>
        <v>1.0000000000000014E-2</v>
      </c>
      <c r="AH24" s="30">
        <f t="shared" si="30"/>
        <v>1.0000000000000014E-2</v>
      </c>
      <c r="AI24" s="30">
        <f t="shared" si="30"/>
        <v>1.0000000000000014E-2</v>
      </c>
      <c r="AJ24" s="30">
        <f t="shared" si="30"/>
        <v>1.0000000000000004E-2</v>
      </c>
      <c r="AK24" s="30">
        <f t="shared" si="30"/>
        <v>9.999999999999995E-3</v>
      </c>
      <c r="AL24" s="25">
        <f>SQRT(AL23)</f>
        <v>4.0000000000000015E-2</v>
      </c>
      <c r="AM24" s="12">
        <f t="shared" ref="AM24:AU24" si="31">SQRT(AM23)</f>
        <v>3.8297084310253582E-2</v>
      </c>
      <c r="AN24" s="12">
        <f t="shared" si="31"/>
        <v>2.7576801845029131E-2</v>
      </c>
      <c r="AO24" s="12">
        <f t="shared" si="31"/>
        <v>5.0798425172440154E-2</v>
      </c>
      <c r="AP24" s="12">
        <f t="shared" si="31"/>
        <v>5.5272926352650395E-2</v>
      </c>
      <c r="AQ24" s="12">
        <f t="shared" si="31"/>
        <v>4.3882478337534357E-2</v>
      </c>
      <c r="AR24" s="12">
        <f t="shared" si="31"/>
        <v>4.4616420743936923E-2</v>
      </c>
      <c r="AS24" s="12">
        <f t="shared" si="31"/>
        <v>2.9324540173061141E-2</v>
      </c>
      <c r="AT24" s="12">
        <f t="shared" si="31"/>
        <v>2.2360679774997904E-2</v>
      </c>
      <c r="AU24" s="67">
        <f t="shared" si="31"/>
        <v>3.0975863704365114E-2</v>
      </c>
      <c r="AX24" s="28"/>
      <c r="AY24" s="28"/>
      <c r="AZ24" s="28"/>
      <c r="BA24" s="28"/>
      <c r="BB24" s="28"/>
      <c r="BC24" s="28"/>
      <c r="BD24" s="28"/>
      <c r="BE24" s="28"/>
      <c r="BF24" s="28"/>
      <c r="BG24" s="28"/>
      <c r="BH24" s="28"/>
      <c r="BI24" s="16"/>
      <c r="BK24" s="16"/>
      <c r="BL24" s="16"/>
      <c r="BM24" s="16"/>
      <c r="BN24" s="16"/>
      <c r="BY24" s="30"/>
      <c r="BZ24" s="30"/>
      <c r="CA24" s="30"/>
      <c r="CB24" s="30"/>
      <c r="CC24" s="30"/>
      <c r="CD24" s="30"/>
      <c r="CE24" s="30"/>
      <c r="CF24" s="30"/>
      <c r="CG24" s="30"/>
      <c r="CH24" s="30"/>
      <c r="CI24" s="12"/>
      <c r="CJ24" s="12"/>
      <c r="CK24" s="12"/>
      <c r="CL24" s="12"/>
      <c r="CM24" s="12"/>
      <c r="CN24" s="12"/>
      <c r="CO24" s="12"/>
      <c r="CP24" s="12"/>
      <c r="CQ24" s="12"/>
      <c r="CR24" s="12"/>
      <c r="CT24" s="28"/>
      <c r="CU24" s="28"/>
      <c r="CV24" s="28"/>
      <c r="CW24" s="28"/>
      <c r="CX24" s="28"/>
      <c r="CY24" s="28"/>
      <c r="CZ24" s="28"/>
      <c r="DA24" s="28"/>
      <c r="DB24" s="28"/>
      <c r="DC24" s="28"/>
      <c r="DD24" s="28"/>
      <c r="DE24" s="16"/>
      <c r="DG24" s="16"/>
      <c r="DH24" s="16"/>
      <c r="DI24" s="16"/>
      <c r="DJ24" s="16"/>
      <c r="DU24" s="30"/>
      <c r="DV24" s="30"/>
      <c r="DW24" s="30"/>
      <c r="DX24" s="30"/>
      <c r="DY24" s="30"/>
      <c r="DZ24" s="30"/>
      <c r="EA24" s="30"/>
      <c r="EB24" s="30"/>
      <c r="EC24" s="30"/>
      <c r="ED24" s="30"/>
      <c r="EE24" s="12"/>
      <c r="EF24" s="12"/>
      <c r="EG24" s="12"/>
      <c r="EH24" s="12"/>
      <c r="EI24" s="12"/>
      <c r="EJ24" s="12"/>
      <c r="EK24" s="12"/>
      <c r="EL24" s="12"/>
      <c r="EM24" s="12"/>
      <c r="EN24" s="12"/>
    </row>
    <row r="25" spans="1:144" ht="18" customHeight="1" x14ac:dyDescent="0.35">
      <c r="A25" s="31" t="s">
        <v>189</v>
      </c>
      <c r="B25" s="31"/>
      <c r="C25" s="31"/>
      <c r="D25" s="31"/>
      <c r="E25" s="31"/>
      <c r="F25" s="31"/>
      <c r="G25" s="114"/>
      <c r="H25" s="31"/>
      <c r="I25" s="31"/>
      <c r="J25" s="31"/>
      <c r="K25" s="31"/>
      <c r="L25" s="16"/>
      <c r="N25" s="15"/>
      <c r="O25" s="15"/>
      <c r="P25" s="16"/>
      <c r="Q25" s="16"/>
      <c r="R25" s="16"/>
      <c r="S25" s="11"/>
      <c r="T25" s="11"/>
      <c r="U25" s="11"/>
      <c r="V25" s="11"/>
      <c r="AB25" s="1"/>
      <c r="AK25" s="2"/>
      <c r="AX25" s="31"/>
      <c r="AY25" s="31"/>
      <c r="AZ25" s="31"/>
      <c r="BA25" s="31"/>
      <c r="BB25" s="31"/>
      <c r="BC25" s="31"/>
      <c r="BD25" s="31"/>
      <c r="BE25" s="31"/>
      <c r="BF25" s="31"/>
      <c r="BG25" s="31"/>
      <c r="BH25" s="31"/>
      <c r="BI25" s="16"/>
      <c r="BK25" s="15"/>
      <c r="BL25" s="15"/>
      <c r="BM25" s="16"/>
      <c r="BN25" s="16"/>
      <c r="BO25" s="16"/>
      <c r="BP25" s="11"/>
      <c r="BQ25" s="11"/>
      <c r="BR25" s="11"/>
      <c r="BS25" s="11"/>
      <c r="CT25" s="31"/>
      <c r="CU25" s="31"/>
      <c r="CV25" s="31"/>
      <c r="CW25" s="31"/>
      <c r="CX25" s="31"/>
      <c r="CY25" s="31"/>
      <c r="CZ25" s="31"/>
      <c r="DA25" s="31"/>
      <c r="DB25" s="31"/>
      <c r="DC25" s="31"/>
      <c r="DD25" s="31"/>
      <c r="DE25" s="16"/>
      <c r="DG25" s="15"/>
      <c r="DH25" s="15"/>
      <c r="DI25" s="16"/>
      <c r="DJ25" s="16"/>
      <c r="DK25" s="16"/>
      <c r="DL25" s="11"/>
      <c r="DM25" s="11"/>
      <c r="DN25" s="11"/>
      <c r="DO25" s="11"/>
    </row>
    <row r="26" spans="1:144" ht="15" customHeight="1" x14ac:dyDescent="0.25">
      <c r="A26" s="31" t="s">
        <v>199</v>
      </c>
      <c r="B26" s="31"/>
      <c r="C26" s="31"/>
      <c r="D26" s="31"/>
      <c r="E26" s="31"/>
      <c r="F26" s="31"/>
      <c r="G26" s="114"/>
      <c r="H26" s="31"/>
      <c r="I26" s="31"/>
      <c r="J26" s="31"/>
      <c r="K26" s="31"/>
      <c r="L26" s="16"/>
      <c r="N26" s="15"/>
      <c r="O26" s="15"/>
      <c r="P26" s="16"/>
      <c r="Q26" s="16"/>
      <c r="R26" s="16"/>
      <c r="S26" s="11"/>
      <c r="T26" s="11"/>
      <c r="U26" s="11"/>
      <c r="V26" s="11"/>
      <c r="Z26" t="s">
        <v>43</v>
      </c>
      <c r="AB26" s="25">
        <f t="shared" ref="AB26:AK26" si="32">SQRT(((R24-1)*(AL24^2))/(R24-1))</f>
        <v>4.0000000000000015E-2</v>
      </c>
      <c r="AC26" s="12">
        <f t="shared" si="32"/>
        <v>3.8297084310253582E-2</v>
      </c>
      <c r="AD26" s="12">
        <f t="shared" si="32"/>
        <v>2.7576801845029131E-2</v>
      </c>
      <c r="AE26" s="12">
        <f t="shared" si="32"/>
        <v>5.0798425172440154E-2</v>
      </c>
      <c r="AF26" s="12">
        <f t="shared" si="32"/>
        <v>5.5272926352650395E-2</v>
      </c>
      <c r="AG26" s="12">
        <f t="shared" si="32"/>
        <v>4.3882478337534357E-2</v>
      </c>
      <c r="AH26" s="12">
        <f t="shared" si="32"/>
        <v>4.4616420743936923E-2</v>
      </c>
      <c r="AI26" s="12">
        <f t="shared" si="32"/>
        <v>2.9324540173061141E-2</v>
      </c>
      <c r="AJ26" s="12">
        <f t="shared" si="32"/>
        <v>2.2360679774997904E-2</v>
      </c>
      <c r="AK26" s="67">
        <f t="shared" si="32"/>
        <v>3.0975863704365114E-2</v>
      </c>
      <c r="AX26" s="31"/>
      <c r="AY26" s="31"/>
      <c r="AZ26" s="31"/>
      <c r="BA26" s="31"/>
      <c r="BB26" s="31"/>
      <c r="BC26" s="31"/>
      <c r="BD26" s="31"/>
      <c r="BE26" s="31"/>
      <c r="BF26" s="31"/>
      <c r="BG26" s="31"/>
      <c r="BH26" s="31"/>
      <c r="BI26" s="16"/>
      <c r="BK26" s="15"/>
      <c r="BL26" s="15"/>
      <c r="BM26" s="16"/>
      <c r="BN26" s="16"/>
      <c r="BO26" s="16"/>
      <c r="BP26" s="11"/>
      <c r="BQ26" s="11"/>
      <c r="BR26" s="11"/>
      <c r="BS26" s="11"/>
      <c r="BY26" s="12"/>
      <c r="BZ26" s="12"/>
      <c r="CA26" s="12"/>
      <c r="CB26" s="12"/>
      <c r="CC26" s="12"/>
      <c r="CD26" s="12"/>
      <c r="CE26" s="12"/>
      <c r="CF26" s="12"/>
      <c r="CG26" s="12"/>
      <c r="CH26" s="12"/>
      <c r="CT26" s="31"/>
      <c r="CU26" s="31"/>
      <c r="CV26" s="31"/>
      <c r="CW26" s="31"/>
      <c r="CX26" s="31"/>
      <c r="CY26" s="31"/>
      <c r="CZ26" s="31"/>
      <c r="DA26" s="31"/>
      <c r="DB26" s="31"/>
      <c r="DC26" s="31"/>
      <c r="DD26" s="31"/>
      <c r="DE26" s="16"/>
      <c r="DG26" s="15"/>
      <c r="DH26" s="15"/>
      <c r="DI26" s="16"/>
      <c r="DJ26" s="16"/>
      <c r="DK26" s="16"/>
      <c r="DL26" s="11"/>
      <c r="DM26" s="11"/>
      <c r="DN26" s="11"/>
      <c r="DO26" s="11"/>
      <c r="DU26" s="12"/>
      <c r="DV26" s="12"/>
      <c r="DW26" s="12"/>
      <c r="DX26" s="12"/>
      <c r="DY26" s="12"/>
      <c r="DZ26" s="12"/>
      <c r="EA26" s="12"/>
      <c r="EB26" s="12"/>
      <c r="EC26" s="12"/>
      <c r="ED26" s="12"/>
    </row>
    <row r="27" spans="1:144" ht="15" customHeight="1" x14ac:dyDescent="0.35">
      <c r="A27" s="28"/>
      <c r="B27" s="28"/>
      <c r="C27" s="28"/>
      <c r="D27" s="28"/>
      <c r="E27" s="28"/>
      <c r="F27" s="28"/>
      <c r="G27" s="113"/>
      <c r="H27" s="28"/>
      <c r="I27" s="28"/>
      <c r="J27" s="28"/>
      <c r="K27" s="28"/>
      <c r="L27" s="16"/>
      <c r="N27" s="15"/>
      <c r="O27" s="15"/>
      <c r="P27" s="16"/>
      <c r="Q27" s="16"/>
      <c r="R27" s="16"/>
      <c r="S27" s="11"/>
      <c r="T27" s="11"/>
      <c r="U27" s="11"/>
      <c r="V27" s="11"/>
      <c r="Z27" t="s">
        <v>44</v>
      </c>
      <c r="AB27" s="25" t="e">
        <f t="shared" ref="AB27:AK27" si="33">(1-AB24)/(SQRT((2*(AB26^2)/R24)))</f>
        <v>#DIV/0!</v>
      </c>
      <c r="AC27" s="12" t="e">
        <f t="shared" si="33"/>
        <v>#DIV/0!</v>
      </c>
      <c r="AD27" s="12" t="e">
        <f t="shared" si="33"/>
        <v>#DIV/0!</v>
      </c>
      <c r="AE27" s="12" t="e">
        <f t="shared" si="33"/>
        <v>#DIV/0!</v>
      </c>
      <c r="AF27" s="12" t="e">
        <f t="shared" si="33"/>
        <v>#DIV/0!</v>
      </c>
      <c r="AG27" s="12" t="e">
        <f t="shared" si="33"/>
        <v>#DIV/0!</v>
      </c>
      <c r="AH27" s="12" t="e">
        <f t="shared" si="33"/>
        <v>#DIV/0!</v>
      </c>
      <c r="AI27" s="12" t="e">
        <f t="shared" si="33"/>
        <v>#DIV/0!</v>
      </c>
      <c r="AJ27" s="12" t="e">
        <f t="shared" si="33"/>
        <v>#DIV/0!</v>
      </c>
      <c r="AK27" s="67" t="e">
        <f t="shared" si="33"/>
        <v>#DIV/0!</v>
      </c>
      <c r="AX27" s="28"/>
      <c r="AY27" s="28"/>
      <c r="AZ27" s="28"/>
      <c r="BA27" s="28"/>
      <c r="BB27" s="28"/>
      <c r="BC27" s="28"/>
      <c r="BD27" s="28"/>
      <c r="BE27" s="28"/>
      <c r="BF27" s="28"/>
      <c r="BG27" s="28"/>
      <c r="BH27" s="28"/>
      <c r="BI27" s="16"/>
      <c r="BK27" s="15"/>
      <c r="BL27" s="15"/>
      <c r="BM27" s="16"/>
      <c r="BN27" s="16"/>
      <c r="BO27" s="16"/>
      <c r="BP27" s="11"/>
      <c r="BQ27" s="11"/>
      <c r="BR27" s="11"/>
      <c r="BS27" s="11"/>
      <c r="BY27" s="12"/>
      <c r="BZ27" s="12"/>
      <c r="CA27" s="12"/>
      <c r="CB27" s="12"/>
      <c r="CC27" s="12"/>
      <c r="CD27" s="12"/>
      <c r="CE27" s="12"/>
      <c r="CF27" s="12"/>
      <c r="CG27" s="12"/>
      <c r="CH27" s="12"/>
      <c r="CT27" s="28"/>
      <c r="CU27" s="28"/>
      <c r="CV27" s="28"/>
      <c r="CW27" s="28"/>
      <c r="CX27" s="28"/>
      <c r="CY27" s="28"/>
      <c r="CZ27" s="28"/>
      <c r="DA27" s="28"/>
      <c r="DB27" s="28"/>
      <c r="DC27" s="28"/>
      <c r="DD27" s="28"/>
      <c r="DE27" s="16"/>
      <c r="DG27" s="15"/>
      <c r="DH27" s="15"/>
      <c r="DI27" s="16"/>
      <c r="DJ27" s="16"/>
      <c r="DK27" s="16"/>
      <c r="DL27" s="11"/>
      <c r="DM27" s="11"/>
      <c r="DN27" s="11"/>
      <c r="DO27" s="11"/>
      <c r="DU27" s="12"/>
      <c r="DV27" s="12"/>
      <c r="DW27" s="12"/>
      <c r="DX27" s="12"/>
      <c r="DY27" s="12"/>
      <c r="DZ27" s="12"/>
      <c r="EA27" s="12"/>
      <c r="EB27" s="12"/>
      <c r="EC27" s="12"/>
      <c r="ED27" s="12"/>
    </row>
    <row r="28" spans="1:144" ht="15" customHeight="1" x14ac:dyDescent="0.35">
      <c r="A28" s="28"/>
      <c r="B28" s="28"/>
      <c r="C28" s="28"/>
      <c r="D28" s="28"/>
      <c r="E28" s="28"/>
      <c r="F28" s="28"/>
      <c r="G28" s="113"/>
      <c r="H28" s="28"/>
      <c r="I28" s="28"/>
      <c r="J28" s="28"/>
      <c r="K28" s="28"/>
      <c r="L28" s="16"/>
      <c r="N28" s="15"/>
      <c r="O28" s="15"/>
      <c r="P28" s="16"/>
      <c r="Q28" s="16"/>
      <c r="R28" s="16"/>
      <c r="S28" s="11"/>
      <c r="T28" s="11"/>
      <c r="U28" s="11"/>
      <c r="V28" s="11"/>
      <c r="Z28" t="s">
        <v>45</v>
      </c>
      <c r="AB28" s="25" t="e">
        <f t="shared" ref="AB28:AK28" si="34">TINV(0.05,2*R24-2)</f>
        <v>#NUM!</v>
      </c>
      <c r="AC28" s="12" t="e">
        <f t="shared" si="34"/>
        <v>#NUM!</v>
      </c>
      <c r="AD28" s="12" t="e">
        <f t="shared" si="34"/>
        <v>#NUM!</v>
      </c>
      <c r="AE28" s="12" t="e">
        <f t="shared" si="34"/>
        <v>#NUM!</v>
      </c>
      <c r="AF28" s="12" t="e">
        <f t="shared" si="34"/>
        <v>#NUM!</v>
      </c>
      <c r="AG28" s="12" t="e">
        <f t="shared" si="34"/>
        <v>#NUM!</v>
      </c>
      <c r="AH28" s="12" t="e">
        <f t="shared" si="34"/>
        <v>#NUM!</v>
      </c>
      <c r="AI28" s="12" t="e">
        <f t="shared" si="34"/>
        <v>#NUM!</v>
      </c>
      <c r="AJ28" s="12" t="e">
        <f t="shared" si="34"/>
        <v>#NUM!</v>
      </c>
      <c r="AK28" s="67" t="e">
        <f t="shared" si="34"/>
        <v>#NUM!</v>
      </c>
      <c r="AX28" s="28"/>
      <c r="AY28" s="28"/>
      <c r="AZ28" s="28"/>
      <c r="BA28" s="28"/>
      <c r="BB28" s="28"/>
      <c r="BC28" s="28"/>
      <c r="BD28" s="28"/>
      <c r="BE28" s="28"/>
      <c r="BF28" s="28"/>
      <c r="BG28" s="28"/>
      <c r="BH28" s="28"/>
      <c r="BI28" s="16"/>
      <c r="BK28" s="15"/>
      <c r="BL28" s="15"/>
      <c r="BM28" s="16"/>
      <c r="BN28" s="16"/>
      <c r="BO28" s="16"/>
      <c r="BP28" s="11"/>
      <c r="BQ28" s="11"/>
      <c r="BR28" s="11"/>
      <c r="BS28" s="11"/>
      <c r="BY28" s="12"/>
      <c r="BZ28" s="12"/>
      <c r="CA28" s="12"/>
      <c r="CB28" s="12"/>
      <c r="CC28" s="12"/>
      <c r="CD28" s="12"/>
      <c r="CE28" s="12"/>
      <c r="CF28" s="12"/>
      <c r="CG28" s="12"/>
      <c r="CH28" s="12"/>
      <c r="CT28" s="28"/>
      <c r="CU28" s="28"/>
      <c r="CV28" s="28"/>
      <c r="CW28" s="28"/>
      <c r="CX28" s="28"/>
      <c r="CY28" s="28"/>
      <c r="CZ28" s="28"/>
      <c r="DA28" s="28"/>
      <c r="DB28" s="28"/>
      <c r="DC28" s="28"/>
      <c r="DD28" s="28"/>
      <c r="DE28" s="16"/>
      <c r="DG28" s="15"/>
      <c r="DH28" s="15"/>
      <c r="DI28" s="16"/>
      <c r="DJ28" s="16"/>
      <c r="DK28" s="16"/>
      <c r="DL28" s="11"/>
      <c r="DM28" s="11"/>
      <c r="DN28" s="11"/>
      <c r="DO28" s="11"/>
      <c r="DU28" s="12"/>
      <c r="DV28" s="12"/>
      <c r="DW28" s="12"/>
      <c r="DX28" s="12"/>
      <c r="DY28" s="12"/>
      <c r="DZ28" s="12"/>
      <c r="EA28" s="12"/>
      <c r="EB28" s="12"/>
      <c r="EC28" s="12"/>
      <c r="ED28" s="12"/>
    </row>
    <row r="29" spans="1:144" ht="15" customHeight="1" x14ac:dyDescent="0.35">
      <c r="A29" s="28"/>
      <c r="B29" s="28"/>
      <c r="C29" s="28"/>
      <c r="D29" s="28"/>
      <c r="E29" s="28"/>
      <c r="F29" s="28"/>
      <c r="G29" s="113"/>
      <c r="H29" s="28"/>
      <c r="I29" s="28"/>
      <c r="J29" s="28"/>
      <c r="K29" s="28"/>
      <c r="L29" s="16"/>
      <c r="N29" s="15"/>
      <c r="O29" s="15"/>
      <c r="P29" s="16"/>
      <c r="Q29" s="16"/>
      <c r="R29" s="16"/>
      <c r="S29" s="11"/>
      <c r="T29" s="11"/>
      <c r="U29" s="11"/>
      <c r="V29" s="11"/>
      <c r="Z29" t="s">
        <v>46</v>
      </c>
      <c r="AB29" s="25" t="e">
        <f t="shared" ref="AB29:AK29" si="35">TDIST(ABS(AB27),2*R24-2,1)</f>
        <v>#DIV/0!</v>
      </c>
      <c r="AC29" s="12" t="e">
        <f t="shared" si="35"/>
        <v>#DIV/0!</v>
      </c>
      <c r="AD29" s="12" t="e">
        <f t="shared" si="35"/>
        <v>#DIV/0!</v>
      </c>
      <c r="AE29" s="12" t="e">
        <f t="shared" si="35"/>
        <v>#DIV/0!</v>
      </c>
      <c r="AF29" s="12" t="e">
        <f t="shared" si="35"/>
        <v>#DIV/0!</v>
      </c>
      <c r="AG29" s="12" t="e">
        <f t="shared" si="35"/>
        <v>#DIV/0!</v>
      </c>
      <c r="AH29" s="12" t="e">
        <f t="shared" si="35"/>
        <v>#DIV/0!</v>
      </c>
      <c r="AI29" s="12" t="e">
        <f t="shared" si="35"/>
        <v>#DIV/0!</v>
      </c>
      <c r="AJ29" s="12" t="e">
        <f t="shared" si="35"/>
        <v>#DIV/0!</v>
      </c>
      <c r="AK29" s="67" t="e">
        <f t="shared" si="35"/>
        <v>#DIV/0!</v>
      </c>
      <c r="AX29" s="28"/>
      <c r="AY29" s="28"/>
      <c r="AZ29" s="28"/>
      <c r="BA29" s="28"/>
      <c r="BB29" s="28"/>
      <c r="BC29" s="28"/>
      <c r="BD29" s="28"/>
      <c r="BE29" s="28"/>
      <c r="BF29" s="28"/>
      <c r="BG29" s="28"/>
      <c r="BH29" s="28"/>
      <c r="BI29" s="16"/>
      <c r="BK29" s="15"/>
      <c r="BL29" s="15"/>
      <c r="BM29" s="16"/>
      <c r="BN29" s="16"/>
      <c r="BO29" s="16"/>
      <c r="BP29" s="11"/>
      <c r="BQ29" s="11"/>
      <c r="BR29" s="11"/>
      <c r="BS29" s="11"/>
      <c r="BY29" s="12"/>
      <c r="BZ29" s="12"/>
      <c r="CA29" s="12"/>
      <c r="CB29" s="12"/>
      <c r="CC29" s="12"/>
      <c r="CD29" s="12"/>
      <c r="CE29" s="12"/>
      <c r="CF29" s="12"/>
      <c r="CG29" s="12"/>
      <c r="CH29" s="12"/>
      <c r="CT29" s="28"/>
      <c r="CU29" s="28"/>
      <c r="CV29" s="28"/>
      <c r="CW29" s="28"/>
      <c r="CX29" s="28"/>
      <c r="CY29" s="28"/>
      <c r="CZ29" s="28"/>
      <c r="DA29" s="28"/>
      <c r="DB29" s="28"/>
      <c r="DC29" s="28"/>
      <c r="DD29" s="28"/>
      <c r="DE29" s="16"/>
      <c r="DG29" s="15"/>
      <c r="DH29" s="15"/>
      <c r="DI29" s="16"/>
      <c r="DJ29" s="16"/>
      <c r="DK29" s="16"/>
      <c r="DL29" s="11"/>
      <c r="DM29" s="11"/>
      <c r="DN29" s="11"/>
      <c r="DO29" s="11"/>
      <c r="DU29" s="12"/>
      <c r="DV29" s="12"/>
      <c r="DW29" s="12"/>
      <c r="DX29" s="12"/>
      <c r="DY29" s="12"/>
      <c r="DZ29" s="12"/>
      <c r="EA29" s="12"/>
      <c r="EB29" s="12"/>
      <c r="EC29" s="12"/>
      <c r="ED29" s="12"/>
    </row>
    <row r="30" spans="1:144" ht="15" customHeight="1" x14ac:dyDescent="0.35">
      <c r="A30" s="28"/>
      <c r="B30" s="28"/>
      <c r="C30" s="28"/>
      <c r="D30" s="28"/>
      <c r="E30" s="28"/>
      <c r="F30" s="28"/>
      <c r="G30" s="113"/>
      <c r="H30" s="28"/>
      <c r="I30" s="28"/>
      <c r="J30" s="28"/>
      <c r="K30" s="28"/>
      <c r="L30" s="16"/>
      <c r="N30" s="15"/>
      <c r="O30" s="15"/>
      <c r="P30" s="16"/>
      <c r="Q30" s="16"/>
      <c r="R30" s="16"/>
      <c r="S30" s="11"/>
      <c r="T30" s="11"/>
      <c r="U30" s="11"/>
      <c r="V30" s="11"/>
      <c r="Z30" t="s">
        <v>47</v>
      </c>
      <c r="AB30" s="25" t="e">
        <f t="shared" ref="AB30:AK30" si="36">IF(R23&gt;4,IF(AB29&lt;0.001,"***",IF(AB29&lt;0.01,"**",IF(AB29&lt;0.05,"*","ns"))),"na")</f>
        <v>#DIV/0!</v>
      </c>
      <c r="AC30" s="12" t="e">
        <f t="shared" si="36"/>
        <v>#DIV/0!</v>
      </c>
      <c r="AD30" s="12" t="e">
        <f t="shared" si="36"/>
        <v>#DIV/0!</v>
      </c>
      <c r="AE30" s="12" t="e">
        <f t="shared" si="36"/>
        <v>#DIV/0!</v>
      </c>
      <c r="AF30" s="12" t="e">
        <f t="shared" si="36"/>
        <v>#DIV/0!</v>
      </c>
      <c r="AG30" s="12" t="e">
        <f t="shared" si="36"/>
        <v>#DIV/0!</v>
      </c>
      <c r="AH30" s="12" t="e">
        <f t="shared" si="36"/>
        <v>#DIV/0!</v>
      </c>
      <c r="AI30" s="12" t="e">
        <f t="shared" si="36"/>
        <v>#DIV/0!</v>
      </c>
      <c r="AJ30" s="12" t="e">
        <f t="shared" si="36"/>
        <v>#DIV/0!</v>
      </c>
      <c r="AK30" s="67" t="e">
        <f t="shared" si="36"/>
        <v>#DIV/0!</v>
      </c>
      <c r="AX30" s="28"/>
      <c r="AY30" s="28"/>
      <c r="AZ30" s="28"/>
      <c r="BA30" s="28"/>
      <c r="BB30" s="28"/>
      <c r="BC30" s="28"/>
      <c r="BD30" s="28"/>
      <c r="BE30" s="28"/>
      <c r="BF30" s="28"/>
      <c r="BG30" s="28"/>
      <c r="BH30" s="28"/>
      <c r="BI30" s="16"/>
      <c r="BK30" s="15"/>
      <c r="BL30" s="15"/>
      <c r="BM30" s="16"/>
      <c r="BN30" s="16"/>
      <c r="BO30" s="16"/>
      <c r="BP30" s="11"/>
      <c r="BQ30" s="11"/>
      <c r="BR30" s="11"/>
      <c r="BS30" s="11"/>
      <c r="BY30" s="12"/>
      <c r="BZ30" s="12"/>
      <c r="CA30" s="12"/>
      <c r="CB30" s="12"/>
      <c r="CC30" s="12"/>
      <c r="CD30" s="12"/>
      <c r="CE30" s="12"/>
      <c r="CF30" s="12"/>
      <c r="CG30" s="12"/>
      <c r="CH30" s="12"/>
      <c r="CT30" s="28"/>
      <c r="CU30" s="28"/>
      <c r="CV30" s="28"/>
      <c r="CW30" s="28"/>
      <c r="CX30" s="28"/>
      <c r="CY30" s="28"/>
      <c r="CZ30" s="28"/>
      <c r="DA30" s="28"/>
      <c r="DB30" s="28"/>
      <c r="DC30" s="28"/>
      <c r="DD30" s="28"/>
      <c r="DE30" s="16"/>
      <c r="DG30" s="15"/>
      <c r="DH30" s="15"/>
      <c r="DI30" s="16"/>
      <c r="DJ30" s="16"/>
      <c r="DK30" s="16"/>
      <c r="DL30" s="11"/>
      <c r="DM30" s="11"/>
      <c r="DN30" s="11"/>
      <c r="DO30" s="11"/>
      <c r="DU30" s="12"/>
      <c r="DV30" s="12"/>
      <c r="DW30" s="12"/>
      <c r="DX30" s="12"/>
      <c r="DY30" s="12"/>
      <c r="DZ30" s="12"/>
      <c r="EA30" s="12"/>
      <c r="EB30" s="12"/>
      <c r="EC30" s="12"/>
      <c r="ED30" s="12"/>
    </row>
    <row r="31" spans="1:144" x14ac:dyDescent="0.25">
      <c r="T31" t="s">
        <v>13</v>
      </c>
    </row>
    <row r="32" spans="1:144" x14ac:dyDescent="0.25">
      <c r="G32" t="s">
        <v>49</v>
      </c>
      <c r="H32" t="s">
        <v>50</v>
      </c>
      <c r="S32" t="s">
        <v>49</v>
      </c>
      <c r="T32" t="s">
        <v>50</v>
      </c>
    </row>
    <row r="33" spans="1:20" x14ac:dyDescent="0.25">
      <c r="G33" t="s">
        <v>15</v>
      </c>
      <c r="H33" t="s">
        <v>52</v>
      </c>
      <c r="S33" t="s">
        <v>15</v>
      </c>
      <c r="T33" t="s">
        <v>63</v>
      </c>
    </row>
    <row r="34" spans="1:20" x14ac:dyDescent="0.25">
      <c r="G34" t="s">
        <v>16</v>
      </c>
      <c r="H34" t="s">
        <v>53</v>
      </c>
      <c r="S34" t="s">
        <v>16</v>
      </c>
      <c r="T34" t="s">
        <v>67</v>
      </c>
    </row>
    <row r="35" spans="1:20" x14ac:dyDescent="0.25">
      <c r="G35" t="s">
        <v>17</v>
      </c>
      <c r="H35" t="s">
        <v>54</v>
      </c>
      <c r="S35" t="s">
        <v>17</v>
      </c>
      <c r="T35" t="s">
        <v>68</v>
      </c>
    </row>
    <row r="36" spans="1:20" x14ac:dyDescent="0.25">
      <c r="G36" t="s">
        <v>18</v>
      </c>
      <c r="H36" t="s">
        <v>55</v>
      </c>
      <c r="S36" t="s">
        <v>18</v>
      </c>
      <c r="T36" t="s">
        <v>64</v>
      </c>
    </row>
    <row r="37" spans="1:20" x14ac:dyDescent="0.25">
      <c r="G37" t="s">
        <v>19</v>
      </c>
      <c r="H37" t="s">
        <v>56</v>
      </c>
      <c r="S37" t="s">
        <v>19</v>
      </c>
      <c r="T37" t="s">
        <v>56</v>
      </c>
    </row>
    <row r="38" spans="1:20" x14ac:dyDescent="0.25">
      <c r="G38" t="s">
        <v>20</v>
      </c>
      <c r="H38" t="s">
        <v>57</v>
      </c>
      <c r="S38" t="s">
        <v>20</v>
      </c>
      <c r="T38" t="s">
        <v>65</v>
      </c>
    </row>
    <row r="39" spans="1:20" x14ac:dyDescent="0.25">
      <c r="G39" t="s">
        <v>21</v>
      </c>
      <c r="H39" t="s">
        <v>58</v>
      </c>
      <c r="S39" t="s">
        <v>21</v>
      </c>
      <c r="T39" t="s">
        <v>66</v>
      </c>
    </row>
    <row r="40" spans="1:20" x14ac:dyDescent="0.25">
      <c r="G40" t="s">
        <v>22</v>
      </c>
      <c r="H40" t="s">
        <v>59</v>
      </c>
      <c r="S40" t="s">
        <v>22</v>
      </c>
      <c r="T40" t="s">
        <v>69</v>
      </c>
    </row>
    <row r="42" spans="1:20" x14ac:dyDescent="0.25">
      <c r="A42" s="19" t="s">
        <v>267</v>
      </c>
    </row>
    <row r="43" spans="1:20" x14ac:dyDescent="0.25">
      <c r="A43" s="44" t="s">
        <v>268</v>
      </c>
    </row>
    <row r="45" spans="1:20" x14ac:dyDescent="0.25">
      <c r="A45" t="s">
        <v>269</v>
      </c>
    </row>
    <row r="46" spans="1:20" x14ac:dyDescent="0.25">
      <c r="A46" s="13" t="s">
        <v>270</v>
      </c>
    </row>
    <row r="47" spans="1:20" x14ac:dyDescent="0.25">
      <c r="A47" s="13" t="s">
        <v>271</v>
      </c>
    </row>
    <row r="48" spans="1:20" x14ac:dyDescent="0.25">
      <c r="A48" s="13" t="s">
        <v>272</v>
      </c>
    </row>
    <row r="49" spans="1:96" x14ac:dyDescent="0.25">
      <c r="A49" s="13" t="s">
        <v>71</v>
      </c>
    </row>
    <row r="50" spans="1:96" x14ac:dyDescent="0.25">
      <c r="A50" s="190" t="s">
        <v>70</v>
      </c>
    </row>
    <row r="51" spans="1:96" x14ac:dyDescent="0.25">
      <c r="A51" s="228" t="s">
        <v>523</v>
      </c>
    </row>
    <row r="52" spans="1:96" x14ac:dyDescent="0.25">
      <c r="A52" s="227" t="s">
        <v>518</v>
      </c>
    </row>
    <row r="54" spans="1:96" x14ac:dyDescent="0.25">
      <c r="A54" s="47" t="s">
        <v>273</v>
      </c>
    </row>
    <row r="55" spans="1:96" ht="16.5" x14ac:dyDescent="0.35">
      <c r="A55" t="s">
        <v>204</v>
      </c>
      <c r="B55" s="1" t="s">
        <v>169</v>
      </c>
      <c r="G55" s="2"/>
      <c r="K55" s="232" t="s">
        <v>11</v>
      </c>
      <c r="L55" s="20"/>
      <c r="M55" s="1"/>
      <c r="N55" s="15"/>
      <c r="O55" s="15"/>
      <c r="P55" s="16"/>
      <c r="Q55" s="16"/>
      <c r="R55" s="229" t="s">
        <v>155</v>
      </c>
      <c r="S55" s="230"/>
      <c r="T55" s="230"/>
      <c r="U55" s="230"/>
      <c r="V55" s="230"/>
      <c r="W55" s="230"/>
      <c r="X55" s="230"/>
      <c r="Y55" s="230"/>
      <c r="Z55" s="230"/>
      <c r="AA55" s="231"/>
      <c r="AB55" s="229" t="s">
        <v>156</v>
      </c>
      <c r="AC55" s="230"/>
      <c r="AD55" s="230"/>
      <c r="AE55" s="230"/>
      <c r="AF55" s="230"/>
      <c r="AG55" s="230"/>
      <c r="AH55" s="230"/>
      <c r="AI55" s="230"/>
      <c r="AJ55" s="230"/>
      <c r="AK55" s="231"/>
      <c r="AL55" s="229" t="s">
        <v>157</v>
      </c>
      <c r="AM55" s="230"/>
      <c r="AN55" s="230"/>
      <c r="AO55" s="230"/>
      <c r="AP55" s="230"/>
      <c r="AQ55" s="230"/>
      <c r="AR55" s="230"/>
      <c r="AS55" s="230"/>
      <c r="AT55" s="230"/>
      <c r="AU55" s="231"/>
      <c r="AX55" t="s">
        <v>205</v>
      </c>
      <c r="AY55" s="1" t="s">
        <v>169</v>
      </c>
      <c r="BD55" s="2"/>
      <c r="BH55" s="232" t="s">
        <v>11</v>
      </c>
      <c r="BI55" s="20"/>
      <c r="BJ55" s="1"/>
      <c r="BK55" s="15"/>
      <c r="BL55" s="15"/>
      <c r="BM55" s="16"/>
      <c r="BN55" s="16"/>
      <c r="BO55" s="229" t="s">
        <v>155</v>
      </c>
      <c r="BP55" s="230"/>
      <c r="BQ55" s="230"/>
      <c r="BR55" s="230"/>
      <c r="BS55" s="230"/>
      <c r="BT55" s="230"/>
      <c r="BU55" s="230"/>
      <c r="BV55" s="230"/>
      <c r="BW55" s="230"/>
      <c r="BX55" s="231"/>
      <c r="BY55" s="229" t="s">
        <v>156</v>
      </c>
      <c r="BZ55" s="230"/>
      <c r="CA55" s="230"/>
      <c r="CB55" s="230"/>
      <c r="CC55" s="230"/>
      <c r="CD55" s="230"/>
      <c r="CE55" s="230"/>
      <c r="CF55" s="230"/>
      <c r="CG55" s="230"/>
      <c r="CH55" s="231"/>
      <c r="CI55" s="229" t="s">
        <v>157</v>
      </c>
      <c r="CJ55" s="230"/>
      <c r="CK55" s="230"/>
      <c r="CL55" s="230"/>
      <c r="CM55" s="230"/>
      <c r="CN55" s="230"/>
      <c r="CO55" s="230"/>
      <c r="CP55" s="230"/>
      <c r="CQ55" s="230"/>
      <c r="CR55" s="231"/>
    </row>
    <row r="56" spans="1:96" ht="72.75" customHeight="1" x14ac:dyDescent="0.35">
      <c r="A56" s="33"/>
      <c r="B56" s="9" t="s">
        <v>170</v>
      </c>
      <c r="C56" s="11" t="s">
        <v>171</v>
      </c>
      <c r="D56" s="11" t="s">
        <v>172</v>
      </c>
      <c r="E56" s="11" t="s">
        <v>173</v>
      </c>
      <c r="F56" s="11" t="s">
        <v>174</v>
      </c>
      <c r="G56" s="26" t="s">
        <v>175</v>
      </c>
      <c r="H56" s="62"/>
      <c r="I56" s="62"/>
      <c r="J56" s="62"/>
      <c r="K56" s="232"/>
      <c r="L56" s="106" t="s">
        <v>1</v>
      </c>
      <c r="M56" s="1"/>
      <c r="N56" s="49"/>
      <c r="O56" s="49"/>
      <c r="P56" s="49"/>
      <c r="Q56" s="49"/>
      <c r="R56" s="5"/>
      <c r="S56" s="230" t="s">
        <v>3</v>
      </c>
      <c r="T56" s="230"/>
      <c r="U56" s="230"/>
      <c r="V56" s="230"/>
      <c r="W56" s="11" t="s">
        <v>4</v>
      </c>
      <c r="X56" s="11"/>
      <c r="Y56" s="230" t="s">
        <v>6</v>
      </c>
      <c r="Z56" s="230"/>
      <c r="AA56" s="231"/>
      <c r="AB56" s="5"/>
      <c r="AC56" s="230" t="s">
        <v>3</v>
      </c>
      <c r="AD56" s="230"/>
      <c r="AE56" s="230"/>
      <c r="AF56" s="230"/>
      <c r="AG56" s="11" t="s">
        <v>4</v>
      </c>
      <c r="AH56" s="11"/>
      <c r="AI56" s="230" t="s">
        <v>6</v>
      </c>
      <c r="AJ56" s="230"/>
      <c r="AK56" s="231"/>
      <c r="AL56" s="5"/>
      <c r="AM56" s="230" t="s">
        <v>3</v>
      </c>
      <c r="AN56" s="230"/>
      <c r="AO56" s="230"/>
      <c r="AP56" s="230"/>
      <c r="AQ56" s="11" t="s">
        <v>4</v>
      </c>
      <c r="AR56" s="11"/>
      <c r="AS56" s="230" t="s">
        <v>6</v>
      </c>
      <c r="AT56" s="230"/>
      <c r="AU56" s="231"/>
      <c r="AX56" s="33">
        <v>2019</v>
      </c>
      <c r="AY56" s="9" t="s">
        <v>170</v>
      </c>
      <c r="AZ56" s="11" t="s">
        <v>171</v>
      </c>
      <c r="BA56" s="11" t="s">
        <v>172</v>
      </c>
      <c r="BB56" s="11" t="s">
        <v>173</v>
      </c>
      <c r="BC56" s="11" t="s">
        <v>174</v>
      </c>
      <c r="BD56" s="26" t="s">
        <v>175</v>
      </c>
      <c r="BE56" s="62"/>
      <c r="BF56" s="62"/>
      <c r="BG56" s="62"/>
      <c r="BH56" s="232"/>
      <c r="BI56" s="106" t="s">
        <v>1</v>
      </c>
      <c r="BJ56" s="1"/>
      <c r="BK56" s="49"/>
      <c r="BL56" s="49"/>
      <c r="BM56" s="49"/>
      <c r="BN56" s="49"/>
      <c r="BO56" s="5"/>
      <c r="BP56" s="230" t="s">
        <v>3</v>
      </c>
      <c r="BQ56" s="230"/>
      <c r="BR56" s="230"/>
      <c r="BS56" s="230"/>
      <c r="BT56" s="11" t="s">
        <v>4</v>
      </c>
      <c r="BU56" s="11"/>
      <c r="BV56" s="230" t="s">
        <v>6</v>
      </c>
      <c r="BW56" s="230"/>
      <c r="BX56" s="231"/>
      <c r="BY56" s="5"/>
      <c r="BZ56" s="230" t="s">
        <v>3</v>
      </c>
      <c r="CA56" s="230"/>
      <c r="CB56" s="230"/>
      <c r="CC56" s="230"/>
      <c r="CD56" s="11" t="s">
        <v>4</v>
      </c>
      <c r="CE56" s="11"/>
      <c r="CF56" s="230" t="s">
        <v>6</v>
      </c>
      <c r="CG56" s="230"/>
      <c r="CH56" s="231"/>
      <c r="CI56" s="5"/>
      <c r="CJ56" s="230" t="s">
        <v>3</v>
      </c>
      <c r="CK56" s="230"/>
      <c r="CL56" s="230"/>
      <c r="CM56" s="230"/>
      <c r="CN56" s="11" t="s">
        <v>4</v>
      </c>
      <c r="CO56" s="11"/>
      <c r="CP56" s="230" t="s">
        <v>6</v>
      </c>
      <c r="CQ56" s="230"/>
      <c r="CR56" s="231"/>
    </row>
    <row r="57" spans="1:96" ht="107.1" customHeight="1" x14ac:dyDescent="0.3">
      <c r="A57" s="3" t="s">
        <v>318</v>
      </c>
      <c r="B57" s="9" t="s">
        <v>176</v>
      </c>
      <c r="C57" s="11" t="s">
        <v>177</v>
      </c>
      <c r="D57" s="11" t="s">
        <v>178</v>
      </c>
      <c r="E57" s="11"/>
      <c r="F57" s="11" t="s">
        <v>179</v>
      </c>
      <c r="G57" s="26"/>
      <c r="H57" s="62" t="s">
        <v>158</v>
      </c>
      <c r="I57" s="62" t="s">
        <v>159</v>
      </c>
      <c r="J57" s="62" t="s">
        <v>160</v>
      </c>
      <c r="K57" s="88" t="s">
        <v>161</v>
      </c>
      <c r="L57" s="85" t="s">
        <v>162</v>
      </c>
      <c r="M57" s="62" t="s">
        <v>163</v>
      </c>
      <c r="N57" s="7" t="s">
        <v>206</v>
      </c>
      <c r="O57" s="6" t="s">
        <v>2</v>
      </c>
      <c r="P57" s="7" t="s">
        <v>207</v>
      </c>
      <c r="Q57" s="6" t="s">
        <v>2</v>
      </c>
      <c r="R57" s="229" t="s">
        <v>13</v>
      </c>
      <c r="S57" s="62" t="s">
        <v>50</v>
      </c>
      <c r="T57" s="62" t="s">
        <v>63</v>
      </c>
      <c r="U57" s="62" t="s">
        <v>164</v>
      </c>
      <c r="V57" s="62" t="s">
        <v>165</v>
      </c>
      <c r="W57" s="11" t="s">
        <v>64</v>
      </c>
      <c r="X57" s="11" t="s">
        <v>166</v>
      </c>
      <c r="Y57" s="62" t="s">
        <v>65</v>
      </c>
      <c r="Z57" s="62" t="s">
        <v>66</v>
      </c>
      <c r="AA57" s="63" t="s">
        <v>167</v>
      </c>
      <c r="AB57" s="229" t="s">
        <v>13</v>
      </c>
      <c r="AC57" s="62" t="s">
        <v>50</v>
      </c>
      <c r="AD57" s="62" t="s">
        <v>63</v>
      </c>
      <c r="AE57" s="62" t="s">
        <v>164</v>
      </c>
      <c r="AF57" s="62" t="s">
        <v>165</v>
      </c>
      <c r="AG57" s="11" t="s">
        <v>64</v>
      </c>
      <c r="AH57" s="11" t="s">
        <v>166</v>
      </c>
      <c r="AI57" s="62" t="s">
        <v>65</v>
      </c>
      <c r="AJ57" s="62" t="s">
        <v>66</v>
      </c>
      <c r="AK57" s="63" t="s">
        <v>167</v>
      </c>
      <c r="AL57" s="229" t="s">
        <v>13</v>
      </c>
      <c r="AM57" s="62" t="s">
        <v>50</v>
      </c>
      <c r="AN57" s="62" t="s">
        <v>63</v>
      </c>
      <c r="AO57" s="62" t="s">
        <v>164</v>
      </c>
      <c r="AP57" s="62" t="s">
        <v>165</v>
      </c>
      <c r="AQ57" s="11" t="s">
        <v>64</v>
      </c>
      <c r="AR57" s="11" t="s">
        <v>166</v>
      </c>
      <c r="AS57" s="62" t="s">
        <v>65</v>
      </c>
      <c r="AT57" s="62" t="s">
        <v>66</v>
      </c>
      <c r="AU57" s="63" t="s">
        <v>167</v>
      </c>
      <c r="AX57" s="3" t="s">
        <v>319</v>
      </c>
      <c r="AY57" s="9" t="s">
        <v>176</v>
      </c>
      <c r="AZ57" s="11" t="s">
        <v>177</v>
      </c>
      <c r="BA57" s="11" t="s">
        <v>178</v>
      </c>
      <c r="BB57" s="11"/>
      <c r="BC57" s="11" t="s">
        <v>179</v>
      </c>
      <c r="BD57" s="26"/>
      <c r="BE57" s="62" t="s">
        <v>158</v>
      </c>
      <c r="BF57" s="62" t="s">
        <v>159</v>
      </c>
      <c r="BG57" s="62" t="s">
        <v>160</v>
      </c>
      <c r="BH57" s="88" t="s">
        <v>161</v>
      </c>
      <c r="BI57" s="85" t="s">
        <v>162</v>
      </c>
      <c r="BJ57" s="62" t="s">
        <v>163</v>
      </c>
      <c r="BK57" s="7" t="s">
        <v>206</v>
      </c>
      <c r="BL57" s="6" t="s">
        <v>2</v>
      </c>
      <c r="BM57" s="7" t="s">
        <v>207</v>
      </c>
      <c r="BN57" s="6" t="s">
        <v>2</v>
      </c>
      <c r="BO57" s="229" t="s">
        <v>13</v>
      </c>
      <c r="BP57" s="62" t="s">
        <v>50</v>
      </c>
      <c r="BQ57" s="62" t="s">
        <v>63</v>
      </c>
      <c r="BR57" s="62" t="s">
        <v>164</v>
      </c>
      <c r="BS57" s="62" t="s">
        <v>165</v>
      </c>
      <c r="BT57" s="11" t="s">
        <v>64</v>
      </c>
      <c r="BU57" s="11" t="s">
        <v>166</v>
      </c>
      <c r="BV57" s="62" t="s">
        <v>65</v>
      </c>
      <c r="BW57" s="62" t="s">
        <v>66</v>
      </c>
      <c r="BX57" s="63" t="s">
        <v>167</v>
      </c>
      <c r="BY57" s="229" t="s">
        <v>13</v>
      </c>
      <c r="BZ57" s="62" t="s">
        <v>50</v>
      </c>
      <c r="CA57" s="62" t="s">
        <v>63</v>
      </c>
      <c r="CB57" s="62" t="s">
        <v>164</v>
      </c>
      <c r="CC57" s="62" t="s">
        <v>165</v>
      </c>
      <c r="CD57" s="11" t="s">
        <v>64</v>
      </c>
      <c r="CE57" s="11" t="s">
        <v>166</v>
      </c>
      <c r="CF57" s="62" t="s">
        <v>65</v>
      </c>
      <c r="CG57" s="62" t="s">
        <v>66</v>
      </c>
      <c r="CH57" s="63" t="s">
        <v>167</v>
      </c>
      <c r="CI57" s="229" t="s">
        <v>13</v>
      </c>
      <c r="CJ57" s="62" t="s">
        <v>50</v>
      </c>
      <c r="CK57" s="62" t="s">
        <v>63</v>
      </c>
      <c r="CL57" s="62" t="s">
        <v>164</v>
      </c>
      <c r="CM57" s="62" t="s">
        <v>165</v>
      </c>
      <c r="CN57" s="11" t="s">
        <v>64</v>
      </c>
      <c r="CO57" s="11" t="s">
        <v>166</v>
      </c>
      <c r="CP57" s="62" t="s">
        <v>65</v>
      </c>
      <c r="CQ57" s="62" t="s">
        <v>66</v>
      </c>
      <c r="CR57" s="63" t="s">
        <v>167</v>
      </c>
    </row>
    <row r="58" spans="1:96" ht="29.1" customHeight="1" x14ac:dyDescent="0.3">
      <c r="A58" s="92" t="s">
        <v>80</v>
      </c>
      <c r="B58" s="1" t="s">
        <v>180</v>
      </c>
      <c r="C58" t="s">
        <v>181</v>
      </c>
      <c r="D58" t="s">
        <v>182</v>
      </c>
      <c r="E58" t="s">
        <v>183</v>
      </c>
      <c r="F58" t="s">
        <v>184</v>
      </c>
      <c r="G58" t="s">
        <v>185</v>
      </c>
      <c r="H58" s="61"/>
      <c r="I58" s="62"/>
      <c r="J58" s="63"/>
      <c r="K58" s="85"/>
      <c r="L58" s="1"/>
      <c r="M58" s="61" t="s">
        <v>168</v>
      </c>
      <c r="N58" s="230" t="s">
        <v>12</v>
      </c>
      <c r="O58" s="230"/>
      <c r="P58" s="230"/>
      <c r="Q58" s="230"/>
      <c r="R58" s="229"/>
      <c r="S58" s="62" t="s">
        <v>14</v>
      </c>
      <c r="T58" s="62" t="s">
        <v>15</v>
      </c>
      <c r="U58" s="62" t="s">
        <v>16</v>
      </c>
      <c r="V58" s="62" t="s">
        <v>17</v>
      </c>
      <c r="W58" s="62" t="s">
        <v>18</v>
      </c>
      <c r="X58" s="62" t="s">
        <v>19</v>
      </c>
      <c r="Y58" s="62" t="s">
        <v>20</v>
      </c>
      <c r="Z58" s="62" t="s">
        <v>21</v>
      </c>
      <c r="AA58" s="63" t="s">
        <v>22</v>
      </c>
      <c r="AB58" s="229"/>
      <c r="AC58" s="62" t="s">
        <v>14</v>
      </c>
      <c r="AD58" s="62" t="s">
        <v>15</v>
      </c>
      <c r="AE58" s="62" t="s">
        <v>16</v>
      </c>
      <c r="AF58" s="62" t="s">
        <v>17</v>
      </c>
      <c r="AG58" s="62" t="s">
        <v>18</v>
      </c>
      <c r="AH58" s="62" t="s">
        <v>19</v>
      </c>
      <c r="AI58" s="62" t="s">
        <v>20</v>
      </c>
      <c r="AJ58" s="62" t="s">
        <v>21</v>
      </c>
      <c r="AK58" s="63" t="s">
        <v>22</v>
      </c>
      <c r="AL58" s="229"/>
      <c r="AM58" s="62" t="s">
        <v>14</v>
      </c>
      <c r="AN58" s="62" t="s">
        <v>15</v>
      </c>
      <c r="AO58" s="62" t="s">
        <v>16</v>
      </c>
      <c r="AP58" s="62" t="s">
        <v>17</v>
      </c>
      <c r="AQ58" s="62" t="s">
        <v>18</v>
      </c>
      <c r="AR58" s="62" t="s">
        <v>19</v>
      </c>
      <c r="AS58" s="62" t="s">
        <v>20</v>
      </c>
      <c r="AT58" s="62" t="s">
        <v>21</v>
      </c>
      <c r="AU58" s="63" t="s">
        <v>22</v>
      </c>
      <c r="AX58" s="92" t="s">
        <v>80</v>
      </c>
      <c r="AY58" s="1" t="s">
        <v>180</v>
      </c>
      <c r="AZ58" t="s">
        <v>181</v>
      </c>
      <c r="BA58" t="s">
        <v>182</v>
      </c>
      <c r="BB58" t="s">
        <v>183</v>
      </c>
      <c r="BC58" t="s">
        <v>184</v>
      </c>
      <c r="BD58" t="s">
        <v>185</v>
      </c>
      <c r="BE58" s="61"/>
      <c r="BF58" s="62"/>
      <c r="BG58" s="63"/>
      <c r="BH58" s="85"/>
      <c r="BI58" s="1"/>
      <c r="BJ58" s="61" t="s">
        <v>168</v>
      </c>
      <c r="BK58" s="230" t="s">
        <v>12</v>
      </c>
      <c r="BL58" s="230"/>
      <c r="BM58" s="230"/>
      <c r="BN58" s="230"/>
      <c r="BO58" s="229"/>
      <c r="BP58" s="62" t="s">
        <v>14</v>
      </c>
      <c r="BQ58" s="62" t="s">
        <v>15</v>
      </c>
      <c r="BR58" s="62" t="s">
        <v>16</v>
      </c>
      <c r="BS58" s="62" t="s">
        <v>17</v>
      </c>
      <c r="BT58" s="62" t="s">
        <v>18</v>
      </c>
      <c r="BU58" s="62" t="s">
        <v>19</v>
      </c>
      <c r="BV58" s="62" t="s">
        <v>20</v>
      </c>
      <c r="BW58" s="62" t="s">
        <v>21</v>
      </c>
      <c r="BX58" s="63" t="s">
        <v>22</v>
      </c>
      <c r="BY58" s="229"/>
      <c r="BZ58" s="62" t="s">
        <v>14</v>
      </c>
      <c r="CA58" s="62" t="s">
        <v>15</v>
      </c>
      <c r="CB58" s="62" t="s">
        <v>16</v>
      </c>
      <c r="CC58" s="62" t="s">
        <v>17</v>
      </c>
      <c r="CD58" s="62" t="s">
        <v>18</v>
      </c>
      <c r="CE58" s="62" t="s">
        <v>19</v>
      </c>
      <c r="CF58" s="62" t="s">
        <v>20</v>
      </c>
      <c r="CG58" s="62" t="s">
        <v>21</v>
      </c>
      <c r="CH58" s="63" t="s">
        <v>22</v>
      </c>
      <c r="CI58" s="229"/>
      <c r="CJ58" s="62" t="s">
        <v>14</v>
      </c>
      <c r="CK58" s="62" t="s">
        <v>15</v>
      </c>
      <c r="CL58" s="62" t="s">
        <v>16</v>
      </c>
      <c r="CM58" s="62" t="s">
        <v>17</v>
      </c>
      <c r="CN58" s="62" t="s">
        <v>18</v>
      </c>
      <c r="CO58" s="62" t="s">
        <v>19</v>
      </c>
      <c r="CP58" s="62" t="s">
        <v>20</v>
      </c>
      <c r="CQ58" s="62" t="s">
        <v>21</v>
      </c>
      <c r="CR58" s="63" t="s">
        <v>22</v>
      </c>
    </row>
    <row r="59" spans="1:96" ht="15.75" x14ac:dyDescent="0.25">
      <c r="A59" s="93" t="s">
        <v>24</v>
      </c>
      <c r="B59" s="93"/>
      <c r="C59" s="93"/>
      <c r="D59" s="93"/>
      <c r="E59" s="93"/>
      <c r="F59" s="93"/>
      <c r="G59" s="43"/>
      <c r="H59" s="107" t="s">
        <v>8</v>
      </c>
      <c r="I59" s="79" t="s">
        <v>186</v>
      </c>
      <c r="J59" s="93"/>
      <c r="K59" s="77"/>
      <c r="L59" s="76">
        <v>1749.82</v>
      </c>
      <c r="M59" s="156"/>
      <c r="N59" s="108"/>
      <c r="O59" s="108"/>
      <c r="P59" s="89">
        <f t="shared" ref="P59:P74" si="37">IF(N59&lt;0.01*L59,0.01,IF(N59&gt;100*L59,100,N59/L59))</f>
        <v>0.01</v>
      </c>
      <c r="Q59" s="90">
        <f>IF(O59&gt;0,O59/L59,0.01)</f>
        <v>0.01</v>
      </c>
      <c r="R59" s="95"/>
      <c r="S59" s="96"/>
      <c r="T59" s="96"/>
      <c r="U59" s="96"/>
      <c r="V59" s="96"/>
      <c r="W59" s="96"/>
      <c r="X59" s="96"/>
      <c r="Y59" s="96"/>
      <c r="Z59" s="96"/>
      <c r="AA59" s="96"/>
      <c r="AB59" s="91" t="str">
        <f>IF(R59&gt;0,(R59/R$76)*LN($P59),"na")</f>
        <v>na</v>
      </c>
      <c r="AC59" s="89" t="str">
        <f t="shared" ref="AC59:AK74" si="38">IF(S59&gt;0,(S59/S$76)*LN($P59),"na")</f>
        <v>na</v>
      </c>
      <c r="AD59" s="89" t="str">
        <f t="shared" si="38"/>
        <v>na</v>
      </c>
      <c r="AE59" s="89" t="str">
        <f t="shared" si="38"/>
        <v>na</v>
      </c>
      <c r="AF59" s="89" t="str">
        <f t="shared" si="38"/>
        <v>na</v>
      </c>
      <c r="AG59" s="89" t="str">
        <f t="shared" si="38"/>
        <v>na</v>
      </c>
      <c r="AH59" s="89" t="str">
        <f t="shared" si="38"/>
        <v>na</v>
      </c>
      <c r="AI59" s="89" t="str">
        <f t="shared" si="38"/>
        <v>na</v>
      </c>
      <c r="AJ59" s="89" t="str">
        <f t="shared" si="38"/>
        <v>na</v>
      </c>
      <c r="AK59" s="89" t="str">
        <f t="shared" si="38"/>
        <v>na</v>
      </c>
      <c r="AL59" s="91" t="str">
        <f>IF(R59&gt;0,(((R59/R$76)^2)*($Q59^2))/($P59^2),"na")</f>
        <v>na</v>
      </c>
      <c r="AM59" s="89" t="str">
        <f t="shared" ref="AM59:AU74" si="39">IF(S59&gt;0,(((S59/S$76)^2)*($Q59^2))/($P59^2),"na")</f>
        <v>na</v>
      </c>
      <c r="AN59" s="89" t="str">
        <f t="shared" si="39"/>
        <v>na</v>
      </c>
      <c r="AO59" s="89" t="str">
        <f t="shared" si="39"/>
        <v>na</v>
      </c>
      <c r="AP59" s="89" t="str">
        <f t="shared" si="39"/>
        <v>na</v>
      </c>
      <c r="AQ59" s="89" t="str">
        <f t="shared" si="39"/>
        <v>na</v>
      </c>
      <c r="AR59" s="89" t="str">
        <f t="shared" si="39"/>
        <v>na</v>
      </c>
      <c r="AS59" s="89" t="str">
        <f t="shared" si="39"/>
        <v>na</v>
      </c>
      <c r="AT59" s="89" t="str">
        <f t="shared" si="39"/>
        <v>na</v>
      </c>
      <c r="AU59" s="90" t="str">
        <f t="shared" si="39"/>
        <v>na</v>
      </c>
      <c r="AX59" s="93" t="s">
        <v>24</v>
      </c>
      <c r="AY59" s="93"/>
      <c r="AZ59" s="93"/>
      <c r="BA59" s="93"/>
      <c r="BB59" s="93"/>
      <c r="BC59" s="93"/>
      <c r="BD59" s="43"/>
      <c r="BE59" s="107" t="s">
        <v>8</v>
      </c>
      <c r="BF59" s="79" t="s">
        <v>186</v>
      </c>
      <c r="BG59" s="93"/>
      <c r="BH59" s="77"/>
      <c r="BI59" s="76">
        <v>1749.82</v>
      </c>
      <c r="BJ59" s="156"/>
      <c r="BK59" s="108"/>
      <c r="BL59" s="108"/>
      <c r="BM59" s="89">
        <f t="shared" ref="BM59:BM74" si="40">IF(BK59&lt;0.01*BI59,0.01,IF(BK59&gt;100*BI59,100,BK59/BI59))</f>
        <v>0.01</v>
      </c>
      <c r="BN59" s="90">
        <f>IF(BL59&gt;0,BL59/BI59,0.01)</f>
        <v>0.01</v>
      </c>
      <c r="BO59" s="95"/>
      <c r="BP59" s="96"/>
      <c r="BQ59" s="96"/>
      <c r="BR59" s="96"/>
      <c r="BS59" s="96"/>
      <c r="BT59" s="96"/>
      <c r="BU59" s="96"/>
      <c r="BV59" s="96"/>
      <c r="BW59" s="96"/>
      <c r="BX59" s="96"/>
      <c r="BY59" s="91" t="str">
        <f>IF(BO59&gt;0,(BO59/BO$76)*LN($BM59),"na")</f>
        <v>na</v>
      </c>
      <c r="BZ59" s="89" t="str">
        <f t="shared" ref="BZ59:CH74" si="41">IF(BP59&gt;0,(BP59/BP$76)*LN($BM59),"na")</f>
        <v>na</v>
      </c>
      <c r="CA59" s="89" t="str">
        <f t="shared" si="41"/>
        <v>na</v>
      </c>
      <c r="CB59" s="89" t="str">
        <f t="shared" si="41"/>
        <v>na</v>
      </c>
      <c r="CC59" s="89" t="str">
        <f t="shared" si="41"/>
        <v>na</v>
      </c>
      <c r="CD59" s="89" t="str">
        <f t="shared" si="41"/>
        <v>na</v>
      </c>
      <c r="CE59" s="89" t="str">
        <f t="shared" si="41"/>
        <v>na</v>
      </c>
      <c r="CF59" s="89" t="str">
        <f t="shared" si="41"/>
        <v>na</v>
      </c>
      <c r="CG59" s="89" t="str">
        <f t="shared" si="41"/>
        <v>na</v>
      </c>
      <c r="CH59" s="89" t="str">
        <f t="shared" si="41"/>
        <v>na</v>
      </c>
      <c r="CI59" s="91" t="str">
        <f>IF(BO59&gt;0,(((BO59/BO$76)^2)*($BN59^2))/($BM59^2),"na")</f>
        <v>na</v>
      </c>
      <c r="CJ59" s="89" t="str">
        <f t="shared" ref="CJ59:CR74" si="42">IF(BP59&gt;0,(((BP59/BP$76)^2)*($BN59^2))/($BM59^2),"na")</f>
        <v>na</v>
      </c>
      <c r="CK59" s="89" t="str">
        <f t="shared" si="42"/>
        <v>na</v>
      </c>
      <c r="CL59" s="89" t="str">
        <f t="shared" si="42"/>
        <v>na</v>
      </c>
      <c r="CM59" s="89" t="str">
        <f t="shared" si="42"/>
        <v>na</v>
      </c>
      <c r="CN59" s="89" t="str">
        <f t="shared" si="42"/>
        <v>na</v>
      </c>
      <c r="CO59" s="89" t="str">
        <f t="shared" si="42"/>
        <v>na</v>
      </c>
      <c r="CP59" s="89" t="str">
        <f t="shared" si="42"/>
        <v>na</v>
      </c>
      <c r="CQ59" s="89" t="str">
        <f t="shared" si="42"/>
        <v>na</v>
      </c>
      <c r="CR59" s="90" t="str">
        <f t="shared" si="42"/>
        <v>na</v>
      </c>
    </row>
    <row r="60" spans="1:96" ht="15.75" x14ac:dyDescent="0.25">
      <c r="A60" s="13" t="s">
        <v>79</v>
      </c>
      <c r="B60" s="13"/>
      <c r="C60" s="13"/>
      <c r="D60" s="13"/>
      <c r="E60" s="13"/>
      <c r="F60" s="13"/>
      <c r="G60" s="46"/>
      <c r="H60" s="39" t="s">
        <v>8</v>
      </c>
      <c r="I60" t="s">
        <v>186</v>
      </c>
      <c r="J60" s="13"/>
      <c r="K60" s="58"/>
      <c r="L60" s="20">
        <v>75.313000000000002</v>
      </c>
      <c r="M60" s="41"/>
      <c r="N60" s="18"/>
      <c r="O60" s="18"/>
      <c r="P60" s="12">
        <f t="shared" si="37"/>
        <v>0.01</v>
      </c>
      <c r="Q60" s="67">
        <f t="shared" ref="Q60:Q74" si="43">IF(O60&gt;0,O60/L60,0.01)</f>
        <v>0.01</v>
      </c>
      <c r="R60" s="14"/>
      <c r="S60" s="11"/>
      <c r="T60" s="11"/>
      <c r="U60" s="11"/>
      <c r="V60" s="11"/>
      <c r="W60" s="11"/>
      <c r="X60" s="11"/>
      <c r="Y60" s="11"/>
      <c r="Z60" s="11"/>
      <c r="AA60" s="11"/>
      <c r="AB60" s="25" t="str">
        <f t="shared" ref="AB60:AB74" si="44">IF(R60&gt;0,(R60/R$76)*LN($P60),"na")</f>
        <v>na</v>
      </c>
      <c r="AC60" s="12" t="str">
        <f t="shared" si="38"/>
        <v>na</v>
      </c>
      <c r="AD60" s="12" t="str">
        <f t="shared" si="38"/>
        <v>na</v>
      </c>
      <c r="AE60" s="12" t="str">
        <f t="shared" si="38"/>
        <v>na</v>
      </c>
      <c r="AF60" s="12" t="str">
        <f t="shared" si="38"/>
        <v>na</v>
      </c>
      <c r="AG60" s="12" t="str">
        <f t="shared" si="38"/>
        <v>na</v>
      </c>
      <c r="AH60" s="12" t="str">
        <f t="shared" si="38"/>
        <v>na</v>
      </c>
      <c r="AI60" s="12" t="str">
        <f t="shared" si="38"/>
        <v>na</v>
      </c>
      <c r="AJ60" s="12" t="str">
        <f t="shared" si="38"/>
        <v>na</v>
      </c>
      <c r="AK60" s="12" t="str">
        <f t="shared" si="38"/>
        <v>na</v>
      </c>
      <c r="AL60" s="25" t="str">
        <f t="shared" ref="AL60:AL74" si="45">IF(R60&gt;0,(((R60/R$76)^2)*($Q60^2))/($P60^2),"na")</f>
        <v>na</v>
      </c>
      <c r="AM60" s="12" t="str">
        <f t="shared" si="39"/>
        <v>na</v>
      </c>
      <c r="AN60" s="12" t="str">
        <f t="shared" si="39"/>
        <v>na</v>
      </c>
      <c r="AO60" s="12" t="str">
        <f t="shared" si="39"/>
        <v>na</v>
      </c>
      <c r="AP60" s="12" t="str">
        <f t="shared" si="39"/>
        <v>na</v>
      </c>
      <c r="AQ60" s="12" t="str">
        <f t="shared" si="39"/>
        <v>na</v>
      </c>
      <c r="AR60" s="12" t="str">
        <f t="shared" si="39"/>
        <v>na</v>
      </c>
      <c r="AS60" s="12" t="str">
        <f t="shared" si="39"/>
        <v>na</v>
      </c>
      <c r="AT60" s="12" t="str">
        <f t="shared" si="39"/>
        <v>na</v>
      </c>
      <c r="AU60" s="67" t="str">
        <f t="shared" si="39"/>
        <v>na</v>
      </c>
      <c r="AX60" s="13" t="s">
        <v>79</v>
      </c>
      <c r="AY60" s="13"/>
      <c r="AZ60" s="13"/>
      <c r="BA60" s="13"/>
      <c r="BB60" s="13"/>
      <c r="BC60" s="13"/>
      <c r="BD60" s="46"/>
      <c r="BE60" s="39" t="s">
        <v>8</v>
      </c>
      <c r="BF60" t="s">
        <v>186</v>
      </c>
      <c r="BG60" s="13"/>
      <c r="BH60" s="58"/>
      <c r="BI60" s="20">
        <v>75.313000000000002</v>
      </c>
      <c r="BJ60" s="41"/>
      <c r="BK60" s="18"/>
      <c r="BL60" s="18"/>
      <c r="BM60" s="12">
        <f t="shared" si="40"/>
        <v>0.01</v>
      </c>
      <c r="BN60" s="67">
        <f t="shared" ref="BN60:BN74" si="46">IF(BL60&gt;0,BL60/BI60,0.01)</f>
        <v>0.01</v>
      </c>
      <c r="BO60" s="14"/>
      <c r="BP60" s="11"/>
      <c r="BQ60" s="11"/>
      <c r="BR60" s="11"/>
      <c r="BS60" s="11"/>
      <c r="BT60" s="11"/>
      <c r="BU60" s="11"/>
      <c r="BV60" s="11"/>
      <c r="BW60" s="11"/>
      <c r="BX60" s="11"/>
      <c r="BY60" s="25" t="str">
        <f t="shared" ref="BY60:BY74" si="47">IF(BO60&gt;0,(BO60/BO$76)*LN($BM60),"na")</f>
        <v>na</v>
      </c>
      <c r="BZ60" s="12" t="str">
        <f t="shared" si="41"/>
        <v>na</v>
      </c>
      <c r="CA60" s="12" t="str">
        <f t="shared" si="41"/>
        <v>na</v>
      </c>
      <c r="CB60" s="12" t="str">
        <f t="shared" si="41"/>
        <v>na</v>
      </c>
      <c r="CC60" s="12" t="str">
        <f t="shared" si="41"/>
        <v>na</v>
      </c>
      <c r="CD60" s="12" t="str">
        <f t="shared" si="41"/>
        <v>na</v>
      </c>
      <c r="CE60" s="12" t="str">
        <f t="shared" si="41"/>
        <v>na</v>
      </c>
      <c r="CF60" s="12" t="str">
        <f t="shared" si="41"/>
        <v>na</v>
      </c>
      <c r="CG60" s="12" t="str">
        <f t="shared" si="41"/>
        <v>na</v>
      </c>
      <c r="CH60" s="12" t="str">
        <f t="shared" si="41"/>
        <v>na</v>
      </c>
      <c r="CI60" s="25" t="str">
        <f t="shared" ref="CI60:CI74" si="48">IF(BO60&gt;0,(((BO60/BO$76)^2)*($BN60^2))/($BM60^2),"na")</f>
        <v>na</v>
      </c>
      <c r="CJ60" s="12" t="str">
        <f t="shared" si="42"/>
        <v>na</v>
      </c>
      <c r="CK60" s="12" t="str">
        <f t="shared" si="42"/>
        <v>na</v>
      </c>
      <c r="CL60" s="12" t="str">
        <f t="shared" si="42"/>
        <v>na</v>
      </c>
      <c r="CM60" s="12" t="str">
        <f t="shared" si="42"/>
        <v>na</v>
      </c>
      <c r="CN60" s="12" t="str">
        <f t="shared" si="42"/>
        <v>na</v>
      </c>
      <c r="CO60" s="12" t="str">
        <f t="shared" si="42"/>
        <v>na</v>
      </c>
      <c r="CP60" s="12" t="str">
        <f t="shared" si="42"/>
        <v>na</v>
      </c>
      <c r="CQ60" s="12" t="str">
        <f t="shared" si="42"/>
        <v>na</v>
      </c>
      <c r="CR60" s="67" t="str">
        <f t="shared" si="42"/>
        <v>na</v>
      </c>
    </row>
    <row r="61" spans="1:96" ht="15.75" x14ac:dyDescent="0.25">
      <c r="A61" s="110" t="s">
        <v>27</v>
      </c>
      <c r="B61" s="110"/>
      <c r="C61" s="110"/>
      <c r="D61" s="110"/>
      <c r="E61" s="110"/>
      <c r="F61" s="110"/>
      <c r="G61" s="111"/>
      <c r="H61" s="39" t="s">
        <v>8</v>
      </c>
      <c r="I61" t="s">
        <v>186</v>
      </c>
      <c r="J61" s="110"/>
      <c r="K61" s="59"/>
      <c r="L61" s="20">
        <v>293.25</v>
      </c>
      <c r="M61" s="196"/>
      <c r="N61" s="60"/>
      <c r="O61" s="18"/>
      <c r="P61" s="12">
        <f t="shared" si="37"/>
        <v>0.01</v>
      </c>
      <c r="Q61" s="67">
        <f t="shared" si="43"/>
        <v>0.01</v>
      </c>
      <c r="R61" s="14"/>
      <c r="S61" s="11"/>
      <c r="T61" s="11"/>
      <c r="U61" s="11"/>
      <c r="V61" s="11"/>
      <c r="W61" s="11"/>
      <c r="X61" s="11"/>
      <c r="Y61" s="11"/>
      <c r="Z61" s="11"/>
      <c r="AA61" s="11"/>
      <c r="AB61" s="25" t="str">
        <f t="shared" si="44"/>
        <v>na</v>
      </c>
      <c r="AC61" s="12" t="str">
        <f t="shared" si="38"/>
        <v>na</v>
      </c>
      <c r="AD61" s="12" t="str">
        <f t="shared" si="38"/>
        <v>na</v>
      </c>
      <c r="AE61" s="12" t="str">
        <f t="shared" si="38"/>
        <v>na</v>
      </c>
      <c r="AF61" s="12" t="str">
        <f t="shared" si="38"/>
        <v>na</v>
      </c>
      <c r="AG61" s="12" t="str">
        <f t="shared" si="38"/>
        <v>na</v>
      </c>
      <c r="AH61" s="12" t="str">
        <f t="shared" si="38"/>
        <v>na</v>
      </c>
      <c r="AI61" s="12" t="str">
        <f t="shared" si="38"/>
        <v>na</v>
      </c>
      <c r="AJ61" s="12" t="str">
        <f t="shared" si="38"/>
        <v>na</v>
      </c>
      <c r="AK61" s="12" t="str">
        <f t="shared" si="38"/>
        <v>na</v>
      </c>
      <c r="AL61" s="25" t="str">
        <f t="shared" si="45"/>
        <v>na</v>
      </c>
      <c r="AM61" s="12" t="str">
        <f t="shared" si="39"/>
        <v>na</v>
      </c>
      <c r="AN61" s="12" t="str">
        <f t="shared" si="39"/>
        <v>na</v>
      </c>
      <c r="AO61" s="12" t="str">
        <f t="shared" si="39"/>
        <v>na</v>
      </c>
      <c r="AP61" s="12" t="str">
        <f t="shared" si="39"/>
        <v>na</v>
      </c>
      <c r="AQ61" s="12" t="str">
        <f t="shared" si="39"/>
        <v>na</v>
      </c>
      <c r="AR61" s="12" t="str">
        <f t="shared" si="39"/>
        <v>na</v>
      </c>
      <c r="AS61" s="12" t="str">
        <f t="shared" si="39"/>
        <v>na</v>
      </c>
      <c r="AT61" s="12" t="str">
        <f t="shared" si="39"/>
        <v>na</v>
      </c>
      <c r="AU61" s="67" t="str">
        <f t="shared" si="39"/>
        <v>na</v>
      </c>
      <c r="AX61" s="110" t="s">
        <v>27</v>
      </c>
      <c r="AY61" s="110"/>
      <c r="AZ61" s="110"/>
      <c r="BA61" s="110"/>
      <c r="BB61" s="110"/>
      <c r="BC61" s="110"/>
      <c r="BD61" s="111"/>
      <c r="BE61" s="39" t="s">
        <v>8</v>
      </c>
      <c r="BF61" t="s">
        <v>186</v>
      </c>
      <c r="BG61" s="110"/>
      <c r="BH61" s="59"/>
      <c r="BI61" s="20">
        <v>293.25</v>
      </c>
      <c r="BJ61" s="196"/>
      <c r="BK61" s="60"/>
      <c r="BL61" s="18"/>
      <c r="BM61" s="12">
        <f t="shared" si="40"/>
        <v>0.01</v>
      </c>
      <c r="BN61" s="67">
        <f t="shared" si="46"/>
        <v>0.01</v>
      </c>
      <c r="BO61" s="14"/>
      <c r="BP61" s="11"/>
      <c r="BQ61" s="11"/>
      <c r="BR61" s="11"/>
      <c r="BS61" s="11"/>
      <c r="BT61" s="11"/>
      <c r="BU61" s="11"/>
      <c r="BV61" s="11"/>
      <c r="BW61" s="11"/>
      <c r="BX61" s="11"/>
      <c r="BY61" s="25" t="str">
        <f t="shared" si="47"/>
        <v>na</v>
      </c>
      <c r="BZ61" s="12" t="str">
        <f t="shared" si="41"/>
        <v>na</v>
      </c>
      <c r="CA61" s="12" t="str">
        <f t="shared" si="41"/>
        <v>na</v>
      </c>
      <c r="CB61" s="12" t="str">
        <f t="shared" si="41"/>
        <v>na</v>
      </c>
      <c r="CC61" s="12" t="str">
        <f t="shared" si="41"/>
        <v>na</v>
      </c>
      <c r="CD61" s="12" t="str">
        <f t="shared" si="41"/>
        <v>na</v>
      </c>
      <c r="CE61" s="12" t="str">
        <f t="shared" si="41"/>
        <v>na</v>
      </c>
      <c r="CF61" s="12" t="str">
        <f t="shared" si="41"/>
        <v>na</v>
      </c>
      <c r="CG61" s="12" t="str">
        <f t="shared" si="41"/>
        <v>na</v>
      </c>
      <c r="CH61" s="12" t="str">
        <f t="shared" si="41"/>
        <v>na</v>
      </c>
      <c r="CI61" s="25" t="str">
        <f t="shared" si="48"/>
        <v>na</v>
      </c>
      <c r="CJ61" s="12" t="str">
        <f t="shared" si="42"/>
        <v>na</v>
      </c>
      <c r="CK61" s="12" t="str">
        <f t="shared" si="42"/>
        <v>na</v>
      </c>
      <c r="CL61" s="12" t="str">
        <f t="shared" si="42"/>
        <v>na</v>
      </c>
      <c r="CM61" s="12" t="str">
        <f t="shared" si="42"/>
        <v>na</v>
      </c>
      <c r="CN61" s="12" t="str">
        <f t="shared" si="42"/>
        <v>na</v>
      </c>
      <c r="CO61" s="12" t="str">
        <f t="shared" si="42"/>
        <v>na</v>
      </c>
      <c r="CP61" s="12" t="str">
        <f t="shared" si="42"/>
        <v>na</v>
      </c>
      <c r="CQ61" s="12" t="str">
        <f t="shared" si="42"/>
        <v>na</v>
      </c>
      <c r="CR61" s="67" t="str">
        <f t="shared" si="42"/>
        <v>na</v>
      </c>
    </row>
    <row r="62" spans="1:96" ht="15.75" x14ac:dyDescent="0.25">
      <c r="A62" s="13" t="s">
        <v>91</v>
      </c>
      <c r="B62" s="13"/>
      <c r="C62" s="13"/>
      <c r="D62" s="13"/>
      <c r="E62" s="13"/>
      <c r="F62" s="13"/>
      <c r="G62" s="46"/>
      <c r="H62" s="39" t="s">
        <v>9</v>
      </c>
      <c r="I62" t="s">
        <v>186</v>
      </c>
      <c r="J62" s="13"/>
      <c r="K62" s="1">
        <v>15</v>
      </c>
      <c r="L62" s="20">
        <v>0.64595000000000002</v>
      </c>
      <c r="M62" s="119"/>
      <c r="N62" s="112"/>
      <c r="O62" s="112"/>
      <c r="P62" s="12">
        <f t="shared" si="37"/>
        <v>0.01</v>
      </c>
      <c r="Q62" s="67">
        <f t="shared" si="43"/>
        <v>0.01</v>
      </c>
      <c r="R62" s="14">
        <v>1</v>
      </c>
      <c r="S62">
        <v>1</v>
      </c>
      <c r="T62">
        <v>1</v>
      </c>
      <c r="U62">
        <v>1</v>
      </c>
      <c r="V62">
        <v>1</v>
      </c>
      <c r="W62">
        <v>1</v>
      </c>
      <c r="X62">
        <v>0.25</v>
      </c>
      <c r="Y62">
        <v>1</v>
      </c>
      <c r="AA62">
        <v>1</v>
      </c>
      <c r="AB62" s="25">
        <f t="shared" si="44"/>
        <v>-4.6051701859880909</v>
      </c>
      <c r="AC62" s="12">
        <f t="shared" si="38"/>
        <v>-5.1577906083066614</v>
      </c>
      <c r="AD62" s="12">
        <f t="shared" si="38"/>
        <v>-4.6051701859880909</v>
      </c>
      <c r="AE62" s="12">
        <f t="shared" si="38"/>
        <v>-7.9656997811685901</v>
      </c>
      <c r="AF62" s="12">
        <f t="shared" si="38"/>
        <v>-7.8385875506180254</v>
      </c>
      <c r="AG62" s="12">
        <f t="shared" si="38"/>
        <v>-6.039567457033562</v>
      </c>
      <c r="AH62" s="12">
        <f t="shared" si="38"/>
        <v>-2.0147619563697896</v>
      </c>
      <c r="AI62" s="12">
        <f t="shared" si="38"/>
        <v>-4.6051701859880909</v>
      </c>
      <c r="AJ62" s="12" t="str">
        <f t="shared" si="38"/>
        <v>na</v>
      </c>
      <c r="AK62" s="12">
        <f t="shared" si="38"/>
        <v>-5.2630516411292465</v>
      </c>
      <c r="AL62" s="25">
        <f t="shared" si="45"/>
        <v>1</v>
      </c>
      <c r="AM62" s="12">
        <f t="shared" si="39"/>
        <v>1.2544</v>
      </c>
      <c r="AN62" s="12">
        <f t="shared" si="39"/>
        <v>1</v>
      </c>
      <c r="AO62" s="12">
        <f t="shared" si="39"/>
        <v>2.9919649379108848</v>
      </c>
      <c r="AP62" s="12">
        <f t="shared" si="39"/>
        <v>2.8972385694884553</v>
      </c>
      <c r="AQ62" s="12">
        <f t="shared" si="39"/>
        <v>1.7199677506046764</v>
      </c>
      <c r="AR62" s="12">
        <f t="shared" si="39"/>
        <v>0.19140624999999997</v>
      </c>
      <c r="AS62" s="12">
        <f t="shared" si="39"/>
        <v>1</v>
      </c>
      <c r="AT62" s="12" t="str">
        <f t="shared" si="39"/>
        <v>na</v>
      </c>
      <c r="AU62" s="67">
        <f t="shared" si="39"/>
        <v>1.3061224489795917</v>
      </c>
      <c r="AX62" s="13" t="s">
        <v>78</v>
      </c>
      <c r="AY62" s="13"/>
      <c r="AZ62" s="13"/>
      <c r="BA62" s="13"/>
      <c r="BB62" s="13"/>
      <c r="BC62" s="13"/>
      <c r="BD62" s="46"/>
      <c r="BE62" s="39" t="s">
        <v>9</v>
      </c>
      <c r="BF62" t="s">
        <v>186</v>
      </c>
      <c r="BG62" s="13"/>
      <c r="BH62" s="78">
        <v>15</v>
      </c>
      <c r="BI62" s="20">
        <v>0.64595000000000002</v>
      </c>
      <c r="BJ62" s="119">
        <v>15</v>
      </c>
      <c r="BK62" s="112">
        <v>0.32008802786366047</v>
      </c>
      <c r="BL62" s="112">
        <v>0.55423202696932272</v>
      </c>
      <c r="BM62" s="12">
        <f t="shared" si="40"/>
        <v>0.49553065696053944</v>
      </c>
      <c r="BN62" s="67">
        <f t="shared" si="46"/>
        <v>0.85801072369273579</v>
      </c>
      <c r="BO62" s="14">
        <v>1</v>
      </c>
      <c r="BP62">
        <v>1</v>
      </c>
      <c r="BQ62">
        <v>1</v>
      </c>
      <c r="BR62">
        <v>1</v>
      </c>
      <c r="BS62">
        <v>1</v>
      </c>
      <c r="BT62">
        <v>1</v>
      </c>
      <c r="BU62">
        <v>0.25</v>
      </c>
      <c r="BV62">
        <v>1</v>
      </c>
      <c r="BX62">
        <v>1</v>
      </c>
      <c r="BY62" s="25">
        <f t="shared" si="47"/>
        <v>-0.70212605636811076</v>
      </c>
      <c r="BZ62" s="12">
        <f t="shared" si="41"/>
        <v>-0.786381183132284</v>
      </c>
      <c r="CA62" s="12">
        <f t="shared" si="41"/>
        <v>-0.70212605636811076</v>
      </c>
      <c r="CB62" s="12">
        <f t="shared" si="41"/>
        <v>-1.2144883137178133</v>
      </c>
      <c r="CC62" s="12">
        <f t="shared" si="41"/>
        <v>-1.1951081810521031</v>
      </c>
      <c r="CD62" s="12">
        <f t="shared" si="41"/>
        <v>-0.92082105753194865</v>
      </c>
      <c r="CE62" s="12">
        <f t="shared" si="41"/>
        <v>-0.30718014966104845</v>
      </c>
      <c r="CF62" s="12">
        <f t="shared" si="41"/>
        <v>-0.70212605636811076</v>
      </c>
      <c r="CG62" s="12" t="str">
        <f t="shared" si="41"/>
        <v>na</v>
      </c>
      <c r="CH62" s="12">
        <f t="shared" si="41"/>
        <v>-0.8024297787064123</v>
      </c>
      <c r="CI62" s="25">
        <f t="shared" si="48"/>
        <v>2.9980879951816917</v>
      </c>
      <c r="CJ62" s="12">
        <f t="shared" si="42"/>
        <v>3.760801581155913</v>
      </c>
      <c r="CK62" s="12">
        <f t="shared" si="42"/>
        <v>2.9980879951816917</v>
      </c>
      <c r="CL62" s="12">
        <f t="shared" si="42"/>
        <v>8.9701741623551587</v>
      </c>
      <c r="CM62" s="12">
        <f t="shared" si="42"/>
        <v>8.686176174360714</v>
      </c>
      <c r="CN62" s="12">
        <f t="shared" si="42"/>
        <v>5.1566146651875382</v>
      </c>
      <c r="CO62" s="12">
        <f t="shared" si="42"/>
        <v>0.57385278032774567</v>
      </c>
      <c r="CP62" s="12">
        <f t="shared" si="42"/>
        <v>2.9980879951816917</v>
      </c>
      <c r="CQ62" s="12" t="str">
        <f t="shared" si="42"/>
        <v>na</v>
      </c>
      <c r="CR62" s="67">
        <f t="shared" si="42"/>
        <v>3.9158700345230257</v>
      </c>
    </row>
    <row r="63" spans="1:96" ht="15.75" x14ac:dyDescent="0.25">
      <c r="A63" s="13" t="s">
        <v>31</v>
      </c>
      <c r="B63" s="13"/>
      <c r="C63" s="13"/>
      <c r="D63" s="13"/>
      <c r="E63" s="13"/>
      <c r="F63" s="13"/>
      <c r="G63" s="46"/>
      <c r="H63" s="39" t="s">
        <v>9</v>
      </c>
      <c r="I63" t="s">
        <v>186</v>
      </c>
      <c r="J63" s="13"/>
      <c r="K63" s="1">
        <v>15</v>
      </c>
      <c r="L63" s="20">
        <v>1.4214</v>
      </c>
      <c r="M63" s="119"/>
      <c r="N63" s="112"/>
      <c r="O63" s="112"/>
      <c r="P63" s="12">
        <f t="shared" si="37"/>
        <v>0.01</v>
      </c>
      <c r="Q63" s="67">
        <f t="shared" si="43"/>
        <v>0.01</v>
      </c>
      <c r="R63" s="14">
        <v>1</v>
      </c>
      <c r="S63">
        <v>1</v>
      </c>
      <c r="U63">
        <v>0.375</v>
      </c>
      <c r="V63">
        <v>1</v>
      </c>
      <c r="W63">
        <v>0.05</v>
      </c>
      <c r="X63">
        <v>0.25</v>
      </c>
      <c r="AB63" s="25">
        <f t="shared" si="44"/>
        <v>-4.6051701859880909</v>
      </c>
      <c r="AC63" s="12">
        <f t="shared" si="38"/>
        <v>-5.1577906083066614</v>
      </c>
      <c r="AD63" s="12" t="str">
        <f t="shared" si="38"/>
        <v>na</v>
      </c>
      <c r="AE63" s="12">
        <f t="shared" si="38"/>
        <v>-2.9871374179382215</v>
      </c>
      <c r="AF63" s="12">
        <f t="shared" si="38"/>
        <v>-7.8385875506180254</v>
      </c>
      <c r="AG63" s="12">
        <f t="shared" si="38"/>
        <v>-0.30197837285167811</v>
      </c>
      <c r="AH63" s="12">
        <f t="shared" si="38"/>
        <v>-2.0147619563697896</v>
      </c>
      <c r="AI63" s="12" t="str">
        <f t="shared" si="38"/>
        <v>na</v>
      </c>
      <c r="AJ63" s="12" t="str">
        <f t="shared" si="38"/>
        <v>na</v>
      </c>
      <c r="AK63" s="12" t="str">
        <f t="shared" si="38"/>
        <v>na</v>
      </c>
      <c r="AL63" s="25">
        <f t="shared" si="45"/>
        <v>1</v>
      </c>
      <c r="AM63" s="12">
        <f t="shared" si="39"/>
        <v>1.2544</v>
      </c>
      <c r="AN63" s="12" t="str">
        <f t="shared" si="39"/>
        <v>na</v>
      </c>
      <c r="AO63" s="12">
        <f t="shared" si="39"/>
        <v>0.42074506939371809</v>
      </c>
      <c r="AP63" s="12">
        <f t="shared" si="39"/>
        <v>2.8972385694884553</v>
      </c>
      <c r="AQ63" s="12">
        <f t="shared" si="39"/>
        <v>4.2999193765116909E-3</v>
      </c>
      <c r="AR63" s="12">
        <f t="shared" si="39"/>
        <v>0.19140624999999997</v>
      </c>
      <c r="AS63" s="12" t="str">
        <f t="shared" si="39"/>
        <v>na</v>
      </c>
      <c r="AT63" s="12" t="str">
        <f t="shared" si="39"/>
        <v>na</v>
      </c>
      <c r="AU63" s="67" t="str">
        <f t="shared" si="39"/>
        <v>na</v>
      </c>
      <c r="AX63" s="13" t="s">
        <v>31</v>
      </c>
      <c r="AY63" s="13"/>
      <c r="AZ63" s="13"/>
      <c r="BA63" s="13"/>
      <c r="BB63" s="13"/>
      <c r="BC63" s="13"/>
      <c r="BD63" s="46"/>
      <c r="BE63" s="39" t="s">
        <v>9</v>
      </c>
      <c r="BF63" t="s">
        <v>186</v>
      </c>
      <c r="BG63" s="13"/>
      <c r="BH63" s="78">
        <v>15</v>
      </c>
      <c r="BI63" s="20">
        <v>1.4214</v>
      </c>
      <c r="BJ63" s="119">
        <v>15</v>
      </c>
      <c r="BK63" s="112">
        <v>6.0601237170842266E-2</v>
      </c>
      <c r="BL63" s="112">
        <v>0.11915566013606278</v>
      </c>
      <c r="BM63" s="12">
        <f t="shared" si="40"/>
        <v>4.2634893183370104E-2</v>
      </c>
      <c r="BN63" s="67">
        <f t="shared" si="46"/>
        <v>8.3829787629142241E-2</v>
      </c>
      <c r="BO63" s="14">
        <v>1</v>
      </c>
      <c r="BP63">
        <v>1</v>
      </c>
      <c r="BR63">
        <v>0.375</v>
      </c>
      <c r="BS63">
        <v>1</v>
      </c>
      <c r="BT63">
        <v>0.05</v>
      </c>
      <c r="BU63">
        <v>0.25</v>
      </c>
      <c r="BY63" s="25">
        <f t="shared" si="47"/>
        <v>-3.1550822721654832</v>
      </c>
      <c r="BZ63" s="12">
        <f t="shared" si="41"/>
        <v>-3.5336921448253409</v>
      </c>
      <c r="CA63" s="12" t="str">
        <f t="shared" si="41"/>
        <v>na</v>
      </c>
      <c r="CB63" s="12">
        <f t="shared" si="41"/>
        <v>-2.0465398522154485</v>
      </c>
      <c r="CC63" s="12">
        <f t="shared" si="41"/>
        <v>-5.3703528036859272</v>
      </c>
      <c r="CD63" s="12">
        <f t="shared" si="41"/>
        <v>-0.20689064079773661</v>
      </c>
      <c r="CE63" s="12">
        <f t="shared" si="41"/>
        <v>-1.3803484940723989</v>
      </c>
      <c r="CF63" s="12" t="str">
        <f t="shared" si="41"/>
        <v>na</v>
      </c>
      <c r="CG63" s="12" t="str">
        <f t="shared" si="41"/>
        <v>na</v>
      </c>
      <c r="CH63" s="12" t="str">
        <f t="shared" si="41"/>
        <v>na</v>
      </c>
      <c r="CI63" s="25">
        <f t="shared" si="48"/>
        <v>3.8660402691253846</v>
      </c>
      <c r="CJ63" s="12">
        <f t="shared" si="42"/>
        <v>4.8495609135908815</v>
      </c>
      <c r="CK63" s="12" t="str">
        <f t="shared" si="42"/>
        <v>na</v>
      </c>
      <c r="CL63" s="12">
        <f t="shared" si="42"/>
        <v>1.6266173813120686</v>
      </c>
      <c r="CM63" s="12">
        <f t="shared" si="42"/>
        <v>11.200840978905591</v>
      </c>
      <c r="CN63" s="12">
        <f t="shared" si="42"/>
        <v>1.6623661463586716E-2</v>
      </c>
      <c r="CO63" s="12">
        <f t="shared" si="42"/>
        <v>0.73998427026228064</v>
      </c>
      <c r="CP63" s="12" t="str">
        <f t="shared" si="42"/>
        <v>na</v>
      </c>
      <c r="CQ63" s="12" t="str">
        <f t="shared" si="42"/>
        <v>na</v>
      </c>
      <c r="CR63" s="67" t="str">
        <f t="shared" si="42"/>
        <v>na</v>
      </c>
    </row>
    <row r="64" spans="1:96" ht="15.75" x14ac:dyDescent="0.25">
      <c r="A64" s="13" t="s">
        <v>193</v>
      </c>
      <c r="B64" s="13"/>
      <c r="C64" s="13"/>
      <c r="D64" s="13"/>
      <c r="E64" s="13"/>
      <c r="F64" s="13"/>
      <c r="G64" s="46"/>
      <c r="H64" s="39" t="s">
        <v>8</v>
      </c>
      <c r="I64" t="s">
        <v>186</v>
      </c>
      <c r="J64" s="13"/>
      <c r="K64" s="1"/>
      <c r="L64" s="20">
        <v>38.450000000000003</v>
      </c>
      <c r="M64" s="41"/>
      <c r="N64" s="18"/>
      <c r="O64" s="18"/>
      <c r="P64" s="12">
        <f t="shared" si="37"/>
        <v>0.01</v>
      </c>
      <c r="Q64" s="67">
        <f t="shared" si="43"/>
        <v>0.01</v>
      </c>
      <c r="R64" s="14"/>
      <c r="AB64" s="25" t="str">
        <f t="shared" si="44"/>
        <v>na</v>
      </c>
      <c r="AC64" s="12" t="str">
        <f t="shared" si="38"/>
        <v>na</v>
      </c>
      <c r="AD64" s="12" t="str">
        <f t="shared" si="38"/>
        <v>na</v>
      </c>
      <c r="AE64" s="12" t="str">
        <f t="shared" si="38"/>
        <v>na</v>
      </c>
      <c r="AF64" s="12" t="str">
        <f t="shared" si="38"/>
        <v>na</v>
      </c>
      <c r="AG64" s="12" t="str">
        <f t="shared" si="38"/>
        <v>na</v>
      </c>
      <c r="AH64" s="12" t="str">
        <f t="shared" si="38"/>
        <v>na</v>
      </c>
      <c r="AI64" s="12" t="str">
        <f t="shared" si="38"/>
        <v>na</v>
      </c>
      <c r="AJ64" s="12" t="str">
        <f t="shared" si="38"/>
        <v>na</v>
      </c>
      <c r="AK64" s="12" t="str">
        <f t="shared" si="38"/>
        <v>na</v>
      </c>
      <c r="AL64" s="25" t="str">
        <f t="shared" si="45"/>
        <v>na</v>
      </c>
      <c r="AM64" s="12" t="str">
        <f t="shared" si="39"/>
        <v>na</v>
      </c>
      <c r="AN64" s="12" t="str">
        <f t="shared" si="39"/>
        <v>na</v>
      </c>
      <c r="AO64" s="12" t="str">
        <f t="shared" si="39"/>
        <v>na</v>
      </c>
      <c r="AP64" s="12" t="str">
        <f t="shared" si="39"/>
        <v>na</v>
      </c>
      <c r="AQ64" s="12" t="str">
        <f t="shared" si="39"/>
        <v>na</v>
      </c>
      <c r="AR64" s="12" t="str">
        <f t="shared" si="39"/>
        <v>na</v>
      </c>
      <c r="AS64" s="12" t="str">
        <f t="shared" si="39"/>
        <v>na</v>
      </c>
      <c r="AT64" s="12" t="str">
        <f t="shared" si="39"/>
        <v>na</v>
      </c>
      <c r="AU64" s="67" t="str">
        <f t="shared" si="39"/>
        <v>na</v>
      </c>
      <c r="AX64" s="13" t="s">
        <v>193</v>
      </c>
      <c r="AY64" s="13"/>
      <c r="AZ64" s="13"/>
      <c r="BA64" s="13"/>
      <c r="BB64" s="13"/>
      <c r="BC64" s="13"/>
      <c r="BD64" s="46"/>
      <c r="BE64" s="39" t="s">
        <v>8</v>
      </c>
      <c r="BF64" t="s">
        <v>186</v>
      </c>
      <c r="BG64" s="13"/>
      <c r="BH64" s="78"/>
      <c r="BI64" s="20">
        <v>38.450000000000003</v>
      </c>
      <c r="BJ64" s="41"/>
      <c r="BK64" s="18"/>
      <c r="BL64" s="18"/>
      <c r="BM64" s="12">
        <f t="shared" si="40"/>
        <v>0.01</v>
      </c>
      <c r="BN64" s="67">
        <f t="shared" si="46"/>
        <v>0.01</v>
      </c>
      <c r="BO64" s="14"/>
      <c r="BY64" s="25" t="str">
        <f t="shared" si="47"/>
        <v>na</v>
      </c>
      <c r="BZ64" s="12" t="str">
        <f t="shared" si="41"/>
        <v>na</v>
      </c>
      <c r="CA64" s="12" t="str">
        <f t="shared" si="41"/>
        <v>na</v>
      </c>
      <c r="CB64" s="12" t="str">
        <f t="shared" si="41"/>
        <v>na</v>
      </c>
      <c r="CC64" s="12" t="str">
        <f t="shared" si="41"/>
        <v>na</v>
      </c>
      <c r="CD64" s="12" t="str">
        <f t="shared" si="41"/>
        <v>na</v>
      </c>
      <c r="CE64" s="12" t="str">
        <f t="shared" si="41"/>
        <v>na</v>
      </c>
      <c r="CF64" s="12" t="str">
        <f t="shared" si="41"/>
        <v>na</v>
      </c>
      <c r="CG64" s="12" t="str">
        <f t="shared" si="41"/>
        <v>na</v>
      </c>
      <c r="CH64" s="12" t="str">
        <f t="shared" si="41"/>
        <v>na</v>
      </c>
      <c r="CI64" s="25" t="str">
        <f t="shared" si="48"/>
        <v>na</v>
      </c>
      <c r="CJ64" s="12" t="str">
        <f t="shared" si="42"/>
        <v>na</v>
      </c>
      <c r="CK64" s="12" t="str">
        <f t="shared" si="42"/>
        <v>na</v>
      </c>
      <c r="CL64" s="12" t="str">
        <f t="shared" si="42"/>
        <v>na</v>
      </c>
      <c r="CM64" s="12" t="str">
        <f t="shared" si="42"/>
        <v>na</v>
      </c>
      <c r="CN64" s="12" t="str">
        <f t="shared" si="42"/>
        <v>na</v>
      </c>
      <c r="CO64" s="12" t="str">
        <f t="shared" si="42"/>
        <v>na</v>
      </c>
      <c r="CP64" s="12" t="str">
        <f t="shared" si="42"/>
        <v>na</v>
      </c>
      <c r="CQ64" s="12" t="str">
        <f t="shared" si="42"/>
        <v>na</v>
      </c>
      <c r="CR64" s="67" t="str">
        <f t="shared" si="42"/>
        <v>na</v>
      </c>
    </row>
    <row r="65" spans="1:96" ht="15.75" x14ac:dyDescent="0.25">
      <c r="A65" s="13" t="s">
        <v>32</v>
      </c>
      <c r="B65" s="13"/>
      <c r="C65" s="13"/>
      <c r="D65" s="13"/>
      <c r="E65" s="13"/>
      <c r="F65" s="13"/>
      <c r="G65" s="46"/>
      <c r="H65" s="39" t="s">
        <v>9</v>
      </c>
      <c r="I65" t="s">
        <v>186</v>
      </c>
      <c r="J65" s="13"/>
      <c r="K65" s="1">
        <v>15</v>
      </c>
      <c r="L65" s="20">
        <v>36.913899999999998</v>
      </c>
      <c r="M65" s="119"/>
      <c r="N65" s="112"/>
      <c r="O65" s="112"/>
      <c r="P65" s="12">
        <f t="shared" si="37"/>
        <v>0.01</v>
      </c>
      <c r="Q65" s="67">
        <f t="shared" si="43"/>
        <v>0.01</v>
      </c>
      <c r="R65" s="14">
        <v>1</v>
      </c>
      <c r="T65">
        <v>1</v>
      </c>
      <c r="U65">
        <v>0.25</v>
      </c>
      <c r="V65">
        <v>1</v>
      </c>
      <c r="W65">
        <v>1</v>
      </c>
      <c r="AA65">
        <v>1</v>
      </c>
      <c r="AB65" s="25">
        <f t="shared" si="44"/>
        <v>-4.6051701859880909</v>
      </c>
      <c r="AC65" s="12" t="str">
        <f t="shared" si="38"/>
        <v>na</v>
      </c>
      <c r="AD65" s="12">
        <f t="shared" si="38"/>
        <v>-4.6051701859880909</v>
      </c>
      <c r="AE65" s="12">
        <f t="shared" si="38"/>
        <v>-1.9914249452921475</v>
      </c>
      <c r="AF65" s="12">
        <f t="shared" si="38"/>
        <v>-7.8385875506180254</v>
      </c>
      <c r="AG65" s="12">
        <f t="shared" si="38"/>
        <v>-6.039567457033562</v>
      </c>
      <c r="AH65" s="12" t="str">
        <f t="shared" si="38"/>
        <v>na</v>
      </c>
      <c r="AI65" s="12" t="str">
        <f t="shared" si="38"/>
        <v>na</v>
      </c>
      <c r="AJ65" s="12" t="str">
        <f t="shared" si="38"/>
        <v>na</v>
      </c>
      <c r="AK65" s="12">
        <f t="shared" si="38"/>
        <v>-5.2630516411292465</v>
      </c>
      <c r="AL65" s="25">
        <f t="shared" si="45"/>
        <v>1</v>
      </c>
      <c r="AM65" s="12" t="str">
        <f t="shared" si="39"/>
        <v>na</v>
      </c>
      <c r="AN65" s="12">
        <f t="shared" si="39"/>
        <v>1</v>
      </c>
      <c r="AO65" s="12">
        <f t="shared" si="39"/>
        <v>0.1869978086194303</v>
      </c>
      <c r="AP65" s="12">
        <f t="shared" si="39"/>
        <v>2.8972385694884553</v>
      </c>
      <c r="AQ65" s="12">
        <f t="shared" si="39"/>
        <v>1.7199677506046764</v>
      </c>
      <c r="AR65" s="12" t="str">
        <f t="shared" si="39"/>
        <v>na</v>
      </c>
      <c r="AS65" s="12" t="str">
        <f t="shared" si="39"/>
        <v>na</v>
      </c>
      <c r="AT65" s="12" t="str">
        <f t="shared" si="39"/>
        <v>na</v>
      </c>
      <c r="AU65" s="67">
        <f t="shared" si="39"/>
        <v>1.3061224489795917</v>
      </c>
      <c r="AX65" s="13" t="s">
        <v>32</v>
      </c>
      <c r="AY65" s="13"/>
      <c r="AZ65" s="13"/>
      <c r="BA65" s="13"/>
      <c r="BB65" s="13"/>
      <c r="BC65" s="13"/>
      <c r="BD65" s="46"/>
      <c r="BE65" s="39" t="s">
        <v>9</v>
      </c>
      <c r="BF65" t="s">
        <v>186</v>
      </c>
      <c r="BG65" s="13"/>
      <c r="BH65" s="78">
        <v>15</v>
      </c>
      <c r="BI65" s="20">
        <v>36.913899999999998</v>
      </c>
      <c r="BJ65" s="119">
        <v>15</v>
      </c>
      <c r="BK65" s="112">
        <v>18.176049434462943</v>
      </c>
      <c r="BL65" s="112">
        <v>35.191630714722365</v>
      </c>
      <c r="BM65" s="12">
        <f t="shared" si="40"/>
        <v>0.49239038504365412</v>
      </c>
      <c r="BN65" s="67">
        <f t="shared" si="46"/>
        <v>0.95334361080033181</v>
      </c>
      <c r="BO65" s="14">
        <v>1</v>
      </c>
      <c r="BQ65">
        <v>1</v>
      </c>
      <c r="BR65">
        <v>0.25</v>
      </c>
      <c r="BS65">
        <v>1</v>
      </c>
      <c r="BT65">
        <v>1</v>
      </c>
      <c r="BX65">
        <v>1</v>
      </c>
      <c r="BY65" s="25">
        <f t="shared" si="47"/>
        <v>-0.70848341158130523</v>
      </c>
      <c r="BZ65" s="12" t="str">
        <f t="shared" si="41"/>
        <v>na</v>
      </c>
      <c r="CA65" s="12">
        <f t="shared" si="41"/>
        <v>-0.70848341158130523</v>
      </c>
      <c r="CB65" s="12">
        <f t="shared" si="41"/>
        <v>-0.30637120500813203</v>
      </c>
      <c r="CC65" s="12">
        <f t="shared" si="41"/>
        <v>-1.2059292112022213</v>
      </c>
      <c r="CD65" s="12">
        <f t="shared" si="41"/>
        <v>-0.92915857256564627</v>
      </c>
      <c r="CE65" s="12" t="str">
        <f t="shared" si="41"/>
        <v>na</v>
      </c>
      <c r="CF65" s="12" t="str">
        <f t="shared" si="41"/>
        <v>na</v>
      </c>
      <c r="CG65" s="12" t="str">
        <f t="shared" si="41"/>
        <v>na</v>
      </c>
      <c r="CH65" s="12">
        <f t="shared" si="41"/>
        <v>-0.80969532752149165</v>
      </c>
      <c r="CI65" s="25">
        <f t="shared" si="48"/>
        <v>3.7486922899831567</v>
      </c>
      <c r="CJ65" s="12" t="str">
        <f t="shared" si="42"/>
        <v>na</v>
      </c>
      <c r="CK65" s="12">
        <f t="shared" si="42"/>
        <v>3.7486922899831567</v>
      </c>
      <c r="CL65" s="12">
        <f t="shared" si="42"/>
        <v>0.70099724341540415</v>
      </c>
      <c r="CM65" s="12">
        <f t="shared" si="42"/>
        <v>10.860855887683201</v>
      </c>
      <c r="CN65" s="12">
        <f t="shared" si="42"/>
        <v>6.4476298457114236</v>
      </c>
      <c r="CO65" s="12" t="str">
        <f t="shared" si="42"/>
        <v>na</v>
      </c>
      <c r="CP65" s="12" t="str">
        <f t="shared" si="42"/>
        <v>na</v>
      </c>
      <c r="CQ65" s="12" t="str">
        <f t="shared" si="42"/>
        <v>na</v>
      </c>
      <c r="CR65" s="67">
        <f t="shared" si="42"/>
        <v>4.8962511542637142</v>
      </c>
    </row>
    <row r="66" spans="1:96" ht="15.75" x14ac:dyDescent="0.25">
      <c r="A66" s="13" t="s">
        <v>77</v>
      </c>
      <c r="B66" s="13"/>
      <c r="C66" s="13"/>
      <c r="D66" s="13"/>
      <c r="E66" s="13"/>
      <c r="F66" s="13"/>
      <c r="G66" s="46"/>
      <c r="H66" s="39" t="s">
        <v>9</v>
      </c>
      <c r="I66" t="s">
        <v>186</v>
      </c>
      <c r="J66" s="13"/>
      <c r="K66" s="1">
        <v>15</v>
      </c>
      <c r="L66" s="20">
        <v>4.7141000000000002</v>
      </c>
      <c r="M66" s="119"/>
      <c r="N66" s="112"/>
      <c r="O66" s="112"/>
      <c r="P66" s="12">
        <f t="shared" si="37"/>
        <v>0.01</v>
      </c>
      <c r="Q66" s="67">
        <f t="shared" si="43"/>
        <v>0.01</v>
      </c>
      <c r="R66" s="14">
        <v>1</v>
      </c>
      <c r="S66" s="11">
        <v>1</v>
      </c>
      <c r="T66" s="11"/>
      <c r="U66" s="11">
        <v>1</v>
      </c>
      <c r="V66" s="11">
        <v>0.25</v>
      </c>
      <c r="W66" s="11">
        <v>1</v>
      </c>
      <c r="X66" s="11">
        <v>1</v>
      </c>
      <c r="Y66" s="11">
        <v>1</v>
      </c>
      <c r="Z66" s="11">
        <v>1</v>
      </c>
      <c r="AA66" s="11">
        <v>1</v>
      </c>
      <c r="AB66" s="25">
        <f t="shared" si="44"/>
        <v>-4.6051701859880909</v>
      </c>
      <c r="AC66" s="12">
        <f t="shared" si="38"/>
        <v>-5.1577906083066614</v>
      </c>
      <c r="AD66" s="12" t="str">
        <f t="shared" si="38"/>
        <v>na</v>
      </c>
      <c r="AE66" s="12">
        <f t="shared" si="38"/>
        <v>-7.9656997811685901</v>
      </c>
      <c r="AF66" s="12">
        <f t="shared" si="38"/>
        <v>-1.9596468876545063</v>
      </c>
      <c r="AG66" s="12">
        <f t="shared" si="38"/>
        <v>-6.039567457033562</v>
      </c>
      <c r="AH66" s="12">
        <f t="shared" si="38"/>
        <v>-8.0590478254791584</v>
      </c>
      <c r="AI66" s="12">
        <f t="shared" si="38"/>
        <v>-4.6051701859880909</v>
      </c>
      <c r="AJ66" s="12">
        <f t="shared" si="38"/>
        <v>-4.6051701859880909</v>
      </c>
      <c r="AK66" s="12">
        <f t="shared" si="38"/>
        <v>-5.2630516411292465</v>
      </c>
      <c r="AL66" s="25">
        <f t="shared" si="45"/>
        <v>1</v>
      </c>
      <c r="AM66" s="12">
        <f t="shared" si="39"/>
        <v>1.2544</v>
      </c>
      <c r="AN66" s="12" t="str">
        <f t="shared" si="39"/>
        <v>na</v>
      </c>
      <c r="AO66" s="12">
        <f t="shared" si="39"/>
        <v>2.9919649379108848</v>
      </c>
      <c r="AP66" s="12">
        <f t="shared" si="39"/>
        <v>0.18107741059302845</v>
      </c>
      <c r="AQ66" s="12">
        <f t="shared" si="39"/>
        <v>1.7199677506046764</v>
      </c>
      <c r="AR66" s="12">
        <f t="shared" si="39"/>
        <v>3.0624999999999996</v>
      </c>
      <c r="AS66" s="12">
        <f t="shared" si="39"/>
        <v>1</v>
      </c>
      <c r="AT66" s="12">
        <f t="shared" si="39"/>
        <v>1</v>
      </c>
      <c r="AU66" s="67">
        <f t="shared" si="39"/>
        <v>1.3061224489795917</v>
      </c>
      <c r="AX66" s="13" t="s">
        <v>77</v>
      </c>
      <c r="AY66" s="13"/>
      <c r="AZ66" s="13"/>
      <c r="BA66" s="13"/>
      <c r="BB66" s="13"/>
      <c r="BC66" s="13"/>
      <c r="BD66" s="46"/>
      <c r="BE66" s="39" t="s">
        <v>9</v>
      </c>
      <c r="BF66" t="s">
        <v>186</v>
      </c>
      <c r="BG66" s="13"/>
      <c r="BH66" s="78">
        <v>15</v>
      </c>
      <c r="BI66" s="20">
        <v>4.7141000000000002</v>
      </c>
      <c r="BJ66" s="119">
        <v>15</v>
      </c>
      <c r="BK66" s="112">
        <v>0.72959188771430172</v>
      </c>
      <c r="BL66" s="112">
        <v>0.53341653650006715</v>
      </c>
      <c r="BM66" s="12">
        <f t="shared" si="40"/>
        <v>0.15476801249746541</v>
      </c>
      <c r="BN66" s="67">
        <f t="shared" si="46"/>
        <v>0.11315341984685669</v>
      </c>
      <c r="BO66" s="14">
        <v>1</v>
      </c>
      <c r="BP66" s="11">
        <v>1</v>
      </c>
      <c r="BQ66" s="11"/>
      <c r="BR66" s="11">
        <v>1</v>
      </c>
      <c r="BS66" s="11">
        <v>0.25</v>
      </c>
      <c r="BT66" s="11">
        <v>1</v>
      </c>
      <c r="BU66" s="11">
        <v>1</v>
      </c>
      <c r="BV66" s="11">
        <v>1</v>
      </c>
      <c r="BW66" s="11">
        <v>1</v>
      </c>
      <c r="BX66" s="11">
        <v>1</v>
      </c>
      <c r="BY66" s="25">
        <f t="shared" si="47"/>
        <v>-1.8658279767922761</v>
      </c>
      <c r="BZ66" s="12">
        <f t="shared" si="41"/>
        <v>-2.0897273340073488</v>
      </c>
      <c r="CA66" s="12" t="str">
        <f t="shared" si="41"/>
        <v>na</v>
      </c>
      <c r="CB66" s="12">
        <f t="shared" si="41"/>
        <v>-3.2273781220190725</v>
      </c>
      <c r="CC66" s="12">
        <f t="shared" si="41"/>
        <v>-0.7939693518265003</v>
      </c>
      <c r="CD66" s="12">
        <f t="shared" si="41"/>
        <v>-2.4469875105472476</v>
      </c>
      <c r="CE66" s="12">
        <f t="shared" si="41"/>
        <v>-3.265198959386483</v>
      </c>
      <c r="CF66" s="12">
        <f t="shared" si="41"/>
        <v>-1.8658279767922761</v>
      </c>
      <c r="CG66" s="12">
        <f t="shared" si="41"/>
        <v>-1.8658279767922761</v>
      </c>
      <c r="CH66" s="12">
        <f t="shared" si="41"/>
        <v>-2.1323748306197441</v>
      </c>
      <c r="CI66" s="25">
        <f t="shared" si="48"/>
        <v>0.53453107427730073</v>
      </c>
      <c r="CJ66" s="12">
        <f t="shared" si="42"/>
        <v>0.67051577957344588</v>
      </c>
      <c r="CK66" s="12" t="str">
        <f t="shared" si="42"/>
        <v>na</v>
      </c>
      <c r="CL66" s="12">
        <f t="shared" si="42"/>
        <v>1.5992982324615224</v>
      </c>
      <c r="CM66" s="12">
        <f t="shared" si="42"/>
        <v>9.6791502811643365E-2</v>
      </c>
      <c r="CN66" s="12">
        <f t="shared" si="42"/>
        <v>0.91937620945303011</v>
      </c>
      <c r="CO66" s="12">
        <f t="shared" si="42"/>
        <v>1.6370014149742333</v>
      </c>
      <c r="CP66" s="12">
        <f t="shared" si="42"/>
        <v>0.53453107427730073</v>
      </c>
      <c r="CQ66" s="12">
        <f t="shared" si="42"/>
        <v>0.53453107427730073</v>
      </c>
      <c r="CR66" s="67">
        <f t="shared" si="42"/>
        <v>0.69816303579076011</v>
      </c>
    </row>
    <row r="67" spans="1:96" ht="15.75" x14ac:dyDescent="0.25">
      <c r="A67" s="13" t="s">
        <v>76</v>
      </c>
      <c r="B67" s="13"/>
      <c r="C67" s="13"/>
      <c r="D67" s="13"/>
      <c r="E67" s="13"/>
      <c r="F67" s="13"/>
      <c r="G67" s="46"/>
      <c r="H67" s="39" t="s">
        <v>8</v>
      </c>
      <c r="I67" t="s">
        <v>186</v>
      </c>
      <c r="J67" s="13"/>
      <c r="K67" s="1"/>
      <c r="L67" s="20">
        <v>19.225999999999999</v>
      </c>
      <c r="M67" s="41"/>
      <c r="N67" s="18"/>
      <c r="O67" s="18"/>
      <c r="P67" s="12">
        <f t="shared" si="37"/>
        <v>0.01</v>
      </c>
      <c r="Q67" s="67">
        <f t="shared" si="43"/>
        <v>0.01</v>
      </c>
      <c r="R67" s="14"/>
      <c r="S67" s="11"/>
      <c r="T67" s="11"/>
      <c r="U67" s="11"/>
      <c r="V67" s="11"/>
      <c r="W67" s="11"/>
      <c r="X67" s="11"/>
      <c r="Y67" s="11"/>
      <c r="Z67" s="11"/>
      <c r="AA67" s="11"/>
      <c r="AB67" s="25" t="str">
        <f t="shared" si="44"/>
        <v>na</v>
      </c>
      <c r="AC67" s="12" t="str">
        <f t="shared" si="38"/>
        <v>na</v>
      </c>
      <c r="AD67" s="12" t="str">
        <f t="shared" si="38"/>
        <v>na</v>
      </c>
      <c r="AE67" s="12" t="str">
        <f t="shared" si="38"/>
        <v>na</v>
      </c>
      <c r="AF67" s="12" t="str">
        <f t="shared" si="38"/>
        <v>na</v>
      </c>
      <c r="AG67" s="12" t="str">
        <f t="shared" si="38"/>
        <v>na</v>
      </c>
      <c r="AH67" s="12" t="str">
        <f t="shared" si="38"/>
        <v>na</v>
      </c>
      <c r="AI67" s="12" t="str">
        <f t="shared" si="38"/>
        <v>na</v>
      </c>
      <c r="AJ67" s="12" t="str">
        <f t="shared" si="38"/>
        <v>na</v>
      </c>
      <c r="AK67" s="12" t="str">
        <f t="shared" si="38"/>
        <v>na</v>
      </c>
      <c r="AL67" s="25" t="str">
        <f t="shared" si="45"/>
        <v>na</v>
      </c>
      <c r="AM67" s="12" t="str">
        <f t="shared" si="39"/>
        <v>na</v>
      </c>
      <c r="AN67" s="12" t="str">
        <f t="shared" si="39"/>
        <v>na</v>
      </c>
      <c r="AO67" s="12" t="str">
        <f t="shared" si="39"/>
        <v>na</v>
      </c>
      <c r="AP67" s="12" t="str">
        <f t="shared" si="39"/>
        <v>na</v>
      </c>
      <c r="AQ67" s="12" t="str">
        <f t="shared" si="39"/>
        <v>na</v>
      </c>
      <c r="AR67" s="12" t="str">
        <f t="shared" si="39"/>
        <v>na</v>
      </c>
      <c r="AS67" s="12" t="str">
        <f t="shared" si="39"/>
        <v>na</v>
      </c>
      <c r="AT67" s="12" t="str">
        <f t="shared" si="39"/>
        <v>na</v>
      </c>
      <c r="AU67" s="67" t="str">
        <f t="shared" si="39"/>
        <v>na</v>
      </c>
      <c r="AX67" s="13" t="s">
        <v>76</v>
      </c>
      <c r="AY67" s="13"/>
      <c r="AZ67" s="13"/>
      <c r="BA67" s="13"/>
      <c r="BB67" s="13"/>
      <c r="BC67" s="13"/>
      <c r="BD67" s="46"/>
      <c r="BE67" s="39" t="s">
        <v>8</v>
      </c>
      <c r="BF67" t="s">
        <v>186</v>
      </c>
      <c r="BG67" s="13"/>
      <c r="BH67" s="78"/>
      <c r="BI67" s="20">
        <v>19.225999999999999</v>
      </c>
      <c r="BJ67" s="41"/>
      <c r="BK67" s="18"/>
      <c r="BL67" s="18"/>
      <c r="BM67" s="12">
        <f t="shared" si="40"/>
        <v>0.01</v>
      </c>
      <c r="BN67" s="67">
        <f t="shared" si="46"/>
        <v>0.01</v>
      </c>
      <c r="BO67" s="14"/>
      <c r="BP67" s="11"/>
      <c r="BQ67" s="11"/>
      <c r="BR67" s="11"/>
      <c r="BS67" s="11"/>
      <c r="BT67" s="11"/>
      <c r="BU67" s="11"/>
      <c r="BV67" s="11"/>
      <c r="BW67" s="11"/>
      <c r="BX67" s="11"/>
      <c r="BY67" s="25" t="str">
        <f t="shared" si="47"/>
        <v>na</v>
      </c>
      <c r="BZ67" s="12" t="str">
        <f t="shared" si="41"/>
        <v>na</v>
      </c>
      <c r="CA67" s="12" t="str">
        <f t="shared" si="41"/>
        <v>na</v>
      </c>
      <c r="CB67" s="12" t="str">
        <f t="shared" si="41"/>
        <v>na</v>
      </c>
      <c r="CC67" s="12" t="str">
        <f t="shared" si="41"/>
        <v>na</v>
      </c>
      <c r="CD67" s="12" t="str">
        <f t="shared" si="41"/>
        <v>na</v>
      </c>
      <c r="CE67" s="12" t="str">
        <f t="shared" si="41"/>
        <v>na</v>
      </c>
      <c r="CF67" s="12" t="str">
        <f t="shared" si="41"/>
        <v>na</v>
      </c>
      <c r="CG67" s="12" t="str">
        <f t="shared" si="41"/>
        <v>na</v>
      </c>
      <c r="CH67" s="12" t="str">
        <f t="shared" si="41"/>
        <v>na</v>
      </c>
      <c r="CI67" s="25" t="str">
        <f t="shared" si="48"/>
        <v>na</v>
      </c>
      <c r="CJ67" s="12" t="str">
        <f t="shared" si="42"/>
        <v>na</v>
      </c>
      <c r="CK67" s="12" t="str">
        <f t="shared" si="42"/>
        <v>na</v>
      </c>
      <c r="CL67" s="12" t="str">
        <f t="shared" si="42"/>
        <v>na</v>
      </c>
      <c r="CM67" s="12" t="str">
        <f t="shared" si="42"/>
        <v>na</v>
      </c>
      <c r="CN67" s="12" t="str">
        <f t="shared" si="42"/>
        <v>na</v>
      </c>
      <c r="CO67" s="12" t="str">
        <f t="shared" si="42"/>
        <v>na</v>
      </c>
      <c r="CP67" s="12" t="str">
        <f t="shared" si="42"/>
        <v>na</v>
      </c>
      <c r="CQ67" s="12" t="str">
        <f t="shared" si="42"/>
        <v>na</v>
      </c>
      <c r="CR67" s="67" t="str">
        <f t="shared" si="42"/>
        <v>na</v>
      </c>
    </row>
    <row r="68" spans="1:96" ht="15.75" x14ac:dyDescent="0.25">
      <c r="A68" s="13" t="s">
        <v>34</v>
      </c>
      <c r="B68" s="13"/>
      <c r="C68" s="13"/>
      <c r="D68" s="13"/>
      <c r="E68" s="13"/>
      <c r="F68" s="13"/>
      <c r="G68" s="46"/>
      <c r="H68" s="39" t="s">
        <v>8</v>
      </c>
      <c r="I68" t="s">
        <v>186</v>
      </c>
      <c r="J68" s="13"/>
      <c r="K68" s="1"/>
      <c r="L68" s="38">
        <v>22.425000000000001</v>
      </c>
      <c r="M68" s="41"/>
      <c r="N68" s="60"/>
      <c r="O68" s="18"/>
      <c r="P68" s="12">
        <f t="shared" si="37"/>
        <v>0.01</v>
      </c>
      <c r="Q68" s="67">
        <f t="shared" si="43"/>
        <v>0.01</v>
      </c>
      <c r="R68" s="14"/>
      <c r="S68" s="11"/>
      <c r="T68" s="11"/>
      <c r="U68" s="11"/>
      <c r="V68" s="11"/>
      <c r="W68" s="11"/>
      <c r="X68" s="11"/>
      <c r="Y68" s="11"/>
      <c r="Z68" s="11"/>
      <c r="AA68" s="11"/>
      <c r="AB68" s="25" t="str">
        <f t="shared" si="44"/>
        <v>na</v>
      </c>
      <c r="AC68" s="12" t="str">
        <f t="shared" si="38"/>
        <v>na</v>
      </c>
      <c r="AD68" s="12" t="str">
        <f t="shared" si="38"/>
        <v>na</v>
      </c>
      <c r="AE68" s="12" t="str">
        <f t="shared" si="38"/>
        <v>na</v>
      </c>
      <c r="AF68" s="12" t="str">
        <f t="shared" si="38"/>
        <v>na</v>
      </c>
      <c r="AG68" s="12" t="str">
        <f t="shared" si="38"/>
        <v>na</v>
      </c>
      <c r="AH68" s="12" t="str">
        <f t="shared" si="38"/>
        <v>na</v>
      </c>
      <c r="AI68" s="12" t="str">
        <f t="shared" si="38"/>
        <v>na</v>
      </c>
      <c r="AJ68" s="12" t="str">
        <f t="shared" si="38"/>
        <v>na</v>
      </c>
      <c r="AK68" s="12" t="str">
        <f t="shared" si="38"/>
        <v>na</v>
      </c>
      <c r="AL68" s="25" t="str">
        <f t="shared" si="45"/>
        <v>na</v>
      </c>
      <c r="AM68" s="12" t="str">
        <f t="shared" si="39"/>
        <v>na</v>
      </c>
      <c r="AN68" s="12" t="str">
        <f t="shared" si="39"/>
        <v>na</v>
      </c>
      <c r="AO68" s="12" t="str">
        <f t="shared" si="39"/>
        <v>na</v>
      </c>
      <c r="AP68" s="12" t="str">
        <f t="shared" si="39"/>
        <v>na</v>
      </c>
      <c r="AQ68" s="12" t="str">
        <f t="shared" si="39"/>
        <v>na</v>
      </c>
      <c r="AR68" s="12" t="str">
        <f t="shared" si="39"/>
        <v>na</v>
      </c>
      <c r="AS68" s="12" t="str">
        <f t="shared" si="39"/>
        <v>na</v>
      </c>
      <c r="AT68" s="12" t="str">
        <f t="shared" si="39"/>
        <v>na</v>
      </c>
      <c r="AU68" s="67" t="str">
        <f t="shared" si="39"/>
        <v>na</v>
      </c>
      <c r="AX68" s="13" t="s">
        <v>34</v>
      </c>
      <c r="AY68" s="13"/>
      <c r="AZ68" s="13"/>
      <c r="BA68" s="13"/>
      <c r="BB68" s="13"/>
      <c r="BC68" s="13"/>
      <c r="BD68" s="46"/>
      <c r="BE68" s="39" t="s">
        <v>8</v>
      </c>
      <c r="BF68" t="s">
        <v>186</v>
      </c>
      <c r="BG68" s="13"/>
      <c r="BH68" s="78"/>
      <c r="BI68" s="38">
        <v>22.425000000000001</v>
      </c>
      <c r="BJ68" s="41"/>
      <c r="BK68" s="60"/>
      <c r="BL68" s="18"/>
      <c r="BM68" s="12">
        <f t="shared" si="40"/>
        <v>0.01</v>
      </c>
      <c r="BN68" s="67">
        <f t="shared" si="46"/>
        <v>0.01</v>
      </c>
      <c r="BO68" s="14"/>
      <c r="BP68" s="11"/>
      <c r="BQ68" s="11"/>
      <c r="BR68" s="11"/>
      <c r="BS68" s="11"/>
      <c r="BT68" s="11"/>
      <c r="BU68" s="11"/>
      <c r="BV68" s="11"/>
      <c r="BW68" s="11"/>
      <c r="BX68" s="11"/>
      <c r="BY68" s="25" t="str">
        <f t="shared" si="47"/>
        <v>na</v>
      </c>
      <c r="BZ68" s="12" t="str">
        <f t="shared" si="41"/>
        <v>na</v>
      </c>
      <c r="CA68" s="12" t="str">
        <f t="shared" si="41"/>
        <v>na</v>
      </c>
      <c r="CB68" s="12" t="str">
        <f t="shared" si="41"/>
        <v>na</v>
      </c>
      <c r="CC68" s="12" t="str">
        <f t="shared" si="41"/>
        <v>na</v>
      </c>
      <c r="CD68" s="12" t="str">
        <f t="shared" si="41"/>
        <v>na</v>
      </c>
      <c r="CE68" s="12" t="str">
        <f t="shared" si="41"/>
        <v>na</v>
      </c>
      <c r="CF68" s="12" t="str">
        <f t="shared" si="41"/>
        <v>na</v>
      </c>
      <c r="CG68" s="12" t="str">
        <f t="shared" si="41"/>
        <v>na</v>
      </c>
      <c r="CH68" s="12" t="str">
        <f t="shared" si="41"/>
        <v>na</v>
      </c>
      <c r="CI68" s="25" t="str">
        <f t="shared" si="48"/>
        <v>na</v>
      </c>
      <c r="CJ68" s="12" t="str">
        <f t="shared" si="42"/>
        <v>na</v>
      </c>
      <c r="CK68" s="12" t="str">
        <f t="shared" si="42"/>
        <v>na</v>
      </c>
      <c r="CL68" s="12" t="str">
        <f t="shared" si="42"/>
        <v>na</v>
      </c>
      <c r="CM68" s="12" t="str">
        <f t="shared" si="42"/>
        <v>na</v>
      </c>
      <c r="CN68" s="12" t="str">
        <f t="shared" si="42"/>
        <v>na</v>
      </c>
      <c r="CO68" s="12" t="str">
        <f t="shared" si="42"/>
        <v>na</v>
      </c>
      <c r="CP68" s="12" t="str">
        <f t="shared" si="42"/>
        <v>na</v>
      </c>
      <c r="CQ68" s="12" t="str">
        <f t="shared" si="42"/>
        <v>na</v>
      </c>
      <c r="CR68" s="67" t="str">
        <f t="shared" si="42"/>
        <v>na</v>
      </c>
    </row>
    <row r="69" spans="1:96" ht="15.75" x14ac:dyDescent="0.25">
      <c r="A69" s="13" t="s">
        <v>75</v>
      </c>
      <c r="B69" s="13"/>
      <c r="C69" s="13"/>
      <c r="D69" s="13"/>
      <c r="E69" s="13"/>
      <c r="F69" s="13"/>
      <c r="G69" s="46"/>
      <c r="H69" s="39" t="s">
        <v>8</v>
      </c>
      <c r="I69" t="s">
        <v>186</v>
      </c>
      <c r="J69" s="13"/>
      <c r="K69" s="1"/>
      <c r="L69" s="20">
        <v>25.613</v>
      </c>
      <c r="M69" s="41"/>
      <c r="N69" s="18"/>
      <c r="O69" s="18"/>
      <c r="P69" s="12">
        <f t="shared" si="37"/>
        <v>0.01</v>
      </c>
      <c r="Q69" s="67">
        <f t="shared" si="43"/>
        <v>0.01</v>
      </c>
      <c r="R69" s="14"/>
      <c r="S69" s="11"/>
      <c r="T69" s="11"/>
      <c r="U69" s="11"/>
      <c r="V69" s="11"/>
      <c r="W69" s="11"/>
      <c r="X69" s="11"/>
      <c r="Y69" s="11"/>
      <c r="Z69" s="11"/>
      <c r="AA69" s="11"/>
      <c r="AB69" s="25" t="str">
        <f t="shared" si="44"/>
        <v>na</v>
      </c>
      <c r="AC69" s="12" t="str">
        <f t="shared" si="38"/>
        <v>na</v>
      </c>
      <c r="AD69" s="12" t="str">
        <f t="shared" si="38"/>
        <v>na</v>
      </c>
      <c r="AE69" s="12" t="str">
        <f t="shared" si="38"/>
        <v>na</v>
      </c>
      <c r="AF69" s="12" t="str">
        <f t="shared" si="38"/>
        <v>na</v>
      </c>
      <c r="AG69" s="12" t="str">
        <f t="shared" si="38"/>
        <v>na</v>
      </c>
      <c r="AH69" s="12" t="str">
        <f t="shared" si="38"/>
        <v>na</v>
      </c>
      <c r="AI69" s="12" t="str">
        <f t="shared" si="38"/>
        <v>na</v>
      </c>
      <c r="AJ69" s="12" t="str">
        <f t="shared" si="38"/>
        <v>na</v>
      </c>
      <c r="AK69" s="12" t="str">
        <f t="shared" si="38"/>
        <v>na</v>
      </c>
      <c r="AL69" s="25" t="str">
        <f t="shared" si="45"/>
        <v>na</v>
      </c>
      <c r="AM69" s="12" t="str">
        <f t="shared" si="39"/>
        <v>na</v>
      </c>
      <c r="AN69" s="12" t="str">
        <f t="shared" si="39"/>
        <v>na</v>
      </c>
      <c r="AO69" s="12" t="str">
        <f t="shared" si="39"/>
        <v>na</v>
      </c>
      <c r="AP69" s="12" t="str">
        <f t="shared" si="39"/>
        <v>na</v>
      </c>
      <c r="AQ69" s="12" t="str">
        <f t="shared" si="39"/>
        <v>na</v>
      </c>
      <c r="AR69" s="12" t="str">
        <f t="shared" si="39"/>
        <v>na</v>
      </c>
      <c r="AS69" s="12" t="str">
        <f t="shared" si="39"/>
        <v>na</v>
      </c>
      <c r="AT69" s="12" t="str">
        <f t="shared" si="39"/>
        <v>na</v>
      </c>
      <c r="AU69" s="67" t="str">
        <f t="shared" si="39"/>
        <v>na</v>
      </c>
      <c r="AX69" s="13" t="s">
        <v>75</v>
      </c>
      <c r="AY69" s="13"/>
      <c r="AZ69" s="13"/>
      <c r="BA69" s="13"/>
      <c r="BB69" s="13"/>
      <c r="BC69" s="13"/>
      <c r="BD69" s="46"/>
      <c r="BE69" s="39" t="s">
        <v>8</v>
      </c>
      <c r="BF69" t="s">
        <v>186</v>
      </c>
      <c r="BG69" s="13"/>
      <c r="BH69" s="78"/>
      <c r="BI69" s="20">
        <v>25.613</v>
      </c>
      <c r="BJ69" s="41"/>
      <c r="BK69" s="18"/>
      <c r="BL69" s="18"/>
      <c r="BM69" s="12">
        <f t="shared" si="40"/>
        <v>0.01</v>
      </c>
      <c r="BN69" s="67">
        <f t="shared" si="46"/>
        <v>0.01</v>
      </c>
      <c r="BO69" s="14"/>
      <c r="BP69" s="11"/>
      <c r="BQ69" s="11"/>
      <c r="BR69" s="11"/>
      <c r="BS69" s="11"/>
      <c r="BT69" s="11"/>
      <c r="BU69" s="11"/>
      <c r="BV69" s="11"/>
      <c r="BW69" s="11"/>
      <c r="BX69" s="11"/>
      <c r="BY69" s="25" t="str">
        <f t="shared" si="47"/>
        <v>na</v>
      </c>
      <c r="BZ69" s="12" t="str">
        <f t="shared" si="41"/>
        <v>na</v>
      </c>
      <c r="CA69" s="12" t="str">
        <f t="shared" si="41"/>
        <v>na</v>
      </c>
      <c r="CB69" s="12" t="str">
        <f t="shared" si="41"/>
        <v>na</v>
      </c>
      <c r="CC69" s="12" t="str">
        <f t="shared" si="41"/>
        <v>na</v>
      </c>
      <c r="CD69" s="12" t="str">
        <f t="shared" si="41"/>
        <v>na</v>
      </c>
      <c r="CE69" s="12" t="str">
        <f t="shared" si="41"/>
        <v>na</v>
      </c>
      <c r="CF69" s="12" t="str">
        <f t="shared" si="41"/>
        <v>na</v>
      </c>
      <c r="CG69" s="12" t="str">
        <f t="shared" si="41"/>
        <v>na</v>
      </c>
      <c r="CH69" s="12" t="str">
        <f t="shared" si="41"/>
        <v>na</v>
      </c>
      <c r="CI69" s="25" t="str">
        <f t="shared" si="48"/>
        <v>na</v>
      </c>
      <c r="CJ69" s="12" t="str">
        <f t="shared" si="42"/>
        <v>na</v>
      </c>
      <c r="CK69" s="12" t="str">
        <f t="shared" si="42"/>
        <v>na</v>
      </c>
      <c r="CL69" s="12" t="str">
        <f t="shared" si="42"/>
        <v>na</v>
      </c>
      <c r="CM69" s="12" t="str">
        <f t="shared" si="42"/>
        <v>na</v>
      </c>
      <c r="CN69" s="12" t="str">
        <f t="shared" si="42"/>
        <v>na</v>
      </c>
      <c r="CO69" s="12" t="str">
        <f t="shared" si="42"/>
        <v>na</v>
      </c>
      <c r="CP69" s="12" t="str">
        <f t="shared" si="42"/>
        <v>na</v>
      </c>
      <c r="CQ69" s="12" t="str">
        <f t="shared" si="42"/>
        <v>na</v>
      </c>
      <c r="CR69" s="67" t="str">
        <f t="shared" si="42"/>
        <v>na</v>
      </c>
    </row>
    <row r="70" spans="1:96" ht="15.75" x14ac:dyDescent="0.25">
      <c r="A70" s="13" t="s">
        <v>74</v>
      </c>
      <c r="B70" s="13"/>
      <c r="C70" s="13"/>
      <c r="D70" s="13"/>
      <c r="E70" s="13"/>
      <c r="F70" s="13"/>
      <c r="G70" s="46"/>
      <c r="H70" s="39" t="s">
        <v>9</v>
      </c>
      <c r="I70" t="s">
        <v>186</v>
      </c>
      <c r="J70" s="13"/>
      <c r="K70" s="1">
        <v>15</v>
      </c>
      <c r="L70" s="20">
        <v>39.375</v>
      </c>
      <c r="M70" s="119"/>
      <c r="N70" s="104"/>
      <c r="O70" s="104"/>
      <c r="P70" s="12">
        <f t="shared" si="37"/>
        <v>0.01</v>
      </c>
      <c r="Q70" s="67">
        <f t="shared" si="43"/>
        <v>0.01</v>
      </c>
      <c r="R70" s="14">
        <v>1</v>
      </c>
      <c r="S70" s="11">
        <v>0.25</v>
      </c>
      <c r="T70" s="11">
        <v>1</v>
      </c>
      <c r="U70" s="11">
        <v>0.25</v>
      </c>
      <c r="V70" s="11">
        <v>0.15</v>
      </c>
      <c r="W70" s="11">
        <v>1</v>
      </c>
      <c r="X70" s="11">
        <v>0.25</v>
      </c>
      <c r="Y70" s="11">
        <v>1</v>
      </c>
      <c r="Z70" s="11"/>
      <c r="AA70" s="11">
        <v>0.25</v>
      </c>
      <c r="AB70" s="25">
        <f t="shared" si="44"/>
        <v>-4.6051701859880909</v>
      </c>
      <c r="AC70" s="12">
        <f t="shared" si="38"/>
        <v>-1.2894476520766653</v>
      </c>
      <c r="AD70" s="12">
        <f t="shared" si="38"/>
        <v>-4.6051701859880909</v>
      </c>
      <c r="AE70" s="12">
        <f t="shared" si="38"/>
        <v>-1.9914249452921475</v>
      </c>
      <c r="AF70" s="12">
        <f t="shared" si="38"/>
        <v>-1.1757881325927038</v>
      </c>
      <c r="AG70" s="12">
        <f t="shared" si="38"/>
        <v>-6.039567457033562</v>
      </c>
      <c r="AH70" s="12">
        <f t="shared" si="38"/>
        <v>-2.0147619563697896</v>
      </c>
      <c r="AI70" s="12">
        <f t="shared" si="38"/>
        <v>-4.6051701859880909</v>
      </c>
      <c r="AJ70" s="12" t="str">
        <f t="shared" si="38"/>
        <v>na</v>
      </c>
      <c r="AK70" s="12">
        <f t="shared" si="38"/>
        <v>-1.3157629102823116</v>
      </c>
      <c r="AL70" s="25">
        <f t="shared" si="45"/>
        <v>1</v>
      </c>
      <c r="AM70" s="12">
        <f t="shared" si="39"/>
        <v>7.8399999999999997E-2</v>
      </c>
      <c r="AN70" s="12">
        <f t="shared" si="39"/>
        <v>1</v>
      </c>
      <c r="AO70" s="12">
        <f t="shared" si="39"/>
        <v>0.1869978086194303</v>
      </c>
      <c r="AP70" s="12">
        <f t="shared" si="39"/>
        <v>6.518786781349023E-2</v>
      </c>
      <c r="AQ70" s="12">
        <f t="shared" si="39"/>
        <v>1.7199677506046764</v>
      </c>
      <c r="AR70" s="12">
        <f t="shared" si="39"/>
        <v>0.19140624999999997</v>
      </c>
      <c r="AS70" s="12">
        <f t="shared" si="39"/>
        <v>1</v>
      </c>
      <c r="AT70" s="12" t="str">
        <f t="shared" si="39"/>
        <v>na</v>
      </c>
      <c r="AU70" s="67">
        <f t="shared" si="39"/>
        <v>8.1632653061224483E-2</v>
      </c>
      <c r="AX70" s="13" t="s">
        <v>74</v>
      </c>
      <c r="AY70" s="13"/>
      <c r="AZ70" s="13"/>
      <c r="BA70" s="13"/>
      <c r="BB70" s="13"/>
      <c r="BC70" s="13"/>
      <c r="BD70" s="46"/>
      <c r="BE70" s="39" t="s">
        <v>9</v>
      </c>
      <c r="BF70" t="s">
        <v>186</v>
      </c>
      <c r="BG70" s="13"/>
      <c r="BH70" s="78">
        <v>15</v>
      </c>
      <c r="BI70" s="20">
        <v>39.375</v>
      </c>
      <c r="BJ70" s="119">
        <v>15</v>
      </c>
      <c r="BK70" s="104">
        <v>7.2544766676120789</v>
      </c>
      <c r="BL70" s="104">
        <v>9.1159000437627462</v>
      </c>
      <c r="BM70" s="12">
        <f t="shared" si="40"/>
        <v>0.18424067727268773</v>
      </c>
      <c r="BN70" s="67">
        <f t="shared" si="46"/>
        <v>0.23151492174635546</v>
      </c>
      <c r="BO70" s="14">
        <v>1</v>
      </c>
      <c r="BP70" s="11">
        <v>0.25</v>
      </c>
      <c r="BQ70" s="11">
        <v>1</v>
      </c>
      <c r="BR70" s="11">
        <v>0.25</v>
      </c>
      <c r="BS70" s="11">
        <v>0.15</v>
      </c>
      <c r="BT70" s="11">
        <v>1</v>
      </c>
      <c r="BU70" s="11">
        <v>0.25</v>
      </c>
      <c r="BV70" s="11">
        <v>1</v>
      </c>
      <c r="BW70" s="11"/>
      <c r="BX70" s="11">
        <v>0.25</v>
      </c>
      <c r="BY70" s="25">
        <f t="shared" si="47"/>
        <v>-1.6915123474414675</v>
      </c>
      <c r="BZ70" s="12">
        <f t="shared" si="41"/>
        <v>-0.47362345728361083</v>
      </c>
      <c r="CA70" s="12">
        <f t="shared" si="41"/>
        <v>-1.6915123474414675</v>
      </c>
      <c r="CB70" s="12">
        <f t="shared" si="41"/>
        <v>-0.7314647988936076</v>
      </c>
      <c r="CC70" s="12">
        <f t="shared" si="41"/>
        <v>-0.43187549296377881</v>
      </c>
      <c r="CD70" s="12">
        <f t="shared" si="41"/>
        <v>-2.218376849103564</v>
      </c>
      <c r="CE70" s="12">
        <f t="shared" si="41"/>
        <v>-0.74003665200564206</v>
      </c>
      <c r="CF70" s="12">
        <f t="shared" si="41"/>
        <v>-1.6915123474414675</v>
      </c>
      <c r="CG70" s="12" t="str">
        <f t="shared" si="41"/>
        <v>na</v>
      </c>
      <c r="CH70" s="12">
        <f t="shared" si="41"/>
        <v>-0.48328924212613356</v>
      </c>
      <c r="CI70" s="25">
        <f t="shared" si="48"/>
        <v>1.5790174608659056</v>
      </c>
      <c r="CJ70" s="12">
        <f t="shared" si="42"/>
        <v>0.12379496893188696</v>
      </c>
      <c r="CK70" s="12">
        <f t="shared" si="42"/>
        <v>1.5790174608659056</v>
      </c>
      <c r="CL70" s="12">
        <f t="shared" si="42"/>
        <v>0.29527280495374136</v>
      </c>
      <c r="CM70" s="12">
        <f t="shared" si="42"/>
        <v>0.10293278151411964</v>
      </c>
      <c r="CN70" s="12">
        <f t="shared" si="42"/>
        <v>2.7158591103310394</v>
      </c>
      <c r="CO70" s="12">
        <f t="shared" si="42"/>
        <v>0.30223381086886469</v>
      </c>
      <c r="CP70" s="12">
        <f t="shared" si="42"/>
        <v>1.5790174608659056</v>
      </c>
      <c r="CQ70" s="12" t="str">
        <f t="shared" si="42"/>
        <v>na</v>
      </c>
      <c r="CR70" s="67">
        <f t="shared" si="42"/>
        <v>0.12889938456048208</v>
      </c>
    </row>
    <row r="71" spans="1:96" ht="15.75" x14ac:dyDescent="0.25">
      <c r="A71" s="13" t="s">
        <v>522</v>
      </c>
      <c r="B71" s="13"/>
      <c r="C71" s="13"/>
      <c r="D71" s="13"/>
      <c r="E71" s="13"/>
      <c r="F71" s="13"/>
      <c r="G71" s="46"/>
      <c r="H71" s="39" t="s">
        <v>8</v>
      </c>
      <c r="I71" t="s">
        <v>186</v>
      </c>
      <c r="J71" s="13"/>
      <c r="K71" s="1"/>
      <c r="L71" s="20">
        <v>35.25</v>
      </c>
      <c r="M71" s="41"/>
      <c r="N71" s="18"/>
      <c r="O71" s="18"/>
      <c r="P71" s="12">
        <f t="shared" si="37"/>
        <v>0.01</v>
      </c>
      <c r="Q71" s="67">
        <f t="shared" si="43"/>
        <v>0.01</v>
      </c>
      <c r="R71" s="14"/>
      <c r="S71" s="11"/>
      <c r="T71" s="11"/>
      <c r="U71" s="11"/>
      <c r="V71" s="11"/>
      <c r="W71" s="11"/>
      <c r="X71" s="11"/>
      <c r="Y71" s="11"/>
      <c r="Z71" s="11"/>
      <c r="AA71" s="11"/>
      <c r="AB71" s="25" t="str">
        <f t="shared" si="44"/>
        <v>na</v>
      </c>
      <c r="AC71" s="12" t="str">
        <f t="shared" si="38"/>
        <v>na</v>
      </c>
      <c r="AD71" s="12" t="str">
        <f t="shared" si="38"/>
        <v>na</v>
      </c>
      <c r="AE71" s="12" t="str">
        <f t="shared" si="38"/>
        <v>na</v>
      </c>
      <c r="AF71" s="12" t="str">
        <f t="shared" si="38"/>
        <v>na</v>
      </c>
      <c r="AG71" s="12" t="str">
        <f t="shared" si="38"/>
        <v>na</v>
      </c>
      <c r="AH71" s="12" t="str">
        <f t="shared" si="38"/>
        <v>na</v>
      </c>
      <c r="AI71" s="12" t="str">
        <f t="shared" si="38"/>
        <v>na</v>
      </c>
      <c r="AJ71" s="12" t="str">
        <f t="shared" si="38"/>
        <v>na</v>
      </c>
      <c r="AK71" s="12" t="str">
        <f t="shared" si="38"/>
        <v>na</v>
      </c>
      <c r="AL71" s="25" t="str">
        <f t="shared" si="45"/>
        <v>na</v>
      </c>
      <c r="AM71" s="12" t="str">
        <f t="shared" si="39"/>
        <v>na</v>
      </c>
      <c r="AN71" s="12" t="str">
        <f t="shared" si="39"/>
        <v>na</v>
      </c>
      <c r="AO71" s="12" t="str">
        <f t="shared" si="39"/>
        <v>na</v>
      </c>
      <c r="AP71" s="12" t="str">
        <f t="shared" si="39"/>
        <v>na</v>
      </c>
      <c r="AQ71" s="12" t="str">
        <f t="shared" si="39"/>
        <v>na</v>
      </c>
      <c r="AR71" s="12" t="str">
        <f t="shared" si="39"/>
        <v>na</v>
      </c>
      <c r="AS71" s="12" t="str">
        <f t="shared" si="39"/>
        <v>na</v>
      </c>
      <c r="AT71" s="12" t="str">
        <f t="shared" si="39"/>
        <v>na</v>
      </c>
      <c r="AU71" s="67" t="str">
        <f t="shared" si="39"/>
        <v>na</v>
      </c>
      <c r="AX71" s="13" t="s">
        <v>73</v>
      </c>
      <c r="AY71" s="13"/>
      <c r="AZ71" s="13"/>
      <c r="BA71" s="13"/>
      <c r="BB71" s="13"/>
      <c r="BC71" s="13"/>
      <c r="BD71" s="46"/>
      <c r="BE71" s="39" t="s">
        <v>8</v>
      </c>
      <c r="BF71" t="s">
        <v>186</v>
      </c>
      <c r="BG71" s="13"/>
      <c r="BH71" s="78"/>
      <c r="BI71" s="20">
        <v>35.25</v>
      </c>
      <c r="BJ71" s="41"/>
      <c r="BK71" s="18"/>
      <c r="BL71" s="18"/>
      <c r="BM71" s="12">
        <f t="shared" si="40"/>
        <v>0.01</v>
      </c>
      <c r="BN71" s="67">
        <f t="shared" si="46"/>
        <v>0.01</v>
      </c>
      <c r="BO71" s="14"/>
      <c r="BP71" s="11"/>
      <c r="BQ71" s="11"/>
      <c r="BR71" s="11"/>
      <c r="BS71" s="11"/>
      <c r="BT71" s="11"/>
      <c r="BU71" s="11"/>
      <c r="BV71" s="11"/>
      <c r="BW71" s="11"/>
      <c r="BX71" s="11"/>
      <c r="BY71" s="25" t="str">
        <f t="shared" si="47"/>
        <v>na</v>
      </c>
      <c r="BZ71" s="12" t="str">
        <f t="shared" si="41"/>
        <v>na</v>
      </c>
      <c r="CA71" s="12" t="str">
        <f t="shared" si="41"/>
        <v>na</v>
      </c>
      <c r="CB71" s="12" t="str">
        <f t="shared" si="41"/>
        <v>na</v>
      </c>
      <c r="CC71" s="12" t="str">
        <f t="shared" si="41"/>
        <v>na</v>
      </c>
      <c r="CD71" s="12" t="str">
        <f t="shared" si="41"/>
        <v>na</v>
      </c>
      <c r="CE71" s="12" t="str">
        <f t="shared" si="41"/>
        <v>na</v>
      </c>
      <c r="CF71" s="12" t="str">
        <f t="shared" si="41"/>
        <v>na</v>
      </c>
      <c r="CG71" s="12" t="str">
        <f t="shared" si="41"/>
        <v>na</v>
      </c>
      <c r="CH71" s="12" t="str">
        <f t="shared" si="41"/>
        <v>na</v>
      </c>
      <c r="CI71" s="25" t="str">
        <f t="shared" si="48"/>
        <v>na</v>
      </c>
      <c r="CJ71" s="12" t="str">
        <f t="shared" si="42"/>
        <v>na</v>
      </c>
      <c r="CK71" s="12" t="str">
        <f t="shared" si="42"/>
        <v>na</v>
      </c>
      <c r="CL71" s="12" t="str">
        <f t="shared" si="42"/>
        <v>na</v>
      </c>
      <c r="CM71" s="12" t="str">
        <f t="shared" si="42"/>
        <v>na</v>
      </c>
      <c r="CN71" s="12" t="str">
        <f t="shared" si="42"/>
        <v>na</v>
      </c>
      <c r="CO71" s="12" t="str">
        <f t="shared" si="42"/>
        <v>na</v>
      </c>
      <c r="CP71" s="12" t="str">
        <f t="shared" si="42"/>
        <v>na</v>
      </c>
      <c r="CQ71" s="12" t="str">
        <f t="shared" si="42"/>
        <v>na</v>
      </c>
      <c r="CR71" s="67" t="str">
        <f t="shared" si="42"/>
        <v>na</v>
      </c>
    </row>
    <row r="72" spans="1:96" ht="15.75" x14ac:dyDescent="0.25">
      <c r="A72" s="13" t="s">
        <v>72</v>
      </c>
      <c r="B72" s="13"/>
      <c r="C72" s="13"/>
      <c r="D72" s="13"/>
      <c r="E72" s="13"/>
      <c r="F72" s="13"/>
      <c r="G72" s="46"/>
      <c r="H72" s="39" t="s">
        <v>9</v>
      </c>
      <c r="I72" t="s">
        <v>186</v>
      </c>
      <c r="J72" s="13"/>
      <c r="K72" s="1">
        <v>15</v>
      </c>
      <c r="L72" s="20">
        <v>0.58460000000000001</v>
      </c>
      <c r="M72" s="119"/>
      <c r="N72" s="104"/>
      <c r="O72" s="104"/>
      <c r="P72" s="12">
        <f t="shared" si="37"/>
        <v>0.01</v>
      </c>
      <c r="Q72" s="67">
        <f t="shared" si="43"/>
        <v>0.01</v>
      </c>
      <c r="R72" s="14">
        <v>1</v>
      </c>
      <c r="S72">
        <v>1</v>
      </c>
      <c r="T72" s="11">
        <v>1</v>
      </c>
      <c r="U72" s="11">
        <v>0.375</v>
      </c>
      <c r="V72" s="11">
        <v>1</v>
      </c>
      <c r="W72" s="11">
        <v>0.05</v>
      </c>
      <c r="X72" s="11">
        <v>1</v>
      </c>
      <c r="Y72" s="11"/>
      <c r="Z72" s="11"/>
      <c r="AA72" s="11"/>
      <c r="AB72" s="25">
        <f t="shared" si="44"/>
        <v>-4.6051701859880909</v>
      </c>
      <c r="AC72" s="12">
        <f t="shared" si="38"/>
        <v>-5.1577906083066614</v>
      </c>
      <c r="AD72" s="12">
        <f t="shared" si="38"/>
        <v>-4.6051701859880909</v>
      </c>
      <c r="AE72" s="12">
        <f t="shared" si="38"/>
        <v>-2.9871374179382215</v>
      </c>
      <c r="AF72" s="12">
        <f t="shared" si="38"/>
        <v>-7.8385875506180254</v>
      </c>
      <c r="AG72" s="12">
        <f t="shared" si="38"/>
        <v>-0.30197837285167811</v>
      </c>
      <c r="AH72" s="12">
        <f t="shared" si="38"/>
        <v>-8.0590478254791584</v>
      </c>
      <c r="AI72" s="12" t="str">
        <f t="shared" si="38"/>
        <v>na</v>
      </c>
      <c r="AJ72" s="12" t="str">
        <f t="shared" si="38"/>
        <v>na</v>
      </c>
      <c r="AK72" s="12" t="str">
        <f t="shared" si="38"/>
        <v>na</v>
      </c>
      <c r="AL72" s="25">
        <f t="shared" si="45"/>
        <v>1</v>
      </c>
      <c r="AM72" s="12">
        <f t="shared" si="39"/>
        <v>1.2544</v>
      </c>
      <c r="AN72" s="12">
        <f t="shared" si="39"/>
        <v>1</v>
      </c>
      <c r="AO72" s="12">
        <f t="shared" si="39"/>
        <v>0.42074506939371809</v>
      </c>
      <c r="AP72" s="12">
        <f t="shared" si="39"/>
        <v>2.8972385694884553</v>
      </c>
      <c r="AQ72" s="12">
        <f t="shared" si="39"/>
        <v>4.2999193765116909E-3</v>
      </c>
      <c r="AR72" s="12">
        <f t="shared" si="39"/>
        <v>3.0624999999999996</v>
      </c>
      <c r="AS72" s="12" t="str">
        <f t="shared" si="39"/>
        <v>na</v>
      </c>
      <c r="AT72" s="12" t="str">
        <f t="shared" si="39"/>
        <v>na</v>
      </c>
      <c r="AU72" s="67" t="str">
        <f t="shared" si="39"/>
        <v>na</v>
      </c>
      <c r="AX72" s="13" t="s">
        <v>72</v>
      </c>
      <c r="AY72" s="13"/>
      <c r="AZ72" s="13"/>
      <c r="BA72" s="13"/>
      <c r="BB72" s="13"/>
      <c r="BC72" s="13"/>
      <c r="BD72" s="46"/>
      <c r="BE72" s="39" t="s">
        <v>9</v>
      </c>
      <c r="BF72" t="s">
        <v>186</v>
      </c>
      <c r="BG72" s="13"/>
      <c r="BH72" s="78">
        <v>15</v>
      </c>
      <c r="BI72" s="20">
        <v>0.58460000000000001</v>
      </c>
      <c r="BJ72" s="119">
        <v>15</v>
      </c>
      <c r="BK72" s="104">
        <v>0.26673233752771125</v>
      </c>
      <c r="BL72" s="104">
        <v>0.3835681581646449</v>
      </c>
      <c r="BM72" s="12">
        <f t="shared" si="40"/>
        <v>0.45626468957870553</v>
      </c>
      <c r="BN72" s="67">
        <f t="shared" si="46"/>
        <v>0.65612069477359714</v>
      </c>
      <c r="BO72" s="14">
        <v>1</v>
      </c>
      <c r="BP72">
        <v>1</v>
      </c>
      <c r="BQ72" s="11">
        <v>1</v>
      </c>
      <c r="BR72" s="11">
        <v>0.375</v>
      </c>
      <c r="BS72" s="11">
        <v>1</v>
      </c>
      <c r="BT72" s="11">
        <v>0.05</v>
      </c>
      <c r="BU72" s="11">
        <v>1</v>
      </c>
      <c r="BV72" s="11"/>
      <c r="BW72" s="11"/>
      <c r="BX72" s="11"/>
      <c r="BY72" s="25">
        <f t="shared" si="47"/>
        <v>-0.78468217826683784</v>
      </c>
      <c r="BZ72" s="12">
        <f t="shared" si="41"/>
        <v>-0.87884403965885827</v>
      </c>
      <c r="CA72" s="12">
        <f t="shared" si="41"/>
        <v>-0.78468217826683784</v>
      </c>
      <c r="CB72" s="12">
        <f t="shared" si="41"/>
        <v>-0.50898303455146243</v>
      </c>
      <c r="CC72" s="12">
        <f t="shared" si="41"/>
        <v>-1.335629239603128</v>
      </c>
      <c r="CD72" s="12">
        <f t="shared" si="41"/>
        <v>-5.1454569066677891E-2</v>
      </c>
      <c r="CE72" s="12">
        <f t="shared" si="41"/>
        <v>-1.3731938119669662</v>
      </c>
      <c r="CF72" s="12" t="str">
        <f t="shared" si="41"/>
        <v>na</v>
      </c>
      <c r="CG72" s="12" t="str">
        <f t="shared" si="41"/>
        <v>na</v>
      </c>
      <c r="CH72" s="12" t="str">
        <f t="shared" si="41"/>
        <v>na</v>
      </c>
      <c r="CI72" s="25">
        <f t="shared" si="48"/>
        <v>2.067920089547671</v>
      </c>
      <c r="CJ72" s="12">
        <f t="shared" si="42"/>
        <v>2.593998960328598</v>
      </c>
      <c r="CK72" s="12">
        <f t="shared" si="42"/>
        <v>2.067920089547671</v>
      </c>
      <c r="CL72" s="12">
        <f t="shared" si="42"/>
        <v>0.87006718157739849</v>
      </c>
      <c r="CM72" s="12">
        <f t="shared" si="42"/>
        <v>5.9912578420575313</v>
      </c>
      <c r="CN72" s="12">
        <f t="shared" si="42"/>
        <v>8.8918896621238211E-3</v>
      </c>
      <c r="CO72" s="12">
        <f t="shared" si="42"/>
        <v>6.333005274239742</v>
      </c>
      <c r="CP72" s="12" t="str">
        <f t="shared" si="42"/>
        <v>na</v>
      </c>
      <c r="CQ72" s="12" t="str">
        <f t="shared" si="42"/>
        <v>na</v>
      </c>
      <c r="CR72" s="67" t="str">
        <f t="shared" si="42"/>
        <v>na</v>
      </c>
    </row>
    <row r="73" spans="1:96" ht="15.75" x14ac:dyDescent="0.25">
      <c r="A73" s="13" t="s">
        <v>38</v>
      </c>
      <c r="B73" s="13"/>
      <c r="C73" s="13"/>
      <c r="D73" s="13"/>
      <c r="E73" s="13"/>
      <c r="F73" s="13"/>
      <c r="G73" s="46"/>
      <c r="H73" s="39" t="s">
        <v>9</v>
      </c>
      <c r="I73" t="s">
        <v>186</v>
      </c>
      <c r="J73" s="13"/>
      <c r="K73" s="1">
        <v>15</v>
      </c>
      <c r="L73" s="20">
        <v>23.3917</v>
      </c>
      <c r="M73" s="119"/>
      <c r="N73" s="104"/>
      <c r="O73" s="104"/>
      <c r="P73" s="12">
        <f t="shared" si="37"/>
        <v>0.01</v>
      </c>
      <c r="Q73" s="67">
        <f t="shared" si="43"/>
        <v>0.01</v>
      </c>
      <c r="R73" s="14">
        <v>1</v>
      </c>
      <c r="S73" s="11">
        <v>1</v>
      </c>
      <c r="T73" s="11"/>
      <c r="U73" s="11">
        <v>1</v>
      </c>
      <c r="V73" s="11">
        <v>0.15</v>
      </c>
      <c r="W73" s="11">
        <v>1</v>
      </c>
      <c r="X73" s="11">
        <v>1</v>
      </c>
      <c r="Y73" s="11">
        <v>1</v>
      </c>
      <c r="Z73" s="11">
        <v>1</v>
      </c>
      <c r="AA73" s="11">
        <v>1</v>
      </c>
      <c r="AB73" s="25">
        <f t="shared" si="44"/>
        <v>-4.6051701859880909</v>
      </c>
      <c r="AC73" s="12">
        <f t="shared" si="38"/>
        <v>-5.1577906083066614</v>
      </c>
      <c r="AD73" s="12" t="str">
        <f t="shared" si="38"/>
        <v>na</v>
      </c>
      <c r="AE73" s="12">
        <f t="shared" si="38"/>
        <v>-7.9656997811685901</v>
      </c>
      <c r="AF73" s="12">
        <f t="shared" si="38"/>
        <v>-1.1757881325927038</v>
      </c>
      <c r="AG73" s="12">
        <f t="shared" si="38"/>
        <v>-6.039567457033562</v>
      </c>
      <c r="AH73" s="12">
        <f t="shared" si="38"/>
        <v>-8.0590478254791584</v>
      </c>
      <c r="AI73" s="12">
        <f t="shared" si="38"/>
        <v>-4.6051701859880909</v>
      </c>
      <c r="AJ73" s="12">
        <f t="shared" si="38"/>
        <v>-4.6051701859880909</v>
      </c>
      <c r="AK73" s="12">
        <f t="shared" si="38"/>
        <v>-5.2630516411292465</v>
      </c>
      <c r="AL73" s="25">
        <f t="shared" si="45"/>
        <v>1</v>
      </c>
      <c r="AM73" s="12">
        <f t="shared" si="39"/>
        <v>1.2544</v>
      </c>
      <c r="AN73" s="12" t="str">
        <f t="shared" si="39"/>
        <v>na</v>
      </c>
      <c r="AO73" s="12">
        <f t="shared" si="39"/>
        <v>2.9919649379108848</v>
      </c>
      <c r="AP73" s="12">
        <f t="shared" si="39"/>
        <v>6.518786781349023E-2</v>
      </c>
      <c r="AQ73" s="12">
        <f t="shared" si="39"/>
        <v>1.7199677506046764</v>
      </c>
      <c r="AR73" s="12">
        <f t="shared" si="39"/>
        <v>3.0624999999999996</v>
      </c>
      <c r="AS73" s="12">
        <f t="shared" si="39"/>
        <v>1</v>
      </c>
      <c r="AT73" s="12">
        <f t="shared" si="39"/>
        <v>1</v>
      </c>
      <c r="AU73" s="67">
        <f t="shared" si="39"/>
        <v>1.3061224489795917</v>
      </c>
      <c r="AX73" s="13" t="s">
        <v>38</v>
      </c>
      <c r="AY73" s="13"/>
      <c r="AZ73" s="13"/>
      <c r="BA73" s="13"/>
      <c r="BB73" s="13"/>
      <c r="BC73" s="13"/>
      <c r="BD73" s="46"/>
      <c r="BE73" s="39" t="s">
        <v>9</v>
      </c>
      <c r="BF73" t="s">
        <v>186</v>
      </c>
      <c r="BG73" s="13"/>
      <c r="BH73" s="78">
        <v>15</v>
      </c>
      <c r="BI73" s="20">
        <v>23.3917</v>
      </c>
      <c r="BJ73" s="119">
        <v>15</v>
      </c>
      <c r="BK73" s="104">
        <v>3.2112382928573191</v>
      </c>
      <c r="BL73" s="104">
        <v>2.4180307255193521</v>
      </c>
      <c r="BM73" s="12">
        <f t="shared" si="40"/>
        <v>0.13728109940095501</v>
      </c>
      <c r="BN73" s="67">
        <f t="shared" si="46"/>
        <v>0.10337131228253406</v>
      </c>
      <c r="BO73" s="14">
        <v>1</v>
      </c>
      <c r="BP73" s="11">
        <v>1</v>
      </c>
      <c r="BQ73" s="11"/>
      <c r="BR73" s="11">
        <v>1</v>
      </c>
      <c r="BS73" s="11">
        <v>0.15</v>
      </c>
      <c r="BT73" s="11">
        <v>1</v>
      </c>
      <c r="BU73" s="11">
        <v>1</v>
      </c>
      <c r="BV73" s="11">
        <v>1</v>
      </c>
      <c r="BW73" s="11">
        <v>1</v>
      </c>
      <c r="BX73" s="11">
        <v>1</v>
      </c>
      <c r="BY73" s="25">
        <f t="shared" si="47"/>
        <v>-1.9857246348177122</v>
      </c>
      <c r="BZ73" s="12">
        <f t="shared" si="41"/>
        <v>-2.2240115909958376</v>
      </c>
      <c r="CA73" s="12" t="str">
        <f t="shared" si="41"/>
        <v>na</v>
      </c>
      <c r="CB73" s="12">
        <f t="shared" si="41"/>
        <v>-3.4347669359009076</v>
      </c>
      <c r="CC73" s="12">
        <f t="shared" si="41"/>
        <v>-0.50699352378324547</v>
      </c>
      <c r="CD73" s="12">
        <f t="shared" si="41"/>
        <v>-2.6042290292691312</v>
      </c>
      <c r="CE73" s="12">
        <f t="shared" si="41"/>
        <v>-3.4750181109309963</v>
      </c>
      <c r="CF73" s="12">
        <f t="shared" si="41"/>
        <v>-1.9857246348177122</v>
      </c>
      <c r="CG73" s="12">
        <f t="shared" si="41"/>
        <v>-1.9857246348177122</v>
      </c>
      <c r="CH73" s="12">
        <f t="shared" si="41"/>
        <v>-2.269399582648814</v>
      </c>
      <c r="CI73" s="25">
        <f t="shared" si="48"/>
        <v>0.56699412927417225</v>
      </c>
      <c r="CJ73" s="12">
        <f t="shared" si="42"/>
        <v>0.71123743576152154</v>
      </c>
      <c r="CK73" s="12" t="str">
        <f t="shared" si="42"/>
        <v>na</v>
      </c>
      <c r="CL73" s="12">
        <f t="shared" si="42"/>
        <v>1.6964265547896347</v>
      </c>
      <c r="CM73" s="12">
        <f t="shared" si="42"/>
        <v>3.6961138350149733E-2</v>
      </c>
      <c r="CN73" s="12">
        <f t="shared" si="42"/>
        <v>0.97521161713375515</v>
      </c>
      <c r="CO73" s="12">
        <f t="shared" si="42"/>
        <v>1.7364195209021527</v>
      </c>
      <c r="CP73" s="12">
        <f t="shared" si="42"/>
        <v>0.56699412927417225</v>
      </c>
      <c r="CQ73" s="12">
        <f t="shared" si="42"/>
        <v>0.56699412927417225</v>
      </c>
      <c r="CR73" s="67">
        <f t="shared" si="42"/>
        <v>0.74056376068463314</v>
      </c>
    </row>
    <row r="74" spans="1:96" ht="15.75" x14ac:dyDescent="0.25">
      <c r="A74" s="13" t="s">
        <v>39</v>
      </c>
      <c r="B74" s="13"/>
      <c r="C74" s="13"/>
      <c r="D74" s="13"/>
      <c r="E74" s="13"/>
      <c r="F74" s="13"/>
      <c r="G74" s="46"/>
      <c r="H74" s="39" t="s">
        <v>9</v>
      </c>
      <c r="I74" t="s">
        <v>186</v>
      </c>
      <c r="J74" s="13"/>
      <c r="K74" s="1">
        <v>15</v>
      </c>
      <c r="L74" s="20">
        <v>0.48749999999999999</v>
      </c>
      <c r="M74" s="119"/>
      <c r="N74" s="104"/>
      <c r="O74" s="104"/>
      <c r="P74" s="12">
        <f t="shared" si="37"/>
        <v>0.01</v>
      </c>
      <c r="Q74" s="67">
        <f t="shared" si="43"/>
        <v>0.01</v>
      </c>
      <c r="R74" s="14">
        <v>1</v>
      </c>
      <c r="S74" s="11">
        <v>1</v>
      </c>
      <c r="T74" s="11"/>
      <c r="U74" s="11">
        <v>0.375</v>
      </c>
      <c r="V74" s="11">
        <v>0.15</v>
      </c>
      <c r="W74" s="11">
        <v>1</v>
      </c>
      <c r="X74" s="11">
        <v>0.25</v>
      </c>
      <c r="Y74" s="11">
        <v>1</v>
      </c>
      <c r="Z74" s="11">
        <v>1</v>
      </c>
      <c r="AA74" s="11">
        <v>1</v>
      </c>
      <c r="AB74" s="25">
        <f t="shared" si="44"/>
        <v>-4.6051701859880909</v>
      </c>
      <c r="AC74" s="12">
        <f t="shared" si="38"/>
        <v>-5.1577906083066614</v>
      </c>
      <c r="AD74" s="12" t="str">
        <f t="shared" si="38"/>
        <v>na</v>
      </c>
      <c r="AE74" s="12">
        <f t="shared" si="38"/>
        <v>-2.9871374179382215</v>
      </c>
      <c r="AF74" s="12">
        <f t="shared" si="38"/>
        <v>-1.1757881325927038</v>
      </c>
      <c r="AG74" s="12">
        <f t="shared" si="38"/>
        <v>-6.039567457033562</v>
      </c>
      <c r="AH74" s="12">
        <f t="shared" si="38"/>
        <v>-2.0147619563697896</v>
      </c>
      <c r="AI74" s="12">
        <f t="shared" si="38"/>
        <v>-4.6051701859880909</v>
      </c>
      <c r="AJ74" s="12">
        <f t="shared" si="38"/>
        <v>-4.6051701859880909</v>
      </c>
      <c r="AK74" s="12">
        <f t="shared" si="38"/>
        <v>-5.2630516411292465</v>
      </c>
      <c r="AL74" s="25">
        <f t="shared" si="45"/>
        <v>1</v>
      </c>
      <c r="AM74" s="12">
        <f t="shared" si="39"/>
        <v>1.2544</v>
      </c>
      <c r="AN74" s="12" t="str">
        <f t="shared" si="39"/>
        <v>na</v>
      </c>
      <c r="AO74" s="12">
        <f t="shared" si="39"/>
        <v>0.42074506939371809</v>
      </c>
      <c r="AP74" s="12">
        <f t="shared" si="39"/>
        <v>6.518786781349023E-2</v>
      </c>
      <c r="AQ74" s="12">
        <f t="shared" si="39"/>
        <v>1.7199677506046764</v>
      </c>
      <c r="AR74" s="12">
        <f t="shared" si="39"/>
        <v>0.19140624999999997</v>
      </c>
      <c r="AS74" s="12">
        <f t="shared" si="39"/>
        <v>1</v>
      </c>
      <c r="AT74" s="12">
        <f t="shared" si="39"/>
        <v>1</v>
      </c>
      <c r="AU74" s="67">
        <f t="shared" si="39"/>
        <v>1.3061224489795917</v>
      </c>
      <c r="AX74" s="13" t="s">
        <v>39</v>
      </c>
      <c r="AY74" s="13"/>
      <c r="AZ74" s="13"/>
      <c r="BA74" s="13"/>
      <c r="BB74" s="13"/>
      <c r="BC74" s="13"/>
      <c r="BD74" s="46"/>
      <c r="BE74" s="39" t="s">
        <v>9</v>
      </c>
      <c r="BF74" t="s">
        <v>186</v>
      </c>
      <c r="BG74" s="13"/>
      <c r="BH74" s="78">
        <v>15</v>
      </c>
      <c r="BI74" s="20">
        <v>0.48749999999999999</v>
      </c>
      <c r="BJ74" s="119">
        <v>15</v>
      </c>
      <c r="BK74" s="104">
        <v>9.2477570738440287E-3</v>
      </c>
      <c r="BL74" s="104">
        <v>1.9165988098488664E-2</v>
      </c>
      <c r="BM74" s="12">
        <f t="shared" si="40"/>
        <v>1.8969758100192878E-2</v>
      </c>
      <c r="BN74" s="67">
        <f t="shared" si="46"/>
        <v>3.9314847381515208E-2</v>
      </c>
      <c r="BO74" s="14">
        <v>1</v>
      </c>
      <c r="BP74" s="11">
        <v>1</v>
      </c>
      <c r="BQ74" s="11"/>
      <c r="BR74" s="11">
        <v>0.375</v>
      </c>
      <c r="BS74" s="11">
        <v>0.15</v>
      </c>
      <c r="BT74" s="11">
        <v>1</v>
      </c>
      <c r="BU74" s="11">
        <v>0.25</v>
      </c>
      <c r="BV74" s="11">
        <v>1</v>
      </c>
      <c r="BW74" s="11">
        <v>1</v>
      </c>
      <c r="BX74" s="11">
        <v>1</v>
      </c>
      <c r="BY74" s="25">
        <f t="shared" si="47"/>
        <v>-3.9649092468195817</v>
      </c>
      <c r="BZ74" s="12">
        <f t="shared" si="41"/>
        <v>-4.440698356437931</v>
      </c>
      <c r="CA74" s="12" t="str">
        <f t="shared" si="41"/>
        <v>na</v>
      </c>
      <c r="CB74" s="12">
        <f t="shared" si="41"/>
        <v>-2.5718330249640533</v>
      </c>
      <c r="CC74" s="12">
        <f t="shared" si="41"/>
        <v>-1.0123172545071268</v>
      </c>
      <c r="CD74" s="12">
        <f t="shared" si="41"/>
        <v>-5.1998809794355179</v>
      </c>
      <c r="CE74" s="12">
        <f t="shared" si="41"/>
        <v>-1.7346477954835671</v>
      </c>
      <c r="CF74" s="12">
        <f t="shared" si="41"/>
        <v>-3.9649092468195817</v>
      </c>
      <c r="CG74" s="12">
        <f t="shared" si="41"/>
        <v>-3.9649092468195817</v>
      </c>
      <c r="CH74" s="12">
        <f t="shared" si="41"/>
        <v>-4.5313248535080932</v>
      </c>
      <c r="CI74" s="25">
        <f t="shared" si="48"/>
        <v>4.295261432708525</v>
      </c>
      <c r="CJ74" s="12">
        <f t="shared" si="42"/>
        <v>5.3879759411895733</v>
      </c>
      <c r="CK74" s="12" t="str">
        <f t="shared" si="42"/>
        <v>na</v>
      </c>
      <c r="CL74" s="12">
        <f t="shared" si="42"/>
        <v>1.8072100695691093</v>
      </c>
      <c r="CM74" s="12">
        <f t="shared" si="42"/>
        <v>0.27999893449978597</v>
      </c>
      <c r="CN74" s="12">
        <f t="shared" si="42"/>
        <v>7.3877111446747028</v>
      </c>
      <c r="CO74" s="12">
        <f t="shared" si="42"/>
        <v>0.82213988360436618</v>
      </c>
      <c r="CP74" s="12">
        <f t="shared" si="42"/>
        <v>4.295261432708525</v>
      </c>
      <c r="CQ74" s="12">
        <f t="shared" si="42"/>
        <v>4.295261432708525</v>
      </c>
      <c r="CR74" s="67">
        <f t="shared" si="42"/>
        <v>5.6101373814968492</v>
      </c>
    </row>
    <row r="75" spans="1:96" x14ac:dyDescent="0.25">
      <c r="G75" s="2"/>
      <c r="L75" s="12"/>
      <c r="N75" s="12"/>
      <c r="O75" s="12"/>
      <c r="P75" s="12"/>
      <c r="Q75" s="12"/>
      <c r="R75" s="25"/>
      <c r="S75" s="11"/>
      <c r="T75" s="11"/>
      <c r="U75" s="11"/>
      <c r="V75" s="11"/>
      <c r="W75" s="11"/>
      <c r="X75" s="11"/>
      <c r="Y75" s="11"/>
      <c r="Z75" s="11"/>
      <c r="AA75" s="26"/>
      <c r="AB75" s="20"/>
      <c r="AC75" s="16"/>
      <c r="AD75" s="16"/>
      <c r="AE75" s="16"/>
      <c r="AF75" s="16"/>
      <c r="AG75" s="16"/>
      <c r="AH75" s="16"/>
      <c r="AI75" s="16"/>
      <c r="AJ75" s="16"/>
      <c r="AK75" s="16"/>
      <c r="AL75" s="27"/>
      <c r="AU75" s="2"/>
      <c r="BD75" s="2"/>
      <c r="BI75" s="12"/>
      <c r="BK75" s="12"/>
      <c r="BL75" s="12"/>
      <c r="BM75" s="12"/>
      <c r="BN75" s="12"/>
      <c r="BO75" s="25"/>
      <c r="BP75" s="11"/>
      <c r="BQ75" s="11"/>
      <c r="BR75" s="11"/>
      <c r="BS75" s="11"/>
      <c r="BT75" s="11"/>
      <c r="BU75" s="11"/>
      <c r="BV75" s="11"/>
      <c r="BW75" s="11"/>
      <c r="BX75" s="26"/>
      <c r="BY75" s="20"/>
      <c r="BZ75" s="16"/>
      <c r="CA75" s="16"/>
      <c r="CB75" s="16"/>
      <c r="CC75" s="16"/>
      <c r="CD75" s="16"/>
      <c r="CE75" s="16"/>
      <c r="CF75" s="16"/>
      <c r="CG75" s="16"/>
      <c r="CH75" s="16"/>
      <c r="CI75" s="27"/>
      <c r="CR75" s="2"/>
    </row>
    <row r="76" spans="1:96" x14ac:dyDescent="0.25">
      <c r="A76" t="s">
        <v>40</v>
      </c>
      <c r="G76" s="2"/>
      <c r="L76" s="16"/>
      <c r="M76" t="e">
        <f>AVERAGE(M59:M74)</f>
        <v>#DIV/0!</v>
      </c>
      <c r="N76" s="16"/>
      <c r="O76" s="16"/>
      <c r="P76" s="16"/>
      <c r="Q76" s="16"/>
      <c r="R76" s="1">
        <f t="shared" ref="R76:AA76" si="49">AVERAGE(R59:R74)</f>
        <v>1</v>
      </c>
      <c r="S76">
        <f t="shared" si="49"/>
        <v>0.8928571428571429</v>
      </c>
      <c r="T76">
        <f t="shared" si="49"/>
        <v>1</v>
      </c>
      <c r="U76">
        <f t="shared" si="49"/>
        <v>0.578125</v>
      </c>
      <c r="V76">
        <f t="shared" si="49"/>
        <v>0.58750000000000013</v>
      </c>
      <c r="W76">
        <f t="shared" si="49"/>
        <v>0.76249999999999996</v>
      </c>
      <c r="X76">
        <f t="shared" si="49"/>
        <v>0.5714285714285714</v>
      </c>
      <c r="Y76">
        <f t="shared" si="49"/>
        <v>1</v>
      </c>
      <c r="Z76">
        <f t="shared" si="49"/>
        <v>1</v>
      </c>
      <c r="AA76">
        <f t="shared" si="49"/>
        <v>0.875</v>
      </c>
      <c r="AB76" s="25">
        <f>(1/R77)*(SUM(AB59:AB74))</f>
        <v>-4.6051701859880909</v>
      </c>
      <c r="AC76" s="12">
        <f t="shared" ref="AC76:AK76" si="50">(1/S77)*(SUM(AC59:AC74))</f>
        <v>-4.60517018598809</v>
      </c>
      <c r="AD76" s="12">
        <f t="shared" si="50"/>
        <v>-4.6051701859880909</v>
      </c>
      <c r="AE76" s="12">
        <f t="shared" si="50"/>
        <v>-4.6051701859880918</v>
      </c>
      <c r="AF76" s="12">
        <f t="shared" si="50"/>
        <v>-4.60517018598809</v>
      </c>
      <c r="AG76" s="12">
        <f t="shared" si="50"/>
        <v>-4.6051701859880909</v>
      </c>
      <c r="AH76" s="12">
        <f t="shared" si="50"/>
        <v>-4.60517018598809</v>
      </c>
      <c r="AI76" s="12">
        <f t="shared" si="50"/>
        <v>-4.6051701859880909</v>
      </c>
      <c r="AJ76" s="12">
        <f t="shared" si="50"/>
        <v>-4.6051701859880909</v>
      </c>
      <c r="AK76" s="12">
        <f t="shared" si="50"/>
        <v>-4.60517018598809</v>
      </c>
      <c r="AL76" s="25">
        <f>SUM(AL59:AL74)</f>
        <v>8</v>
      </c>
      <c r="AM76" s="12">
        <f t="shared" ref="AM76:AU76" si="51">SUM(AM59:AM74)</f>
        <v>7.6048000000000009</v>
      </c>
      <c r="AN76" s="12">
        <f t="shared" si="51"/>
        <v>4</v>
      </c>
      <c r="AO76" s="12">
        <f t="shared" si="51"/>
        <v>10.612125639152669</v>
      </c>
      <c r="AP76" s="12">
        <f t="shared" si="51"/>
        <v>11.96559529198732</v>
      </c>
      <c r="AQ76" s="12">
        <f t="shared" si="51"/>
        <v>10.328406342381081</v>
      </c>
      <c r="AR76" s="12">
        <f t="shared" si="51"/>
        <v>9.9531249999999982</v>
      </c>
      <c r="AS76" s="12">
        <f t="shared" si="51"/>
        <v>5</v>
      </c>
      <c r="AT76" s="12">
        <f t="shared" si="51"/>
        <v>3</v>
      </c>
      <c r="AU76" s="67">
        <f t="shared" si="51"/>
        <v>6.612244897959183</v>
      </c>
      <c r="AX76" t="s">
        <v>40</v>
      </c>
      <c r="BD76" s="2"/>
      <c r="BI76" s="16"/>
      <c r="BJ76">
        <f>AVERAGE(BJ59:BJ74)</f>
        <v>15</v>
      </c>
      <c r="BK76" s="16"/>
      <c r="BL76" s="16"/>
      <c r="BM76" s="16"/>
      <c r="BN76" s="16"/>
      <c r="BO76" s="1">
        <f t="shared" ref="BO76:BX76" si="52">AVERAGE(BO59:BO74)</f>
        <v>1</v>
      </c>
      <c r="BP76">
        <f t="shared" si="52"/>
        <v>0.8928571428571429</v>
      </c>
      <c r="BQ76">
        <f t="shared" si="52"/>
        <v>1</v>
      </c>
      <c r="BR76">
        <f t="shared" si="52"/>
        <v>0.578125</v>
      </c>
      <c r="BS76">
        <f t="shared" si="52"/>
        <v>0.58750000000000013</v>
      </c>
      <c r="BT76">
        <f t="shared" si="52"/>
        <v>0.76249999999999996</v>
      </c>
      <c r="BU76">
        <f t="shared" si="52"/>
        <v>0.5714285714285714</v>
      </c>
      <c r="BV76">
        <f t="shared" si="52"/>
        <v>1</v>
      </c>
      <c r="BW76">
        <f t="shared" si="52"/>
        <v>1</v>
      </c>
      <c r="BX76">
        <f t="shared" si="52"/>
        <v>0.875</v>
      </c>
      <c r="BY76" s="25">
        <f>(1/BO77)*(SUM(BY59:BY74))</f>
        <v>-1.8572935155315968</v>
      </c>
      <c r="BZ76" s="12">
        <f t="shared" ref="BZ76:CH76" si="53">(1/BP77)*(SUM(BZ59:BZ74))</f>
        <v>-2.0609968723344587</v>
      </c>
      <c r="CA76" s="12">
        <f t="shared" si="53"/>
        <v>-0.97170099841443036</v>
      </c>
      <c r="CB76" s="12">
        <f t="shared" si="53"/>
        <v>-1.7552281609088123</v>
      </c>
      <c r="CC76" s="12">
        <f t="shared" si="53"/>
        <v>-1.4815218823280039</v>
      </c>
      <c r="CD76" s="12">
        <f t="shared" si="53"/>
        <v>-1.8222249010396838</v>
      </c>
      <c r="CE76" s="12">
        <f t="shared" si="53"/>
        <v>-1.7536605676438717</v>
      </c>
      <c r="CF76" s="12">
        <f t="shared" si="53"/>
        <v>-2.0420200524478296</v>
      </c>
      <c r="CG76" s="12">
        <f t="shared" si="53"/>
        <v>-2.6054872861431897</v>
      </c>
      <c r="CH76" s="12">
        <f t="shared" si="53"/>
        <v>-1.8380856025217813</v>
      </c>
      <c r="CI76" s="25">
        <f>SUM(CI59:CI74)</f>
        <v>19.65654474096381</v>
      </c>
      <c r="CJ76" s="12">
        <f t="shared" ref="CJ76:CR76" si="54">SUM(CJ59:CJ74)</f>
        <v>18.097885580531823</v>
      </c>
      <c r="CK76" s="12">
        <f t="shared" si="54"/>
        <v>10.393717835578425</v>
      </c>
      <c r="CL76" s="12">
        <f t="shared" si="54"/>
        <v>17.566063630434041</v>
      </c>
      <c r="CM76" s="12">
        <f t="shared" si="54"/>
        <v>37.255815240182741</v>
      </c>
      <c r="CN76" s="12">
        <f t="shared" si="54"/>
        <v>23.627918143617201</v>
      </c>
      <c r="CO76" s="12">
        <f t="shared" si="54"/>
        <v>12.144636955179386</v>
      </c>
      <c r="CP76" s="12">
        <f t="shared" si="54"/>
        <v>9.9738920923075938</v>
      </c>
      <c r="CQ76" s="12">
        <f t="shared" si="54"/>
        <v>5.3967866362599981</v>
      </c>
      <c r="CR76" s="67">
        <f t="shared" si="54"/>
        <v>15.989884751319465</v>
      </c>
    </row>
    <row r="77" spans="1:96" x14ac:dyDescent="0.25">
      <c r="A77" t="s">
        <v>41</v>
      </c>
      <c r="G77" s="2"/>
      <c r="L77" s="16"/>
      <c r="N77" s="16"/>
      <c r="O77" s="16"/>
      <c r="P77" s="16"/>
      <c r="Q77" s="16"/>
      <c r="R77" s="1">
        <f t="shared" ref="R77:AA77" si="55">COUNTIF(R59:R74,"&gt;0")</f>
        <v>8</v>
      </c>
      <c r="S77">
        <f t="shared" si="55"/>
        <v>7</v>
      </c>
      <c r="T77">
        <f t="shared" si="55"/>
        <v>4</v>
      </c>
      <c r="U77">
        <f t="shared" si="55"/>
        <v>8</v>
      </c>
      <c r="V77">
        <f t="shared" si="55"/>
        <v>8</v>
      </c>
      <c r="W77">
        <f t="shared" si="55"/>
        <v>8</v>
      </c>
      <c r="X77">
        <f t="shared" si="55"/>
        <v>7</v>
      </c>
      <c r="Y77">
        <f t="shared" si="55"/>
        <v>5</v>
      </c>
      <c r="Z77">
        <f t="shared" si="55"/>
        <v>3</v>
      </c>
      <c r="AA77">
        <f t="shared" si="55"/>
        <v>6</v>
      </c>
      <c r="AB77" s="25"/>
      <c r="AC77" s="12"/>
      <c r="AD77" s="12"/>
      <c r="AE77" s="12"/>
      <c r="AF77" s="12"/>
      <c r="AG77" s="12"/>
      <c r="AH77" s="12"/>
      <c r="AI77" s="12"/>
      <c r="AJ77" s="12"/>
      <c r="AK77" s="12"/>
      <c r="AL77" s="25">
        <f>AL76*AB78^2</f>
        <v>8.0000000000000058E-4</v>
      </c>
      <c r="AM77" s="12">
        <f t="shared" ref="AM77:AU77" si="56">AM76*AC78^2</f>
        <v>7.6048000000000218E-4</v>
      </c>
      <c r="AN77" s="12">
        <f t="shared" si="56"/>
        <v>4.0000000000000029E-4</v>
      </c>
      <c r="AO77" s="12">
        <f t="shared" si="56"/>
        <v>1.0612125639152658E-3</v>
      </c>
      <c r="AP77" s="12">
        <f t="shared" si="56"/>
        <v>1.1965595291987352E-3</v>
      </c>
      <c r="AQ77" s="12">
        <f t="shared" si="56"/>
        <v>1.0328406342381088E-3</v>
      </c>
      <c r="AR77" s="12">
        <f t="shared" si="56"/>
        <v>9.9531250000000249E-4</v>
      </c>
      <c r="AS77" s="12">
        <f t="shared" si="56"/>
        <v>5.0000000000000034E-4</v>
      </c>
      <c r="AT77" s="12">
        <f t="shared" si="56"/>
        <v>3.0000000000000024E-4</v>
      </c>
      <c r="AU77" s="67">
        <f t="shared" si="56"/>
        <v>6.6122448979592015E-4</v>
      </c>
      <c r="AX77" t="s">
        <v>41</v>
      </c>
      <c r="BD77" s="2"/>
      <c r="BI77" s="16"/>
      <c r="BK77" s="16"/>
      <c r="BL77" s="16"/>
      <c r="BM77" s="16"/>
      <c r="BN77" s="16"/>
      <c r="BO77" s="1">
        <f t="shared" ref="BO77:BX77" si="57">COUNTIF(BO59:BO74,"&gt;0")</f>
        <v>8</v>
      </c>
      <c r="BP77">
        <f t="shared" si="57"/>
        <v>7</v>
      </c>
      <c r="BQ77">
        <f t="shared" si="57"/>
        <v>4</v>
      </c>
      <c r="BR77">
        <f t="shared" si="57"/>
        <v>8</v>
      </c>
      <c r="BS77">
        <f t="shared" si="57"/>
        <v>8</v>
      </c>
      <c r="BT77">
        <f t="shared" si="57"/>
        <v>8</v>
      </c>
      <c r="BU77">
        <f t="shared" si="57"/>
        <v>7</v>
      </c>
      <c r="BV77">
        <f t="shared" si="57"/>
        <v>5</v>
      </c>
      <c r="BW77">
        <f t="shared" si="57"/>
        <v>3</v>
      </c>
      <c r="BX77">
        <f t="shared" si="57"/>
        <v>6</v>
      </c>
      <c r="BY77" s="25"/>
      <c r="BZ77" s="12"/>
      <c r="CA77" s="12"/>
      <c r="CB77" s="12"/>
      <c r="CC77" s="12"/>
      <c r="CD77" s="12"/>
      <c r="CE77" s="12"/>
      <c r="CF77" s="12"/>
      <c r="CG77" s="12"/>
      <c r="CH77" s="12"/>
      <c r="CI77" s="25">
        <f>CI76*BY78^2</f>
        <v>0.47894156511778541</v>
      </c>
      <c r="CJ77" s="12">
        <f t="shared" ref="CJ77:CR77" si="58">CJ76*BZ78^2</f>
        <v>0.29340580388998144</v>
      </c>
      <c r="CK77" s="12">
        <f t="shared" si="58"/>
        <v>1.4885456545717273</v>
      </c>
      <c r="CL77" s="12">
        <f t="shared" si="58"/>
        <v>0.52493150899092511</v>
      </c>
      <c r="CM77" s="12">
        <f t="shared" si="58"/>
        <v>1.9246887797564178</v>
      </c>
      <c r="CN77" s="12">
        <f t="shared" si="58"/>
        <v>0.61753420640839762</v>
      </c>
      <c r="CO77" s="12">
        <f t="shared" si="58"/>
        <v>0.36406113730715273</v>
      </c>
      <c r="CP77" s="12">
        <f t="shared" si="58"/>
        <v>0.1679533164062279</v>
      </c>
      <c r="CQ77" s="12">
        <f t="shared" si="58"/>
        <v>2.9446775568992591E-2</v>
      </c>
      <c r="CR77" s="67">
        <f t="shared" si="58"/>
        <v>0.40485962140659543</v>
      </c>
    </row>
    <row r="78" spans="1:96" ht="24" x14ac:dyDescent="0.45">
      <c r="A78" s="28" t="s">
        <v>188</v>
      </c>
      <c r="B78" s="28"/>
      <c r="C78" s="28"/>
      <c r="D78" s="28"/>
      <c r="E78" s="28"/>
      <c r="F78" s="28"/>
      <c r="G78" s="113"/>
      <c r="H78" s="28"/>
      <c r="I78" s="28"/>
      <c r="J78" s="28"/>
      <c r="K78" s="28"/>
      <c r="L78" s="16"/>
      <c r="N78" s="16"/>
      <c r="O78" s="16"/>
      <c r="P78" s="16"/>
      <c r="Q78" s="16"/>
      <c r="R78" s="1">
        <f>IF(R59&gt;0,$M59,0)+IF(R60&gt;0,$M60,0)+IF(R61&gt;0,$M61,0)+IF(R62&gt;0,$M62,0)+IF(R63&gt;0,$M63,0)+IF(R64&gt;0,$M64,0)+IF(R65&gt;0,$M65,0)+IF(R66&gt;0,$M66,0)+IF(R67&gt;0,$M67,0)+IF(R68&gt;0,$M68,0)+IF(R69&gt;0,$M69,0)+IF(R70&gt;0,$M70,0)+IF(R71&gt;0,$M71,0)+IF(R72&gt;0,$M72,0)+IF(R73&gt;0,$M73,0)+IF(R74&gt;0,$M74,0)</f>
        <v>0</v>
      </c>
      <c r="S78">
        <f t="shared" ref="S78:AA78" si="59">IF(S59&gt;0,$M59,0)+IF(S60&gt;0,$M60,0)+IF(S61&gt;0,$M61,0)+IF(S62&gt;0,$M62,0)+IF(S63&gt;0,$M63,0)+IF(S64&gt;0,$M64,0)+IF(S65&gt;0,$M65,0)+IF(S66&gt;0,$M66,0)+IF(S67&gt;0,$M67,0)+IF(S68&gt;0,$M68,0)+IF(S69&gt;0,$M69,0)+IF(S70&gt;0,$M70,0)+IF(S71&gt;0,$M71,0)+IF(S72&gt;0,$M72,0)+IF(S73&gt;0,$M73,0)+IF(S74&gt;0,$M74,0)</f>
        <v>0</v>
      </c>
      <c r="T78">
        <f t="shared" si="59"/>
        <v>0</v>
      </c>
      <c r="U78">
        <f t="shared" si="59"/>
        <v>0</v>
      </c>
      <c r="V78">
        <f t="shared" si="59"/>
        <v>0</v>
      </c>
      <c r="W78">
        <f t="shared" si="59"/>
        <v>0</v>
      </c>
      <c r="X78">
        <f t="shared" si="59"/>
        <v>0</v>
      </c>
      <c r="Y78">
        <f t="shared" si="59"/>
        <v>0</v>
      </c>
      <c r="Z78">
        <f t="shared" si="59"/>
        <v>0</v>
      </c>
      <c r="AA78" s="2">
        <f t="shared" si="59"/>
        <v>0</v>
      </c>
      <c r="AB78" s="30">
        <f>EXP(AB76)</f>
        <v>1.0000000000000004E-2</v>
      </c>
      <c r="AC78" s="30">
        <f t="shared" ref="AC78:AK78" si="60">EXP(AC76)</f>
        <v>1.0000000000000014E-2</v>
      </c>
      <c r="AD78" s="30">
        <f t="shared" si="60"/>
        <v>1.0000000000000004E-2</v>
      </c>
      <c r="AE78" s="30">
        <f t="shared" si="60"/>
        <v>9.999999999999995E-3</v>
      </c>
      <c r="AF78" s="30">
        <f t="shared" si="60"/>
        <v>1.0000000000000014E-2</v>
      </c>
      <c r="AG78" s="30">
        <f t="shared" si="60"/>
        <v>1.0000000000000004E-2</v>
      </c>
      <c r="AH78" s="30">
        <f t="shared" si="60"/>
        <v>1.0000000000000014E-2</v>
      </c>
      <c r="AI78" s="30">
        <f t="shared" si="60"/>
        <v>1.0000000000000004E-2</v>
      </c>
      <c r="AJ78" s="30">
        <f t="shared" si="60"/>
        <v>1.0000000000000004E-2</v>
      </c>
      <c r="AK78" s="30">
        <f t="shared" si="60"/>
        <v>1.0000000000000014E-2</v>
      </c>
      <c r="AL78" s="25">
        <f>SQRT(AL77)</f>
        <v>2.8284271247461912E-2</v>
      </c>
      <c r="AM78" s="12">
        <f t="shared" ref="AM78:AU78" si="61">SQRT(AM77)</f>
        <v>2.7576801845029131E-2</v>
      </c>
      <c r="AN78" s="12">
        <f t="shared" si="61"/>
        <v>2.0000000000000007E-2</v>
      </c>
      <c r="AO78" s="12">
        <f t="shared" si="61"/>
        <v>3.2576257672041857E-2</v>
      </c>
      <c r="AP78" s="12">
        <f t="shared" si="61"/>
        <v>3.4591321587917612E-2</v>
      </c>
      <c r="AQ78" s="12">
        <f t="shared" si="61"/>
        <v>3.2137838045489447E-2</v>
      </c>
      <c r="AR78" s="12">
        <f t="shared" si="61"/>
        <v>3.1548573660309949E-2</v>
      </c>
      <c r="AS78" s="12">
        <f t="shared" si="61"/>
        <v>2.2360679774997904E-2</v>
      </c>
      <c r="AT78" s="12">
        <f t="shared" si="61"/>
        <v>1.732050807568878E-2</v>
      </c>
      <c r="AU78" s="67">
        <f t="shared" si="61"/>
        <v>2.5714285714285749E-2</v>
      </c>
      <c r="AX78" s="28" t="s">
        <v>188</v>
      </c>
      <c r="AY78" s="28"/>
      <c r="AZ78" s="28"/>
      <c r="BA78" s="28"/>
      <c r="BB78" s="28"/>
      <c r="BC78" s="28"/>
      <c r="BD78" s="113"/>
      <c r="BE78" s="28"/>
      <c r="BF78" s="28"/>
      <c r="BG78" s="28"/>
      <c r="BH78" s="28"/>
      <c r="BI78" s="16"/>
      <c r="BK78" s="16"/>
      <c r="BL78" s="16"/>
      <c r="BM78" s="16"/>
      <c r="BN78" s="16"/>
      <c r="BO78" s="1">
        <f>IF(BO59&gt;0,$BJ59,0)+IF(BO60&gt;0,$BJ60,0)+IF(BO61&gt;0,$BJ61,0)+IF(BO62&gt;0,$BJ62,0)+IF(BO63&gt;0,$BJ63,0)+IF(BO64&gt;0,$BJ64,0)+IF(BO65&gt;0,$BJ65,0)+IF(BO66&gt;0,$BJ66,0)+IF(BO67&gt;0,$BJ67,0)+IF(BO68&gt;0,$BJ68,0)+IF(BO69&gt;0,$BJ69,0)+IF(BO70&gt;0,$BJ70,0)+IF(BO71&gt;0,$BJ71,0)+IF(BO72&gt;0,$BJ72,0)+IF(BO73&gt;0,$BJ73,0)+IF(BO74&gt;0,$BJ74,0)</f>
        <v>120</v>
      </c>
      <c r="BP78">
        <f t="shared" ref="BP78:BX78" si="62">IF(BP59&gt;0,$BJ59,0)+IF(BP60&gt;0,$BJ60,0)+IF(BP61&gt;0,$BJ61,0)+IF(BP62&gt;0,$BJ62,0)+IF(BP63&gt;0,$BJ63,0)+IF(BP64&gt;0,$BJ64,0)+IF(BP65&gt;0,$BJ65,0)+IF(BP66&gt;0,$BJ66,0)+IF(BP67&gt;0,$BJ67,0)+IF(BP68&gt;0,$BJ68,0)+IF(BP69&gt;0,$BJ69,0)+IF(BP70&gt;0,$BJ70,0)+IF(BP71&gt;0,$BJ71,0)+IF(BP72&gt;0,$BJ72,0)+IF(BP73&gt;0,$BJ73,0)+IF(BP74&gt;0,$BJ74,0)</f>
        <v>105</v>
      </c>
      <c r="BQ78">
        <f t="shared" si="62"/>
        <v>60</v>
      </c>
      <c r="BR78">
        <f t="shared" si="62"/>
        <v>120</v>
      </c>
      <c r="BS78">
        <f t="shared" si="62"/>
        <v>120</v>
      </c>
      <c r="BT78">
        <f t="shared" si="62"/>
        <v>120</v>
      </c>
      <c r="BU78">
        <f t="shared" si="62"/>
        <v>105</v>
      </c>
      <c r="BV78">
        <f t="shared" si="62"/>
        <v>75</v>
      </c>
      <c r="BW78">
        <f t="shared" si="62"/>
        <v>45</v>
      </c>
      <c r="BX78" s="2">
        <f t="shared" si="62"/>
        <v>90</v>
      </c>
      <c r="BY78" s="30">
        <f>EXP(BY76)</f>
        <v>0.1560945265945014</v>
      </c>
      <c r="BZ78" s="30">
        <f t="shared" ref="BZ78:CH78" si="63">EXP(BZ76)</f>
        <v>0.12732697786625222</v>
      </c>
      <c r="CA78" s="30">
        <f t="shared" si="63"/>
        <v>0.37843876656442499</v>
      </c>
      <c r="CB78" s="30">
        <f t="shared" si="63"/>
        <v>0.17286779611838338</v>
      </c>
      <c r="CC78" s="30">
        <f t="shared" si="63"/>
        <v>0.22729151409375625</v>
      </c>
      <c r="CD78" s="30">
        <f t="shared" si="63"/>
        <v>0.16166566040361288</v>
      </c>
      <c r="CE78" s="30">
        <f t="shared" si="63"/>
        <v>0.17313899502055408</v>
      </c>
      <c r="CF78" s="30">
        <f t="shared" si="63"/>
        <v>0.1297663111825311</v>
      </c>
      <c r="CG78" s="30">
        <f t="shared" si="63"/>
        <v>7.3867133995504472E-2</v>
      </c>
      <c r="CH78" s="30">
        <f t="shared" si="63"/>
        <v>0.15912175699915765</v>
      </c>
      <c r="CI78" s="25">
        <f>SQRT(CI77)</f>
        <v>0.69205604189096237</v>
      </c>
      <c r="CJ78" s="12">
        <f t="shared" ref="CJ78:CR78" si="64">SQRT(CJ77)</f>
        <v>0.541669459993806</v>
      </c>
      <c r="CK78" s="12">
        <f t="shared" si="64"/>
        <v>1.2200596930362577</v>
      </c>
      <c r="CL78" s="12">
        <f t="shared" si="64"/>
        <v>0.72452157248140314</v>
      </c>
      <c r="CM78" s="12">
        <f t="shared" si="64"/>
        <v>1.3873315320270125</v>
      </c>
      <c r="CN78" s="12">
        <f t="shared" si="64"/>
        <v>0.78583344699013524</v>
      </c>
      <c r="CO78" s="12">
        <f t="shared" si="64"/>
        <v>0.60337479008254291</v>
      </c>
      <c r="CP78" s="12">
        <f t="shared" si="64"/>
        <v>0.40982107852845723</v>
      </c>
      <c r="CQ78" s="12">
        <f t="shared" si="64"/>
        <v>0.17160062811363072</v>
      </c>
      <c r="CR78" s="67">
        <f t="shared" si="64"/>
        <v>0.63628580166981208</v>
      </c>
    </row>
    <row r="79" spans="1:96" ht="18" x14ac:dyDescent="0.35">
      <c r="A79" s="31" t="s">
        <v>189</v>
      </c>
      <c r="B79" s="31"/>
      <c r="C79" s="31"/>
      <c r="D79" s="31"/>
      <c r="E79" s="31"/>
      <c r="F79" s="31"/>
      <c r="G79" s="114"/>
      <c r="H79" s="31"/>
      <c r="I79" s="31"/>
      <c r="J79" s="31"/>
      <c r="K79" s="31"/>
      <c r="L79" s="16"/>
      <c r="N79" s="15"/>
      <c r="O79" s="15"/>
      <c r="P79" s="16"/>
      <c r="Q79" s="16"/>
      <c r="R79" s="16"/>
      <c r="S79" s="11"/>
      <c r="T79" s="11"/>
      <c r="U79" s="11"/>
      <c r="V79" s="11"/>
      <c r="AB79" s="1"/>
      <c r="AK79" s="2"/>
      <c r="AX79" s="31" t="s">
        <v>189</v>
      </c>
      <c r="AY79" s="31"/>
      <c r="AZ79" s="31"/>
      <c r="BA79" s="31"/>
      <c r="BB79" s="31"/>
      <c r="BC79" s="31"/>
      <c r="BD79" s="114"/>
      <c r="BE79" s="31"/>
      <c r="BF79" s="31"/>
      <c r="BG79" s="31"/>
      <c r="BH79" s="31"/>
      <c r="BI79" s="16"/>
      <c r="BK79" s="15"/>
      <c r="BL79" s="15"/>
      <c r="BM79" s="16"/>
      <c r="BN79" s="16"/>
      <c r="BO79" s="16"/>
      <c r="BP79" s="11"/>
      <c r="BQ79" s="11"/>
      <c r="BR79" s="11"/>
      <c r="BS79" s="11"/>
      <c r="BY79" s="1"/>
      <c r="CH79" s="2"/>
    </row>
    <row r="80" spans="1:96" x14ac:dyDescent="0.25">
      <c r="A80" s="31" t="s">
        <v>199</v>
      </c>
      <c r="B80" s="31"/>
      <c r="C80" s="31"/>
      <c r="D80" s="31"/>
      <c r="E80" s="31"/>
      <c r="F80" s="31"/>
      <c r="G80" s="114"/>
      <c r="H80" s="31"/>
      <c r="I80" s="31"/>
      <c r="J80" s="31"/>
      <c r="K80" s="31"/>
      <c r="L80" s="16"/>
      <c r="N80" s="15"/>
      <c r="O80" s="15"/>
      <c r="P80" s="16"/>
      <c r="Q80" s="16"/>
      <c r="R80" s="16"/>
      <c r="S80" s="11"/>
      <c r="T80" s="11"/>
      <c r="U80" s="11"/>
      <c r="V80" s="11"/>
      <c r="Z80" t="s">
        <v>43</v>
      </c>
      <c r="AB80" s="25">
        <f>SQRT(((R78-1)*(AL78^2))/(R78-1))</f>
        <v>2.8284271247461912E-2</v>
      </c>
      <c r="AC80" s="12">
        <f t="shared" ref="AC80:AK80" si="65">SQRT(((S78-1)*(AM78^2))/(S78-1))</f>
        <v>2.7576801845029131E-2</v>
      </c>
      <c r="AD80" s="12">
        <f t="shared" si="65"/>
        <v>2.0000000000000007E-2</v>
      </c>
      <c r="AE80" s="12">
        <f t="shared" si="65"/>
        <v>3.2576257672041857E-2</v>
      </c>
      <c r="AF80" s="12">
        <f t="shared" si="65"/>
        <v>3.4591321587917612E-2</v>
      </c>
      <c r="AG80" s="12">
        <f t="shared" si="65"/>
        <v>3.2137838045489447E-2</v>
      </c>
      <c r="AH80" s="12">
        <f t="shared" si="65"/>
        <v>3.1548573660309949E-2</v>
      </c>
      <c r="AI80" s="12">
        <f t="shared" si="65"/>
        <v>2.2360679774997904E-2</v>
      </c>
      <c r="AJ80" s="12">
        <f t="shared" si="65"/>
        <v>1.732050807568878E-2</v>
      </c>
      <c r="AK80" s="67">
        <f t="shared" si="65"/>
        <v>2.5714285714285749E-2</v>
      </c>
      <c r="AX80" s="31" t="s">
        <v>199</v>
      </c>
      <c r="AY80" s="31"/>
      <c r="AZ80" s="31"/>
      <c r="BA80" s="31"/>
      <c r="BB80" s="31"/>
      <c r="BC80" s="31"/>
      <c r="BD80" s="114"/>
      <c r="BE80" s="31"/>
      <c r="BF80" s="31"/>
      <c r="BG80" s="31"/>
      <c r="BH80" s="31"/>
      <c r="BI80" s="16"/>
      <c r="BK80" s="15"/>
      <c r="BL80" s="15"/>
      <c r="BM80" s="16"/>
      <c r="BN80" s="16"/>
      <c r="BO80" s="16"/>
      <c r="BP80" s="11"/>
      <c r="BQ80" s="11"/>
      <c r="BR80" s="11"/>
      <c r="BS80" s="11"/>
      <c r="BW80" t="s">
        <v>43</v>
      </c>
      <c r="BY80" s="25">
        <f>SQRT(((BO78-1)*(CI78^2))/(BO78-1))</f>
        <v>0.69205604189096237</v>
      </c>
      <c r="BZ80" s="12">
        <f t="shared" ref="BZ80:CH80" si="66">SQRT(((BP78-1)*(CJ78^2))/(BP78-1))</f>
        <v>0.541669459993806</v>
      </c>
      <c r="CA80" s="12">
        <f t="shared" si="66"/>
        <v>1.2200596930362579</v>
      </c>
      <c r="CB80" s="12">
        <f t="shared" si="66"/>
        <v>0.72452157248140314</v>
      </c>
      <c r="CC80" s="12">
        <f t="shared" si="66"/>
        <v>1.3873315320270125</v>
      </c>
      <c r="CD80" s="12">
        <f t="shared" si="66"/>
        <v>0.78583344699013524</v>
      </c>
      <c r="CE80" s="12">
        <f t="shared" si="66"/>
        <v>0.60337479008254291</v>
      </c>
      <c r="CF80" s="12">
        <f t="shared" si="66"/>
        <v>0.40982107852845723</v>
      </c>
      <c r="CG80" s="12">
        <f t="shared" si="66"/>
        <v>0.17160062811363072</v>
      </c>
      <c r="CH80" s="67">
        <f t="shared" si="66"/>
        <v>0.63628580166981208</v>
      </c>
    </row>
    <row r="81" spans="1:96" ht="15" customHeight="1" x14ac:dyDescent="0.35">
      <c r="A81" s="28"/>
      <c r="B81" s="28"/>
      <c r="C81" s="28"/>
      <c r="D81" s="28"/>
      <c r="E81" s="28"/>
      <c r="F81" s="28"/>
      <c r="G81" s="113"/>
      <c r="H81" s="28"/>
      <c r="I81" s="28"/>
      <c r="J81" s="28"/>
      <c r="K81" s="28"/>
      <c r="L81" s="16"/>
      <c r="N81" s="15"/>
      <c r="O81" s="15"/>
      <c r="P81" s="16"/>
      <c r="Q81" s="16"/>
      <c r="R81" s="16"/>
      <c r="S81" s="11"/>
      <c r="T81" s="11"/>
      <c r="U81" s="11"/>
      <c r="V81" s="11"/>
      <c r="Z81" t="s">
        <v>44</v>
      </c>
      <c r="AB81" s="25" t="e">
        <f>(1-AB78)/(SQRT((2*(AB80^2)/R78)))</f>
        <v>#DIV/0!</v>
      </c>
      <c r="AC81" s="12" t="e">
        <f t="shared" ref="AC81:AK81" si="67">(1-AC78)/(SQRT((2*(AC80^2)/S78)))</f>
        <v>#DIV/0!</v>
      </c>
      <c r="AD81" s="12" t="e">
        <f t="shared" si="67"/>
        <v>#DIV/0!</v>
      </c>
      <c r="AE81" s="12" t="e">
        <f t="shared" si="67"/>
        <v>#DIV/0!</v>
      </c>
      <c r="AF81" s="12" t="e">
        <f t="shared" si="67"/>
        <v>#DIV/0!</v>
      </c>
      <c r="AG81" s="12" t="e">
        <f t="shared" si="67"/>
        <v>#DIV/0!</v>
      </c>
      <c r="AH81" s="12" t="e">
        <f t="shared" si="67"/>
        <v>#DIV/0!</v>
      </c>
      <c r="AI81" s="12" t="e">
        <f t="shared" si="67"/>
        <v>#DIV/0!</v>
      </c>
      <c r="AJ81" s="12" t="e">
        <f t="shared" si="67"/>
        <v>#DIV/0!</v>
      </c>
      <c r="AK81" s="67" t="e">
        <f t="shared" si="67"/>
        <v>#DIV/0!</v>
      </c>
      <c r="AX81" s="28"/>
      <c r="AY81" s="28"/>
      <c r="AZ81" s="28"/>
      <c r="BA81" s="28"/>
      <c r="BB81" s="28"/>
      <c r="BC81" s="28"/>
      <c r="BD81" s="113"/>
      <c r="BE81" s="28"/>
      <c r="BF81" s="28"/>
      <c r="BG81" s="28"/>
      <c r="BH81" s="28"/>
      <c r="BI81" s="16"/>
      <c r="BK81" s="15"/>
      <c r="BL81" s="15"/>
      <c r="BM81" s="16"/>
      <c r="BN81" s="16"/>
      <c r="BO81" s="16"/>
      <c r="BP81" s="11"/>
      <c r="BQ81" s="11"/>
      <c r="BR81" s="11"/>
      <c r="BS81" s="11"/>
      <c r="BW81" t="s">
        <v>44</v>
      </c>
      <c r="BY81" s="25">
        <f>(1-BY78)/(SQRT((2*(BY80^2)/BO78)))</f>
        <v>9.4455698568635373</v>
      </c>
      <c r="BZ81" s="12">
        <f t="shared" ref="BZ81:CH81" si="68">(1-BZ78)/(SQRT((2*(BZ80^2)/BP78)))</f>
        <v>11.673386145972181</v>
      </c>
      <c r="CA81" s="12">
        <f t="shared" si="68"/>
        <v>2.7903807524053774</v>
      </c>
      <c r="CB81" s="12">
        <f t="shared" si="68"/>
        <v>8.8429920444572137</v>
      </c>
      <c r="CC81" s="12">
        <f t="shared" si="68"/>
        <v>4.3143070395227792</v>
      </c>
      <c r="CD81" s="12">
        <f t="shared" si="68"/>
        <v>8.2634684187764247</v>
      </c>
      <c r="CE81" s="12">
        <f t="shared" si="68"/>
        <v>9.9294456255379533</v>
      </c>
      <c r="CF81" s="12">
        <f t="shared" si="68"/>
        <v>13.003409330705898</v>
      </c>
      <c r="CG81" s="12">
        <f t="shared" si="68"/>
        <v>25.600336997960241</v>
      </c>
      <c r="CH81" s="67">
        <f t="shared" si="68"/>
        <v>8.8651714711348895</v>
      </c>
    </row>
    <row r="82" spans="1:96" ht="15" customHeight="1" x14ac:dyDescent="0.35">
      <c r="A82" s="28"/>
      <c r="B82" s="28"/>
      <c r="C82" s="28"/>
      <c r="D82" s="28"/>
      <c r="E82" s="28"/>
      <c r="F82" s="28"/>
      <c r="G82" s="113"/>
      <c r="H82" s="28"/>
      <c r="I82" s="28"/>
      <c r="J82" s="28"/>
      <c r="K82" s="28"/>
      <c r="L82" s="16"/>
      <c r="N82" s="15"/>
      <c r="O82" s="15"/>
      <c r="P82" s="16"/>
      <c r="Q82" s="16"/>
      <c r="R82" s="16"/>
      <c r="S82" s="11"/>
      <c r="T82" s="11"/>
      <c r="U82" s="11"/>
      <c r="V82" s="11"/>
      <c r="Z82" t="s">
        <v>45</v>
      </c>
      <c r="AB82" s="25" t="e">
        <f>TINV(0.05,2*R78-2)</f>
        <v>#NUM!</v>
      </c>
      <c r="AC82" s="12" t="e">
        <f t="shared" ref="AC82:AK82" si="69">TINV(0.05,2*S78-2)</f>
        <v>#NUM!</v>
      </c>
      <c r="AD82" s="12" t="e">
        <f t="shared" si="69"/>
        <v>#NUM!</v>
      </c>
      <c r="AE82" s="12" t="e">
        <f t="shared" si="69"/>
        <v>#NUM!</v>
      </c>
      <c r="AF82" s="12" t="e">
        <f t="shared" si="69"/>
        <v>#NUM!</v>
      </c>
      <c r="AG82" s="12" t="e">
        <f t="shared" si="69"/>
        <v>#NUM!</v>
      </c>
      <c r="AH82" s="12" t="e">
        <f t="shared" si="69"/>
        <v>#NUM!</v>
      </c>
      <c r="AI82" s="12" t="e">
        <f t="shared" si="69"/>
        <v>#NUM!</v>
      </c>
      <c r="AJ82" s="12" t="e">
        <f t="shared" si="69"/>
        <v>#NUM!</v>
      </c>
      <c r="AK82" s="67" t="e">
        <f t="shared" si="69"/>
        <v>#NUM!</v>
      </c>
      <c r="AX82" s="28"/>
      <c r="AY82" s="28"/>
      <c r="AZ82" s="28"/>
      <c r="BA82" s="28"/>
      <c r="BB82" s="28"/>
      <c r="BC82" s="28"/>
      <c r="BD82" s="113"/>
      <c r="BE82" s="28"/>
      <c r="BF82" s="28"/>
      <c r="BG82" s="28"/>
      <c r="BH82" s="28"/>
      <c r="BI82" s="16"/>
      <c r="BK82" s="15"/>
      <c r="BL82" s="15"/>
      <c r="BM82" s="16"/>
      <c r="BN82" s="16"/>
      <c r="BO82" s="16"/>
      <c r="BP82" s="11"/>
      <c r="BQ82" s="11"/>
      <c r="BR82" s="11"/>
      <c r="BS82" s="11"/>
      <c r="BW82" t="s">
        <v>45</v>
      </c>
      <c r="BY82" s="25">
        <f>TINV(0.05,2*BO78-2)</f>
        <v>1.9699815295299372</v>
      </c>
      <c r="BZ82" s="12">
        <f t="shared" ref="BZ82:CH82" si="70">TINV(0.05,2*BP78-2)</f>
        <v>1.9714346585202402</v>
      </c>
      <c r="CA82" s="12">
        <f t="shared" si="70"/>
        <v>1.9802722492729716</v>
      </c>
      <c r="CB82" s="12">
        <f t="shared" si="70"/>
        <v>1.9699815295299372</v>
      </c>
      <c r="CC82" s="12">
        <f t="shared" si="70"/>
        <v>1.9699815295299372</v>
      </c>
      <c r="CD82" s="12">
        <f t="shared" si="70"/>
        <v>1.9699815295299372</v>
      </c>
      <c r="CE82" s="12">
        <f t="shared" si="70"/>
        <v>1.9714346585202402</v>
      </c>
      <c r="CF82" s="12">
        <f t="shared" si="70"/>
        <v>1.9761224936137434</v>
      </c>
      <c r="CG82" s="12">
        <f t="shared" si="70"/>
        <v>1.9872898648311721</v>
      </c>
      <c r="CH82" s="67">
        <f t="shared" si="70"/>
        <v>1.9733808885488198</v>
      </c>
    </row>
    <row r="83" spans="1:96" ht="15" customHeight="1" x14ac:dyDescent="0.35">
      <c r="A83" s="28"/>
      <c r="B83" s="28"/>
      <c r="C83" s="28"/>
      <c r="D83" s="28"/>
      <c r="E83" s="28"/>
      <c r="F83" s="28"/>
      <c r="G83" s="113"/>
      <c r="H83" s="28"/>
      <c r="I83" s="28"/>
      <c r="J83" s="28"/>
      <c r="K83" s="28"/>
      <c r="L83" s="16"/>
      <c r="N83" s="15"/>
      <c r="O83" s="15"/>
      <c r="P83" s="16"/>
      <c r="Q83" s="16"/>
      <c r="R83" s="16"/>
      <c r="S83" s="11"/>
      <c r="T83" s="11"/>
      <c r="U83" s="11"/>
      <c r="V83" s="11"/>
      <c r="Z83" t="s">
        <v>46</v>
      </c>
      <c r="AB83" s="25" t="e">
        <f>TDIST(ABS(AB81),2*R78-2,1)</f>
        <v>#DIV/0!</v>
      </c>
      <c r="AC83" s="12" t="e">
        <f t="shared" ref="AC83:AK83" si="71">TDIST(ABS(AC81),2*S78-2,1)</f>
        <v>#DIV/0!</v>
      </c>
      <c r="AD83" s="12" t="e">
        <f t="shared" si="71"/>
        <v>#DIV/0!</v>
      </c>
      <c r="AE83" s="12" t="e">
        <f t="shared" si="71"/>
        <v>#DIV/0!</v>
      </c>
      <c r="AF83" s="12" t="e">
        <f t="shared" si="71"/>
        <v>#DIV/0!</v>
      </c>
      <c r="AG83" s="12" t="e">
        <f t="shared" si="71"/>
        <v>#DIV/0!</v>
      </c>
      <c r="AH83" s="12" t="e">
        <f t="shared" si="71"/>
        <v>#DIV/0!</v>
      </c>
      <c r="AI83" s="12" t="e">
        <f t="shared" si="71"/>
        <v>#DIV/0!</v>
      </c>
      <c r="AJ83" s="12" t="e">
        <f t="shared" si="71"/>
        <v>#DIV/0!</v>
      </c>
      <c r="AK83" s="67" t="e">
        <f t="shared" si="71"/>
        <v>#DIV/0!</v>
      </c>
      <c r="AX83" s="28"/>
      <c r="AY83" s="28"/>
      <c r="AZ83" s="28"/>
      <c r="BA83" s="28"/>
      <c r="BB83" s="28"/>
      <c r="BC83" s="28"/>
      <c r="BD83" s="113"/>
      <c r="BE83" s="28"/>
      <c r="BF83" s="28"/>
      <c r="BG83" s="28"/>
      <c r="BH83" s="28"/>
      <c r="BI83" s="16"/>
      <c r="BK83" s="15"/>
      <c r="BL83" s="15"/>
      <c r="BM83" s="16"/>
      <c r="BN83" s="16"/>
      <c r="BO83" s="16"/>
      <c r="BP83" s="11"/>
      <c r="BQ83" s="11"/>
      <c r="BR83" s="11"/>
      <c r="BS83" s="11"/>
      <c r="BW83" t="s">
        <v>46</v>
      </c>
      <c r="BY83" s="25">
        <f>TDIST(ABS(BY81),2*BO78-2,1)</f>
        <v>1.7241035263082762E-18</v>
      </c>
      <c r="BZ83" s="12">
        <f t="shared" ref="BZ83:CH83" si="72">TDIST(ABS(BZ81),2*BP78-2,1)</f>
        <v>7.6005994605396928E-25</v>
      </c>
      <c r="CA83" s="12">
        <f t="shared" si="72"/>
        <v>3.0706026178239807E-3</v>
      </c>
      <c r="CB83" s="12">
        <f t="shared" si="72"/>
        <v>1.0657157942266977E-16</v>
      </c>
      <c r="CC83" s="12">
        <f t="shared" si="72"/>
        <v>1.1740063609067032E-5</v>
      </c>
      <c r="CD83" s="12">
        <f t="shared" si="72"/>
        <v>4.962292464370022E-15</v>
      </c>
      <c r="CE83" s="12">
        <f t="shared" si="72"/>
        <v>1.44356671563291E-19</v>
      </c>
      <c r="CF83" s="12">
        <f t="shared" si="72"/>
        <v>1.4490216341651659E-26</v>
      </c>
      <c r="CG83" s="12">
        <f t="shared" si="72"/>
        <v>7.5540190236270029E-43</v>
      </c>
      <c r="CH83" s="67">
        <f t="shared" si="72"/>
        <v>3.904571718838243E-16</v>
      </c>
    </row>
    <row r="84" spans="1:96" ht="15" customHeight="1" x14ac:dyDescent="0.35">
      <c r="A84" s="28"/>
      <c r="B84" s="28"/>
      <c r="C84" s="28"/>
      <c r="D84" s="28"/>
      <c r="E84" s="28"/>
      <c r="F84" s="28"/>
      <c r="G84" s="113"/>
      <c r="H84" s="28"/>
      <c r="I84" s="28"/>
      <c r="J84" s="28"/>
      <c r="K84" s="28"/>
      <c r="L84" s="16"/>
      <c r="N84" s="15"/>
      <c r="O84" s="15"/>
      <c r="P84" s="16"/>
      <c r="Q84" s="16"/>
      <c r="R84" s="16"/>
      <c r="S84" s="11"/>
      <c r="T84" s="11"/>
      <c r="U84" s="11"/>
      <c r="V84" s="11"/>
      <c r="Z84" t="s">
        <v>47</v>
      </c>
      <c r="AB84" s="25" t="e">
        <f>IF(R77&gt;4,IF(AB83&lt;0.001,"***",IF(AB83&lt;0.01,"**",IF(AB83&lt;0.05,"*","ns"))),"na")</f>
        <v>#DIV/0!</v>
      </c>
      <c r="AC84" s="12" t="e">
        <f t="shared" ref="AC84:AK84" si="73">IF(S77&gt;4,IF(AC83&lt;0.001,"***",IF(AC83&lt;0.01,"**",IF(AC83&lt;0.05,"*","ns"))),"na")</f>
        <v>#DIV/0!</v>
      </c>
      <c r="AD84" s="12" t="str">
        <f t="shared" si="73"/>
        <v>na</v>
      </c>
      <c r="AE84" s="12" t="e">
        <f t="shared" si="73"/>
        <v>#DIV/0!</v>
      </c>
      <c r="AF84" s="12" t="e">
        <f t="shared" si="73"/>
        <v>#DIV/0!</v>
      </c>
      <c r="AG84" s="12" t="e">
        <f t="shared" si="73"/>
        <v>#DIV/0!</v>
      </c>
      <c r="AH84" s="12" t="e">
        <f t="shared" si="73"/>
        <v>#DIV/0!</v>
      </c>
      <c r="AI84" s="12" t="e">
        <f t="shared" si="73"/>
        <v>#DIV/0!</v>
      </c>
      <c r="AJ84" s="12" t="str">
        <f t="shared" si="73"/>
        <v>na</v>
      </c>
      <c r="AK84" s="67" t="e">
        <f t="shared" si="73"/>
        <v>#DIV/0!</v>
      </c>
      <c r="AX84" s="28"/>
      <c r="AY84" s="28"/>
      <c r="AZ84" s="28"/>
      <c r="BA84" s="28"/>
      <c r="BB84" s="28"/>
      <c r="BC84" s="28"/>
      <c r="BD84" s="113"/>
      <c r="BE84" s="28"/>
      <c r="BF84" s="28"/>
      <c r="BG84" s="28"/>
      <c r="BH84" s="28"/>
      <c r="BI84" s="16"/>
      <c r="BK84" s="15"/>
      <c r="BL84" s="15"/>
      <c r="BM84" s="16"/>
      <c r="BN84" s="16"/>
      <c r="BO84" s="16"/>
      <c r="BP84" s="11"/>
      <c r="BQ84" s="11"/>
      <c r="BR84" s="11"/>
      <c r="BS84" s="11"/>
      <c r="BW84" t="s">
        <v>47</v>
      </c>
      <c r="BY84" s="25" t="str">
        <f>IF(BO77&gt;4,IF(BY83&lt;0.001,"***",IF(BY83&lt;0.01,"**",IF(BY83&lt;0.05,"*","ns"))),"na")</f>
        <v>***</v>
      </c>
      <c r="BZ84" s="12" t="str">
        <f t="shared" ref="BZ84:CH84" si="74">IF(BP77&gt;4,IF(BZ83&lt;0.001,"***",IF(BZ83&lt;0.01,"**",IF(BZ83&lt;0.05,"*","ns"))),"na")</f>
        <v>***</v>
      </c>
      <c r="CA84" s="12" t="str">
        <f t="shared" si="74"/>
        <v>na</v>
      </c>
      <c r="CB84" s="12" t="str">
        <f t="shared" si="74"/>
        <v>***</v>
      </c>
      <c r="CC84" s="12" t="str">
        <f t="shared" si="74"/>
        <v>***</v>
      </c>
      <c r="CD84" s="12" t="str">
        <f t="shared" si="74"/>
        <v>***</v>
      </c>
      <c r="CE84" s="12" t="str">
        <f t="shared" si="74"/>
        <v>***</v>
      </c>
      <c r="CF84" s="12" t="str">
        <f t="shared" si="74"/>
        <v>***</v>
      </c>
      <c r="CG84" s="12" t="str">
        <f t="shared" si="74"/>
        <v>na</v>
      </c>
      <c r="CH84" s="67" t="str">
        <f t="shared" si="74"/>
        <v>***</v>
      </c>
    </row>
    <row r="85" spans="1:96" x14ac:dyDescent="0.25">
      <c r="AB85" s="1"/>
      <c r="AK85" s="2"/>
    </row>
    <row r="86" spans="1:96" x14ac:dyDescent="0.25">
      <c r="A86" s="31" t="s">
        <v>200</v>
      </c>
      <c r="Z86" t="s">
        <v>43</v>
      </c>
      <c r="AB86" s="25">
        <f>SQRT((((R78-1)*(AL78^2))+((BO78-1)*(CI78^2)))/((R78-1)+(BO78-1)))</f>
        <v>0.6949774185394807</v>
      </c>
      <c r="AC86" s="12">
        <f t="shared" ref="AC86:AK86" si="75">SQRT((((S78-1)*(AM78^2))+((BP78-1)*(CJ78^2)))/((S78-1)+(BP78-1)))</f>
        <v>0.54428578947716177</v>
      </c>
      <c r="AD86" s="12">
        <f t="shared" si="75"/>
        <v>1.2305296982483764</v>
      </c>
      <c r="AE86" s="12">
        <f t="shared" si="75"/>
        <v>0.72757892202441166</v>
      </c>
      <c r="AF86" s="12">
        <f t="shared" si="75"/>
        <v>1.3931940142290904</v>
      </c>
      <c r="AG86" s="12">
        <f t="shared" si="75"/>
        <v>0.78915067905561698</v>
      </c>
      <c r="AH86" s="12">
        <f t="shared" si="75"/>
        <v>0.60628874987716086</v>
      </c>
      <c r="AI86" s="12">
        <f t="shared" si="75"/>
        <v>0.41261022461021074</v>
      </c>
      <c r="AJ86" s="12">
        <f t="shared" si="75"/>
        <v>0.17356441904655795</v>
      </c>
      <c r="AK86" s="67">
        <f t="shared" si="75"/>
        <v>0.63988497795144605</v>
      </c>
    </row>
    <row r="87" spans="1:96" x14ac:dyDescent="0.25">
      <c r="B87" t="s">
        <v>208</v>
      </c>
      <c r="Z87" t="s">
        <v>44</v>
      </c>
      <c r="AB87" s="25" t="e">
        <f>(AB78-BY78)/(SQRT(((AB78^2)/R78)+((AB78^2)/BO78)))</f>
        <v>#DIV/0!</v>
      </c>
      <c r="AC87" s="12" t="e">
        <f t="shared" ref="AC87:AK87" si="76">(AC78-BZ78)/(SQRT(((AC78^2)/S78)+((AC78^2)/BP78)))</f>
        <v>#DIV/0!</v>
      </c>
      <c r="AD87" s="12" t="e">
        <f t="shared" si="76"/>
        <v>#DIV/0!</v>
      </c>
      <c r="AE87" s="12" t="e">
        <f t="shared" si="76"/>
        <v>#DIV/0!</v>
      </c>
      <c r="AF87" s="12" t="e">
        <f t="shared" si="76"/>
        <v>#DIV/0!</v>
      </c>
      <c r="AG87" s="12" t="e">
        <f t="shared" si="76"/>
        <v>#DIV/0!</v>
      </c>
      <c r="AH87" s="12" t="e">
        <f t="shared" si="76"/>
        <v>#DIV/0!</v>
      </c>
      <c r="AI87" s="12" t="e">
        <f t="shared" si="76"/>
        <v>#DIV/0!</v>
      </c>
      <c r="AJ87" s="12" t="e">
        <f t="shared" si="76"/>
        <v>#DIV/0!</v>
      </c>
      <c r="AK87" s="67" t="e">
        <f t="shared" si="76"/>
        <v>#DIV/0!</v>
      </c>
    </row>
    <row r="88" spans="1:96" x14ac:dyDescent="0.25">
      <c r="B88" t="s">
        <v>201</v>
      </c>
      <c r="Z88" t="s">
        <v>151</v>
      </c>
      <c r="AB88" s="25">
        <f>TINV(0.05,R78+BO78-2)</f>
        <v>1.9802722492729716</v>
      </c>
      <c r="AC88" s="12">
        <f t="shared" ref="AC88:AK88" si="77">TINV(0.05,S78+BP78-2)</f>
        <v>1.9832641447734605</v>
      </c>
      <c r="AD88" s="12">
        <f t="shared" si="77"/>
        <v>2.0017174841452352</v>
      </c>
      <c r="AE88" s="12">
        <f t="shared" si="77"/>
        <v>1.9802722492729716</v>
      </c>
      <c r="AF88" s="12">
        <f t="shared" si="77"/>
        <v>1.9802722492729716</v>
      </c>
      <c r="AG88" s="12">
        <f t="shared" si="77"/>
        <v>1.9802722492729716</v>
      </c>
      <c r="AH88" s="12">
        <f t="shared" si="77"/>
        <v>1.9832641447734605</v>
      </c>
      <c r="AI88" s="12">
        <f t="shared" si="77"/>
        <v>1.9929971258898567</v>
      </c>
      <c r="AJ88" s="12">
        <f t="shared" si="77"/>
        <v>2.0166921992278248</v>
      </c>
      <c r="AK88" s="67">
        <f t="shared" si="77"/>
        <v>1.9872898648311721</v>
      </c>
    </row>
    <row r="89" spans="1:96" x14ac:dyDescent="0.25">
      <c r="B89" t="s">
        <v>202</v>
      </c>
      <c r="Z89" t="s">
        <v>46</v>
      </c>
      <c r="AB89" s="25" t="e">
        <f>TDIST(ABS(AB87),R78+BO78-2,2)</f>
        <v>#DIV/0!</v>
      </c>
      <c r="AC89" s="12" t="e">
        <f t="shared" ref="AC89:AK89" si="78">TDIST(ABS(AC87),S78+BP78-2,2)</f>
        <v>#DIV/0!</v>
      </c>
      <c r="AD89" s="12" t="e">
        <f t="shared" si="78"/>
        <v>#DIV/0!</v>
      </c>
      <c r="AE89" s="12" t="e">
        <f t="shared" si="78"/>
        <v>#DIV/0!</v>
      </c>
      <c r="AF89" s="12" t="e">
        <f t="shared" si="78"/>
        <v>#DIV/0!</v>
      </c>
      <c r="AG89" s="12" t="e">
        <f t="shared" si="78"/>
        <v>#DIV/0!</v>
      </c>
      <c r="AH89" s="12" t="e">
        <f t="shared" si="78"/>
        <v>#DIV/0!</v>
      </c>
      <c r="AI89" s="12" t="e">
        <f t="shared" si="78"/>
        <v>#DIV/0!</v>
      </c>
      <c r="AJ89" s="12" t="e">
        <f t="shared" si="78"/>
        <v>#DIV/0!</v>
      </c>
      <c r="AK89" s="67" t="e">
        <f t="shared" si="78"/>
        <v>#DIV/0!</v>
      </c>
    </row>
    <row r="90" spans="1:96" x14ac:dyDescent="0.25">
      <c r="Z90" t="s">
        <v>47</v>
      </c>
      <c r="AB90" s="25" t="e">
        <f>IF(R77&gt;4,IF(AB89&lt;0.001,"***",IF(AB89&lt;0.01,"**",IF(AB89&lt;0.05,"*","ns"))),"na")</f>
        <v>#DIV/0!</v>
      </c>
      <c r="AC90" s="12" t="e">
        <f t="shared" ref="AC90:AK90" si="79">IF(S77&gt;4,IF(AC89&lt;0.001,"***",IF(AC89&lt;0.01,"**",IF(AC89&lt;0.05,"*","ns"))),"na")</f>
        <v>#DIV/0!</v>
      </c>
      <c r="AD90" s="12" t="str">
        <f t="shared" si="79"/>
        <v>na</v>
      </c>
      <c r="AE90" s="12" t="e">
        <f t="shared" si="79"/>
        <v>#DIV/0!</v>
      </c>
      <c r="AF90" s="12" t="e">
        <f t="shared" si="79"/>
        <v>#DIV/0!</v>
      </c>
      <c r="AG90" s="12" t="e">
        <f t="shared" si="79"/>
        <v>#DIV/0!</v>
      </c>
      <c r="AH90" s="12" t="e">
        <f t="shared" si="79"/>
        <v>#DIV/0!</v>
      </c>
      <c r="AI90" s="12" t="e">
        <f t="shared" si="79"/>
        <v>#DIV/0!</v>
      </c>
      <c r="AJ90" s="12" t="str">
        <f t="shared" si="79"/>
        <v>na</v>
      </c>
      <c r="AK90" s="67" t="e">
        <f t="shared" si="79"/>
        <v>#DIV/0!</v>
      </c>
    </row>
    <row r="93" spans="1:96" ht="16.5" x14ac:dyDescent="0.35">
      <c r="A93" t="s">
        <v>210</v>
      </c>
      <c r="B93" s="1" t="s">
        <v>169</v>
      </c>
      <c r="G93" s="2"/>
      <c r="K93" s="232" t="s">
        <v>11</v>
      </c>
      <c r="L93" s="20"/>
      <c r="M93" s="1"/>
      <c r="N93" s="15"/>
      <c r="O93" s="15"/>
      <c r="P93" s="16"/>
      <c r="Q93" s="16"/>
      <c r="R93" s="229" t="s">
        <v>155</v>
      </c>
      <c r="S93" s="230"/>
      <c r="T93" s="230"/>
      <c r="U93" s="230"/>
      <c r="V93" s="230"/>
      <c r="W93" s="230"/>
      <c r="X93" s="230"/>
      <c r="Y93" s="230"/>
      <c r="Z93" s="230"/>
      <c r="AA93" s="231"/>
      <c r="AB93" s="229" t="s">
        <v>156</v>
      </c>
      <c r="AC93" s="230"/>
      <c r="AD93" s="230"/>
      <c r="AE93" s="230"/>
      <c r="AF93" s="230"/>
      <c r="AG93" s="230"/>
      <c r="AH93" s="230"/>
      <c r="AI93" s="230"/>
      <c r="AJ93" s="230"/>
      <c r="AK93" s="231"/>
      <c r="AL93" s="229" t="s">
        <v>157</v>
      </c>
      <c r="AM93" s="230"/>
      <c r="AN93" s="230"/>
      <c r="AO93" s="230"/>
      <c r="AP93" s="230"/>
      <c r="AQ93" s="230"/>
      <c r="AR93" s="230"/>
      <c r="AS93" s="230"/>
      <c r="AT93" s="230"/>
      <c r="AU93" s="231"/>
      <c r="AX93" t="s">
        <v>211</v>
      </c>
      <c r="AY93" s="1" t="s">
        <v>169</v>
      </c>
      <c r="BD93" s="2"/>
      <c r="BH93" s="232" t="s">
        <v>11</v>
      </c>
      <c r="BI93" s="20"/>
      <c r="BJ93" s="1"/>
      <c r="BK93" s="15"/>
      <c r="BL93" s="15"/>
      <c r="BM93" s="16"/>
      <c r="BN93" s="16"/>
      <c r="BO93" s="229" t="s">
        <v>155</v>
      </c>
      <c r="BP93" s="230"/>
      <c r="BQ93" s="230"/>
      <c r="BR93" s="230"/>
      <c r="BS93" s="230"/>
      <c r="BT93" s="230"/>
      <c r="BU93" s="230"/>
      <c r="BV93" s="230"/>
      <c r="BW93" s="230"/>
      <c r="BX93" s="231"/>
      <c r="BY93" s="229" t="s">
        <v>156</v>
      </c>
      <c r="BZ93" s="230"/>
      <c r="CA93" s="230"/>
      <c r="CB93" s="230"/>
      <c r="CC93" s="230"/>
      <c r="CD93" s="230"/>
      <c r="CE93" s="230"/>
      <c r="CF93" s="230"/>
      <c r="CG93" s="230"/>
      <c r="CH93" s="231"/>
      <c r="CI93" s="229" t="s">
        <v>157</v>
      </c>
      <c r="CJ93" s="230"/>
      <c r="CK93" s="230"/>
      <c r="CL93" s="230"/>
      <c r="CM93" s="230"/>
      <c r="CN93" s="230"/>
      <c r="CO93" s="230"/>
      <c r="CP93" s="230"/>
      <c r="CQ93" s="230"/>
      <c r="CR93" s="231"/>
    </row>
    <row r="94" spans="1:96" ht="74.25" customHeight="1" x14ac:dyDescent="0.35">
      <c r="A94" s="103"/>
      <c r="B94" s="9" t="s">
        <v>170</v>
      </c>
      <c r="C94" s="11" t="s">
        <v>171</v>
      </c>
      <c r="D94" s="11" t="s">
        <v>172</v>
      </c>
      <c r="E94" s="11" t="s">
        <v>173</v>
      </c>
      <c r="F94" s="11" t="s">
        <v>174</v>
      </c>
      <c r="G94" s="26" t="s">
        <v>175</v>
      </c>
      <c r="H94" s="62"/>
      <c r="I94" s="62"/>
      <c r="J94" s="62"/>
      <c r="K94" s="232"/>
      <c r="L94" s="106" t="s">
        <v>1</v>
      </c>
      <c r="M94" s="1"/>
      <c r="N94" s="49"/>
      <c r="O94" s="49"/>
      <c r="P94" s="49"/>
      <c r="Q94" s="49"/>
      <c r="R94" s="5"/>
      <c r="S94" s="230" t="s">
        <v>3</v>
      </c>
      <c r="T94" s="230"/>
      <c r="U94" s="230"/>
      <c r="V94" s="230"/>
      <c r="W94" s="11" t="s">
        <v>4</v>
      </c>
      <c r="X94" s="11"/>
      <c r="Y94" s="230" t="s">
        <v>6</v>
      </c>
      <c r="Z94" s="230"/>
      <c r="AA94" s="231"/>
      <c r="AB94" s="5"/>
      <c r="AC94" s="230" t="s">
        <v>3</v>
      </c>
      <c r="AD94" s="230"/>
      <c r="AE94" s="230"/>
      <c r="AF94" s="230"/>
      <c r="AG94" s="11" t="s">
        <v>4</v>
      </c>
      <c r="AH94" s="11"/>
      <c r="AI94" s="230" t="s">
        <v>6</v>
      </c>
      <c r="AJ94" s="230"/>
      <c r="AK94" s="231"/>
      <c r="AL94" s="5"/>
      <c r="AM94" s="230" t="s">
        <v>3</v>
      </c>
      <c r="AN94" s="230"/>
      <c r="AO94" s="230"/>
      <c r="AP94" s="230"/>
      <c r="AQ94" s="11" t="s">
        <v>4</v>
      </c>
      <c r="AR94" s="11"/>
      <c r="AS94" s="230" t="s">
        <v>6</v>
      </c>
      <c r="AT94" s="230"/>
      <c r="AU94" s="231"/>
      <c r="AX94" s="103">
        <v>2019</v>
      </c>
      <c r="AY94" s="9" t="s">
        <v>170</v>
      </c>
      <c r="AZ94" s="11" t="s">
        <v>171</v>
      </c>
      <c r="BA94" s="11" t="s">
        <v>172</v>
      </c>
      <c r="BB94" s="11" t="s">
        <v>173</v>
      </c>
      <c r="BC94" s="11" t="s">
        <v>174</v>
      </c>
      <c r="BD94" s="26" t="s">
        <v>175</v>
      </c>
      <c r="BE94" s="62"/>
      <c r="BF94" s="62"/>
      <c r="BG94" s="62"/>
      <c r="BH94" s="232"/>
      <c r="BI94" s="106" t="s">
        <v>1</v>
      </c>
      <c r="BJ94" s="1"/>
      <c r="BK94" s="49"/>
      <c r="BL94" s="49"/>
      <c r="BM94" s="49"/>
      <c r="BN94" s="49"/>
      <c r="BO94" s="5"/>
      <c r="BP94" s="230" t="s">
        <v>3</v>
      </c>
      <c r="BQ94" s="230"/>
      <c r="BR94" s="230"/>
      <c r="BS94" s="230"/>
      <c r="BT94" s="11" t="s">
        <v>4</v>
      </c>
      <c r="BU94" s="11"/>
      <c r="BV94" s="230" t="s">
        <v>6</v>
      </c>
      <c r="BW94" s="230"/>
      <c r="BX94" s="231"/>
      <c r="BY94" s="5"/>
      <c r="BZ94" s="230" t="s">
        <v>3</v>
      </c>
      <c r="CA94" s="230"/>
      <c r="CB94" s="230"/>
      <c r="CC94" s="230"/>
      <c r="CD94" s="11" t="s">
        <v>4</v>
      </c>
      <c r="CE94" s="11"/>
      <c r="CF94" s="230" t="s">
        <v>6</v>
      </c>
      <c r="CG94" s="230"/>
      <c r="CH94" s="231"/>
      <c r="CI94" s="5"/>
      <c r="CJ94" s="230" t="s">
        <v>3</v>
      </c>
      <c r="CK94" s="230"/>
      <c r="CL94" s="230"/>
      <c r="CM94" s="230"/>
      <c r="CN94" s="11" t="s">
        <v>4</v>
      </c>
      <c r="CO94" s="11"/>
      <c r="CP94" s="230" t="s">
        <v>6</v>
      </c>
      <c r="CQ94" s="230"/>
      <c r="CR94" s="231"/>
    </row>
    <row r="95" spans="1:96" ht="119.25" customHeight="1" x14ac:dyDescent="0.3">
      <c r="A95" s="3" t="s">
        <v>321</v>
      </c>
      <c r="B95" s="9" t="s">
        <v>176</v>
      </c>
      <c r="C95" s="11" t="s">
        <v>177</v>
      </c>
      <c r="D95" s="11" t="s">
        <v>178</v>
      </c>
      <c r="E95" s="11"/>
      <c r="F95" s="11" t="s">
        <v>179</v>
      </c>
      <c r="G95" s="26"/>
      <c r="H95" s="62" t="s">
        <v>158</v>
      </c>
      <c r="I95" s="62" t="s">
        <v>159</v>
      </c>
      <c r="J95" s="62" t="s">
        <v>160</v>
      </c>
      <c r="K95" s="88" t="s">
        <v>161</v>
      </c>
      <c r="L95" s="85" t="s">
        <v>162</v>
      </c>
      <c r="M95" s="62" t="s">
        <v>163</v>
      </c>
      <c r="N95" s="7" t="s">
        <v>206</v>
      </c>
      <c r="O95" s="6" t="s">
        <v>2</v>
      </c>
      <c r="P95" s="7" t="s">
        <v>207</v>
      </c>
      <c r="Q95" s="6" t="s">
        <v>2</v>
      </c>
      <c r="R95" s="229" t="s">
        <v>13</v>
      </c>
      <c r="S95" s="62" t="s">
        <v>50</v>
      </c>
      <c r="T95" s="62" t="s">
        <v>63</v>
      </c>
      <c r="U95" s="62" t="s">
        <v>164</v>
      </c>
      <c r="V95" s="62" t="s">
        <v>165</v>
      </c>
      <c r="W95" s="11" t="s">
        <v>64</v>
      </c>
      <c r="X95" s="11" t="s">
        <v>166</v>
      </c>
      <c r="Y95" s="62" t="s">
        <v>65</v>
      </c>
      <c r="Z95" s="62" t="s">
        <v>66</v>
      </c>
      <c r="AA95" s="63" t="s">
        <v>167</v>
      </c>
      <c r="AB95" s="229" t="s">
        <v>13</v>
      </c>
      <c r="AC95" s="62" t="s">
        <v>50</v>
      </c>
      <c r="AD95" s="62" t="s">
        <v>63</v>
      </c>
      <c r="AE95" s="62" t="s">
        <v>164</v>
      </c>
      <c r="AF95" s="62" t="s">
        <v>165</v>
      </c>
      <c r="AG95" s="11" t="s">
        <v>64</v>
      </c>
      <c r="AH95" s="11" t="s">
        <v>166</v>
      </c>
      <c r="AI95" s="62" t="s">
        <v>65</v>
      </c>
      <c r="AJ95" s="62" t="s">
        <v>66</v>
      </c>
      <c r="AK95" s="63" t="s">
        <v>167</v>
      </c>
      <c r="AL95" s="229" t="s">
        <v>13</v>
      </c>
      <c r="AM95" s="62" t="s">
        <v>50</v>
      </c>
      <c r="AN95" s="62" t="s">
        <v>63</v>
      </c>
      <c r="AO95" s="62" t="s">
        <v>164</v>
      </c>
      <c r="AP95" s="62" t="s">
        <v>165</v>
      </c>
      <c r="AQ95" s="11" t="s">
        <v>64</v>
      </c>
      <c r="AR95" s="11" t="s">
        <v>166</v>
      </c>
      <c r="AS95" s="62" t="s">
        <v>65</v>
      </c>
      <c r="AT95" s="62" t="s">
        <v>66</v>
      </c>
      <c r="AU95" s="63" t="s">
        <v>167</v>
      </c>
      <c r="AX95" s="3" t="s">
        <v>320</v>
      </c>
      <c r="AY95" s="9" t="s">
        <v>176</v>
      </c>
      <c r="AZ95" s="11" t="s">
        <v>177</v>
      </c>
      <c r="BA95" s="11" t="s">
        <v>178</v>
      </c>
      <c r="BB95" s="11"/>
      <c r="BC95" s="11" t="s">
        <v>179</v>
      </c>
      <c r="BD95" s="26"/>
      <c r="BE95" s="62" t="s">
        <v>158</v>
      </c>
      <c r="BF95" s="62" t="s">
        <v>159</v>
      </c>
      <c r="BG95" s="62" t="s">
        <v>160</v>
      </c>
      <c r="BH95" s="88" t="s">
        <v>161</v>
      </c>
      <c r="BI95" s="85" t="s">
        <v>162</v>
      </c>
      <c r="BJ95" s="62" t="s">
        <v>163</v>
      </c>
      <c r="BK95" s="7" t="s">
        <v>206</v>
      </c>
      <c r="BL95" s="6" t="s">
        <v>2</v>
      </c>
      <c r="BM95" s="7" t="s">
        <v>207</v>
      </c>
      <c r="BN95" s="6" t="s">
        <v>2</v>
      </c>
      <c r="BO95" s="229" t="s">
        <v>13</v>
      </c>
      <c r="BP95" s="62" t="s">
        <v>50</v>
      </c>
      <c r="BQ95" s="62" t="s">
        <v>63</v>
      </c>
      <c r="BR95" s="62" t="s">
        <v>164</v>
      </c>
      <c r="BS95" s="62" t="s">
        <v>165</v>
      </c>
      <c r="BT95" s="11" t="s">
        <v>64</v>
      </c>
      <c r="BU95" s="11" t="s">
        <v>166</v>
      </c>
      <c r="BV95" s="62" t="s">
        <v>65</v>
      </c>
      <c r="BW95" s="62" t="s">
        <v>66</v>
      </c>
      <c r="BX95" s="63" t="s">
        <v>167</v>
      </c>
      <c r="BY95" s="229" t="s">
        <v>13</v>
      </c>
      <c r="BZ95" s="62" t="s">
        <v>50</v>
      </c>
      <c r="CA95" s="62" t="s">
        <v>63</v>
      </c>
      <c r="CB95" s="62" t="s">
        <v>164</v>
      </c>
      <c r="CC95" s="62" t="s">
        <v>165</v>
      </c>
      <c r="CD95" s="11" t="s">
        <v>64</v>
      </c>
      <c r="CE95" s="11" t="s">
        <v>166</v>
      </c>
      <c r="CF95" s="62" t="s">
        <v>65</v>
      </c>
      <c r="CG95" s="62" t="s">
        <v>66</v>
      </c>
      <c r="CH95" s="63" t="s">
        <v>167</v>
      </c>
      <c r="CI95" s="229" t="s">
        <v>13</v>
      </c>
      <c r="CJ95" s="62" t="s">
        <v>50</v>
      </c>
      <c r="CK95" s="62" t="s">
        <v>63</v>
      </c>
      <c r="CL95" s="62" t="s">
        <v>164</v>
      </c>
      <c r="CM95" s="62" t="s">
        <v>165</v>
      </c>
      <c r="CN95" s="11" t="s">
        <v>64</v>
      </c>
      <c r="CO95" s="11" t="s">
        <v>166</v>
      </c>
      <c r="CP95" s="62" t="s">
        <v>65</v>
      </c>
      <c r="CQ95" s="62" t="s">
        <v>66</v>
      </c>
      <c r="CR95" s="63" t="s">
        <v>167</v>
      </c>
    </row>
    <row r="96" spans="1:96" ht="18.75" x14ac:dyDescent="0.3">
      <c r="A96" s="92" t="s">
        <v>80</v>
      </c>
      <c r="B96" s="1" t="s">
        <v>180</v>
      </c>
      <c r="C96" t="s">
        <v>181</v>
      </c>
      <c r="D96" t="s">
        <v>182</v>
      </c>
      <c r="E96" t="s">
        <v>183</v>
      </c>
      <c r="F96" t="s">
        <v>184</v>
      </c>
      <c r="G96" t="s">
        <v>185</v>
      </c>
      <c r="H96" s="61"/>
      <c r="I96" s="62"/>
      <c r="J96" s="63"/>
      <c r="K96" s="85"/>
      <c r="L96" s="1"/>
      <c r="M96" s="61" t="s">
        <v>168</v>
      </c>
      <c r="N96" s="230" t="s">
        <v>12</v>
      </c>
      <c r="O96" s="230"/>
      <c r="P96" s="230"/>
      <c r="Q96" s="230"/>
      <c r="R96" s="229"/>
      <c r="S96" s="62" t="s">
        <v>14</v>
      </c>
      <c r="T96" s="62" t="s">
        <v>15</v>
      </c>
      <c r="U96" s="62" t="s">
        <v>16</v>
      </c>
      <c r="V96" s="62" t="s">
        <v>17</v>
      </c>
      <c r="W96" s="62" t="s">
        <v>18</v>
      </c>
      <c r="X96" s="62" t="s">
        <v>19</v>
      </c>
      <c r="Y96" s="62" t="s">
        <v>20</v>
      </c>
      <c r="Z96" s="62" t="s">
        <v>21</v>
      </c>
      <c r="AA96" s="63" t="s">
        <v>22</v>
      </c>
      <c r="AB96" s="229"/>
      <c r="AC96" s="62" t="s">
        <v>14</v>
      </c>
      <c r="AD96" s="62" t="s">
        <v>15</v>
      </c>
      <c r="AE96" s="62" t="s">
        <v>16</v>
      </c>
      <c r="AF96" s="62" t="s">
        <v>17</v>
      </c>
      <c r="AG96" s="62" t="s">
        <v>18</v>
      </c>
      <c r="AH96" s="62" t="s">
        <v>19</v>
      </c>
      <c r="AI96" s="62" t="s">
        <v>20</v>
      </c>
      <c r="AJ96" s="62" t="s">
        <v>21</v>
      </c>
      <c r="AK96" s="63" t="s">
        <v>22</v>
      </c>
      <c r="AL96" s="229"/>
      <c r="AM96" s="62" t="s">
        <v>14</v>
      </c>
      <c r="AN96" s="62" t="s">
        <v>15</v>
      </c>
      <c r="AO96" s="62" t="s">
        <v>16</v>
      </c>
      <c r="AP96" s="62" t="s">
        <v>17</v>
      </c>
      <c r="AQ96" s="62" t="s">
        <v>18</v>
      </c>
      <c r="AR96" s="62" t="s">
        <v>19</v>
      </c>
      <c r="AS96" s="62" t="s">
        <v>20</v>
      </c>
      <c r="AT96" s="62" t="s">
        <v>21</v>
      </c>
      <c r="AU96" s="63" t="s">
        <v>22</v>
      </c>
      <c r="AX96" s="92" t="s">
        <v>80</v>
      </c>
      <c r="AY96" s="1" t="s">
        <v>180</v>
      </c>
      <c r="AZ96" t="s">
        <v>181</v>
      </c>
      <c r="BA96" t="s">
        <v>182</v>
      </c>
      <c r="BB96" t="s">
        <v>183</v>
      </c>
      <c r="BC96" t="s">
        <v>184</v>
      </c>
      <c r="BD96" t="s">
        <v>185</v>
      </c>
      <c r="BE96" s="61"/>
      <c r="BF96" s="62"/>
      <c r="BG96" s="63"/>
      <c r="BH96" s="85"/>
      <c r="BI96" s="1"/>
      <c r="BJ96" s="61" t="s">
        <v>168</v>
      </c>
      <c r="BK96" s="230" t="s">
        <v>12</v>
      </c>
      <c r="BL96" s="230"/>
      <c r="BM96" s="230"/>
      <c r="BN96" s="230"/>
      <c r="BO96" s="229"/>
      <c r="BP96" s="62" t="s">
        <v>14</v>
      </c>
      <c r="BQ96" s="62" t="s">
        <v>15</v>
      </c>
      <c r="BR96" s="62" t="s">
        <v>16</v>
      </c>
      <c r="BS96" s="62" t="s">
        <v>17</v>
      </c>
      <c r="BT96" s="62" t="s">
        <v>18</v>
      </c>
      <c r="BU96" s="62" t="s">
        <v>19</v>
      </c>
      <c r="BV96" s="62" t="s">
        <v>20</v>
      </c>
      <c r="BW96" s="62" t="s">
        <v>21</v>
      </c>
      <c r="BX96" s="63" t="s">
        <v>22</v>
      </c>
      <c r="BY96" s="229"/>
      <c r="BZ96" s="62" t="s">
        <v>14</v>
      </c>
      <c r="CA96" s="62" t="s">
        <v>15</v>
      </c>
      <c r="CB96" s="62" t="s">
        <v>16</v>
      </c>
      <c r="CC96" s="62" t="s">
        <v>17</v>
      </c>
      <c r="CD96" s="62" t="s">
        <v>18</v>
      </c>
      <c r="CE96" s="62" t="s">
        <v>19</v>
      </c>
      <c r="CF96" s="62" t="s">
        <v>20</v>
      </c>
      <c r="CG96" s="62" t="s">
        <v>21</v>
      </c>
      <c r="CH96" s="63" t="s">
        <v>22</v>
      </c>
      <c r="CI96" s="229"/>
      <c r="CJ96" s="62" t="s">
        <v>14</v>
      </c>
      <c r="CK96" s="62" t="s">
        <v>15</v>
      </c>
      <c r="CL96" s="62" t="s">
        <v>16</v>
      </c>
      <c r="CM96" s="62" t="s">
        <v>17</v>
      </c>
      <c r="CN96" s="62" t="s">
        <v>18</v>
      </c>
      <c r="CO96" s="62" t="s">
        <v>19</v>
      </c>
      <c r="CP96" s="62" t="s">
        <v>20</v>
      </c>
      <c r="CQ96" s="62" t="s">
        <v>21</v>
      </c>
      <c r="CR96" s="63" t="s">
        <v>22</v>
      </c>
    </row>
    <row r="97" spans="1:96" ht="15.75" x14ac:dyDescent="0.25">
      <c r="A97" s="93" t="s">
        <v>121</v>
      </c>
      <c r="B97" s="93"/>
      <c r="C97" s="93"/>
      <c r="D97" s="93"/>
      <c r="E97" s="93"/>
      <c r="F97" s="93"/>
      <c r="G97" s="43"/>
      <c r="H97" s="107" t="s">
        <v>9</v>
      </c>
      <c r="I97" s="79" t="s">
        <v>186</v>
      </c>
      <c r="J97" s="93"/>
      <c r="K97" s="94">
        <v>21</v>
      </c>
      <c r="L97" s="98">
        <v>72.377690000000001</v>
      </c>
      <c r="M97" s="117"/>
      <c r="N97" s="117"/>
      <c r="O97" s="118"/>
      <c r="P97" s="89">
        <f t="shared" ref="P97:P131" si="80">IF(N97&lt;0.01*L97,0.01,IF(N97&gt;100*L97,100,N97/L97))</f>
        <v>0.01</v>
      </c>
      <c r="Q97" s="90">
        <f>IF(O97&gt;0,O97/L97,0.01)</f>
        <v>0.01</v>
      </c>
      <c r="R97" s="107">
        <v>1</v>
      </c>
      <c r="S97" s="79">
        <v>1</v>
      </c>
      <c r="T97" s="79">
        <v>1</v>
      </c>
      <c r="U97" s="79">
        <v>1</v>
      </c>
      <c r="V97" s="79">
        <v>1</v>
      </c>
      <c r="W97" s="79">
        <v>1</v>
      </c>
      <c r="X97" s="79">
        <v>0.25</v>
      </c>
      <c r="Y97" s="79">
        <v>1</v>
      </c>
      <c r="Z97" s="79"/>
      <c r="AA97" s="79">
        <v>1</v>
      </c>
      <c r="AB97" s="91">
        <f>IF(R97&gt;0,(R97/R$133)*LN($P97),"na")</f>
        <v>-4.6051701859880909</v>
      </c>
      <c r="AC97" s="89">
        <f t="shared" ref="AC97:AK112" si="81">IF(S97&gt;0,(S97/S$133)*LN($P97),"na")</f>
        <v>-6.1402269146507873</v>
      </c>
      <c r="AD97" s="89">
        <f t="shared" si="81"/>
        <v>-4.6051701859880909</v>
      </c>
      <c r="AE97" s="89">
        <f t="shared" si="81"/>
        <v>-7.6553478416425413</v>
      </c>
      <c r="AF97" s="89">
        <f t="shared" si="81"/>
        <v>-7.557202356493276</v>
      </c>
      <c r="AG97" s="89">
        <f t="shared" si="81"/>
        <v>-5.1938009616407044</v>
      </c>
      <c r="AH97" s="89">
        <f t="shared" si="81"/>
        <v>-1.8420680743952365</v>
      </c>
      <c r="AI97" s="89">
        <f t="shared" si="81"/>
        <v>-4.6051701859880909</v>
      </c>
      <c r="AJ97" s="89" t="str">
        <f t="shared" si="81"/>
        <v>na</v>
      </c>
      <c r="AK97" s="89">
        <f t="shared" si="81"/>
        <v>-5.6679017673699583</v>
      </c>
      <c r="AL97" s="91">
        <f>IF(R97&gt;0,(((R97/R$133)^2)*($Q97^2))/($P97^2),"na")</f>
        <v>1</v>
      </c>
      <c r="AM97" s="89">
        <f t="shared" ref="AM97:AU112" si="82">IF(S97&gt;0,(((S97/S$133)^2)*($Q97^2))/($P97^2),"na")</f>
        <v>1.7777777777777777</v>
      </c>
      <c r="AN97" s="89">
        <f t="shared" si="82"/>
        <v>1</v>
      </c>
      <c r="AO97" s="89">
        <f t="shared" si="82"/>
        <v>2.7633665036262443</v>
      </c>
      <c r="AP97" s="89">
        <f t="shared" si="82"/>
        <v>2.6929651545036148</v>
      </c>
      <c r="AQ97" s="89">
        <f t="shared" si="82"/>
        <v>1.271976934818249</v>
      </c>
      <c r="AR97" s="89">
        <f t="shared" si="82"/>
        <v>0.16000000000000003</v>
      </c>
      <c r="AS97" s="89">
        <f t="shared" si="82"/>
        <v>1</v>
      </c>
      <c r="AT97" s="89" t="str">
        <f t="shared" si="82"/>
        <v>na</v>
      </c>
      <c r="AU97" s="90">
        <f t="shared" si="82"/>
        <v>1.514792899408284</v>
      </c>
      <c r="AX97" s="79" t="s">
        <v>121</v>
      </c>
      <c r="AY97" s="93"/>
      <c r="AZ97" s="93"/>
      <c r="BA97" s="93"/>
      <c r="BB97" s="93"/>
      <c r="BC97" s="93"/>
      <c r="BD97" s="43"/>
      <c r="BE97" s="107" t="s">
        <v>9</v>
      </c>
      <c r="BF97" s="79" t="s">
        <v>186</v>
      </c>
      <c r="BG97" s="93"/>
      <c r="BH97" s="94">
        <v>21</v>
      </c>
      <c r="BI97" s="98">
        <v>72.377690000000001</v>
      </c>
      <c r="BJ97" s="117">
        <v>21</v>
      </c>
      <c r="BK97" s="117">
        <v>1.8138490514877748</v>
      </c>
      <c r="BL97" s="118">
        <v>2.4936982081568986</v>
      </c>
      <c r="BM97" s="89">
        <f t="shared" ref="BM97:BM131" si="83">IF(BK97&lt;0.01*BI97,0.01,IF(BK97&gt;100*BI97,100,BK97/BI97))</f>
        <v>2.5060886185892015E-2</v>
      </c>
      <c r="BN97" s="90">
        <f>IF(BL97&gt;0,BL97/BI97,0.01)</f>
        <v>3.4453962376485056E-2</v>
      </c>
      <c r="BO97" s="107">
        <v>1</v>
      </c>
      <c r="BP97" s="79">
        <v>1</v>
      </c>
      <c r="BQ97" s="79">
        <v>1</v>
      </c>
      <c r="BR97" s="79">
        <v>1</v>
      </c>
      <c r="BS97" s="79">
        <v>1</v>
      </c>
      <c r="BT97" s="79">
        <v>1</v>
      </c>
      <c r="BU97" s="79">
        <v>0.25</v>
      </c>
      <c r="BV97" s="79">
        <v>1</v>
      </c>
      <c r="BW97" s="79"/>
      <c r="BX97" s="79">
        <v>1</v>
      </c>
      <c r="BY97" s="91">
        <f>IF(BO97&gt;0,(BO97/BO$133)*LN($BM97),"na")</f>
        <v>-3.6864469675739322</v>
      </c>
      <c r="BZ97" s="89">
        <f t="shared" ref="BZ97:CH112" si="84">IF(BP97&gt;0,(BP97/BP$133)*LN($BM97),"na")</f>
        <v>-4.915262623431909</v>
      </c>
      <c r="CA97" s="89">
        <f t="shared" si="84"/>
        <v>-3.6864469675739322</v>
      </c>
      <c r="CB97" s="89">
        <f t="shared" si="84"/>
        <v>-6.1281196344086153</v>
      </c>
      <c r="CC97" s="89">
        <f t="shared" si="84"/>
        <v>-6.0495539980700412</v>
      </c>
      <c r="CD97" s="89">
        <f t="shared" si="84"/>
        <v>-4.1576469559104501</v>
      </c>
      <c r="CE97" s="89">
        <f t="shared" si="84"/>
        <v>-1.474578787029573</v>
      </c>
      <c r="CF97" s="89">
        <f t="shared" si="84"/>
        <v>-3.6864469675739322</v>
      </c>
      <c r="CG97" s="89" t="str">
        <f t="shared" si="84"/>
        <v>na</v>
      </c>
      <c r="CH97" s="89">
        <f t="shared" si="84"/>
        <v>-4.5371654985525325</v>
      </c>
      <c r="CI97" s="91">
        <f>IF(BO97&gt;0,(((BO97/BO$133)^2)*($BN97^2))/($BM97^2),"na")</f>
        <v>1.8901031328824125</v>
      </c>
      <c r="CJ97" s="89">
        <f t="shared" ref="CJ97:CR112" si="85">IF(BP97&gt;0,(((BP97/BP$133)^2)*($BN97^2))/($BM97^2),"na")</f>
        <v>3.3601833473465113</v>
      </c>
      <c r="CK97" s="89">
        <f t="shared" si="85"/>
        <v>1.8901031328824125</v>
      </c>
      <c r="CL97" s="89">
        <f t="shared" si="85"/>
        <v>5.2230476858062822</v>
      </c>
      <c r="CM97" s="89">
        <f t="shared" si="85"/>
        <v>5.0899818752704533</v>
      </c>
      <c r="CN97" s="89">
        <f t="shared" si="85"/>
        <v>2.4041675894541403</v>
      </c>
      <c r="CO97" s="89">
        <f t="shared" si="85"/>
        <v>0.30241650126118602</v>
      </c>
      <c r="CP97" s="89">
        <f t="shared" si="85"/>
        <v>1.8901031328824125</v>
      </c>
      <c r="CQ97" s="89" t="str">
        <f t="shared" si="85"/>
        <v>na</v>
      </c>
      <c r="CR97" s="90">
        <f t="shared" si="85"/>
        <v>2.8631148048396309</v>
      </c>
    </row>
    <row r="98" spans="1:96" ht="15.75" x14ac:dyDescent="0.25">
      <c r="A98" s="13" t="s">
        <v>85</v>
      </c>
      <c r="B98" s="13"/>
      <c r="C98" s="13"/>
      <c r="D98" s="13"/>
      <c r="E98" s="13"/>
      <c r="F98" s="13"/>
      <c r="G98" s="46"/>
      <c r="H98" s="39" t="s">
        <v>8</v>
      </c>
      <c r="I98" t="s">
        <v>186</v>
      </c>
      <c r="J98" s="13"/>
      <c r="K98" s="1"/>
      <c r="L98" s="99">
        <v>291.57700699999998</v>
      </c>
      <c r="M98" s="71"/>
      <c r="N98" s="41"/>
      <c r="O98" s="35"/>
      <c r="P98" s="12">
        <f t="shared" si="80"/>
        <v>0.01</v>
      </c>
      <c r="Q98" s="67">
        <f t="shared" ref="Q98:Q131" si="86">IF(O98&gt;0,O98/L98,0.01)</f>
        <v>0.01</v>
      </c>
      <c r="R98" s="1"/>
      <c r="U98" s="11"/>
      <c r="AB98" s="25" t="str">
        <f t="shared" ref="AB98:AB131" si="87">IF(R98&gt;0,(R98/R$133)*LN($P98),"na")</f>
        <v>na</v>
      </c>
      <c r="AC98" s="12" t="str">
        <f t="shared" si="81"/>
        <v>na</v>
      </c>
      <c r="AD98" s="12" t="str">
        <f t="shared" si="81"/>
        <v>na</v>
      </c>
      <c r="AE98" s="12" t="str">
        <f t="shared" si="81"/>
        <v>na</v>
      </c>
      <c r="AF98" s="12" t="str">
        <f t="shared" si="81"/>
        <v>na</v>
      </c>
      <c r="AG98" s="12" t="str">
        <f t="shared" si="81"/>
        <v>na</v>
      </c>
      <c r="AH98" s="12" t="str">
        <f t="shared" si="81"/>
        <v>na</v>
      </c>
      <c r="AI98" s="12" t="str">
        <f t="shared" si="81"/>
        <v>na</v>
      </c>
      <c r="AJ98" s="12" t="str">
        <f t="shared" si="81"/>
        <v>na</v>
      </c>
      <c r="AK98" s="12" t="str">
        <f t="shared" si="81"/>
        <v>na</v>
      </c>
      <c r="AL98" s="25" t="str">
        <f t="shared" ref="AL98:AL131" si="88">IF(R98&gt;0,(((R98/R$133)^2)*($Q98^2))/($P98^2),"na")</f>
        <v>na</v>
      </c>
      <c r="AM98" s="12" t="str">
        <f t="shared" si="82"/>
        <v>na</v>
      </c>
      <c r="AN98" s="12" t="str">
        <f t="shared" si="82"/>
        <v>na</v>
      </c>
      <c r="AO98" s="12" t="str">
        <f t="shared" si="82"/>
        <v>na</v>
      </c>
      <c r="AP98" s="12" t="str">
        <f t="shared" si="82"/>
        <v>na</v>
      </c>
      <c r="AQ98" s="12" t="str">
        <f t="shared" si="82"/>
        <v>na</v>
      </c>
      <c r="AR98" s="12" t="str">
        <f t="shared" si="82"/>
        <v>na</v>
      </c>
      <c r="AS98" s="12" t="str">
        <f t="shared" si="82"/>
        <v>na</v>
      </c>
      <c r="AT98" s="12" t="str">
        <f t="shared" si="82"/>
        <v>na</v>
      </c>
      <c r="AU98" s="67" t="str">
        <f t="shared" si="82"/>
        <v>na</v>
      </c>
      <c r="AX98" t="s">
        <v>85</v>
      </c>
      <c r="AY98" s="13"/>
      <c r="AZ98" s="13"/>
      <c r="BA98" s="13"/>
      <c r="BB98" s="13"/>
      <c r="BC98" s="13"/>
      <c r="BD98" s="46"/>
      <c r="BE98" s="39" t="s">
        <v>8</v>
      </c>
      <c r="BF98" t="s">
        <v>186</v>
      </c>
      <c r="BG98" s="13"/>
      <c r="BH98" s="1"/>
      <c r="BI98" s="99">
        <v>291.57700699999998</v>
      </c>
      <c r="BJ98" s="71"/>
      <c r="BK98" s="41"/>
      <c r="BL98" s="35"/>
      <c r="BM98" s="12">
        <f t="shared" si="83"/>
        <v>0.01</v>
      </c>
      <c r="BN98" s="67">
        <f t="shared" ref="BN98:BN131" si="89">IF(BL98&gt;0,BL98/BI98,0.01)</f>
        <v>0.01</v>
      </c>
      <c r="BO98" s="1"/>
      <c r="BR98" s="11"/>
      <c r="BY98" s="25" t="str">
        <f t="shared" ref="BY98:BY131" si="90">IF(BO98&gt;0,(BO98/BO$133)*LN($BM98),"na")</f>
        <v>na</v>
      </c>
      <c r="BZ98" s="12" t="str">
        <f t="shared" si="84"/>
        <v>na</v>
      </c>
      <c r="CA98" s="12" t="str">
        <f t="shared" si="84"/>
        <v>na</v>
      </c>
      <c r="CB98" s="12" t="str">
        <f t="shared" si="84"/>
        <v>na</v>
      </c>
      <c r="CC98" s="12" t="str">
        <f t="shared" si="84"/>
        <v>na</v>
      </c>
      <c r="CD98" s="12" t="str">
        <f t="shared" si="84"/>
        <v>na</v>
      </c>
      <c r="CE98" s="12" t="str">
        <f t="shared" si="84"/>
        <v>na</v>
      </c>
      <c r="CF98" s="12" t="str">
        <f t="shared" si="84"/>
        <v>na</v>
      </c>
      <c r="CG98" s="12" t="str">
        <f t="shared" si="84"/>
        <v>na</v>
      </c>
      <c r="CH98" s="12" t="str">
        <f t="shared" si="84"/>
        <v>na</v>
      </c>
      <c r="CI98" s="25" t="str">
        <f t="shared" ref="CI98:CI131" si="91">IF(BO98&gt;0,(((BO98/BO$133)^2)*($BN98^2))/($BM98^2),"na")</f>
        <v>na</v>
      </c>
      <c r="CJ98" s="12" t="str">
        <f t="shared" si="85"/>
        <v>na</v>
      </c>
      <c r="CK98" s="12" t="str">
        <f t="shared" si="85"/>
        <v>na</v>
      </c>
      <c r="CL98" s="12" t="str">
        <f t="shared" si="85"/>
        <v>na</v>
      </c>
      <c r="CM98" s="12" t="str">
        <f t="shared" si="85"/>
        <v>na</v>
      </c>
      <c r="CN98" s="12" t="str">
        <f t="shared" si="85"/>
        <v>na</v>
      </c>
      <c r="CO98" s="12" t="str">
        <f t="shared" si="85"/>
        <v>na</v>
      </c>
      <c r="CP98" s="12" t="str">
        <f t="shared" si="85"/>
        <v>na</v>
      </c>
      <c r="CQ98" s="12" t="str">
        <f t="shared" si="85"/>
        <v>na</v>
      </c>
      <c r="CR98" s="67" t="str">
        <f t="shared" si="85"/>
        <v>na</v>
      </c>
    </row>
    <row r="99" spans="1:96" ht="15.75" x14ac:dyDescent="0.25">
      <c r="A99" s="13" t="s">
        <v>25</v>
      </c>
      <c r="B99" s="110"/>
      <c r="C99" s="110"/>
      <c r="D99" s="110"/>
      <c r="E99" s="110"/>
      <c r="F99" s="110"/>
      <c r="G99" s="111"/>
      <c r="H99" s="39" t="s">
        <v>9</v>
      </c>
      <c r="I99" t="s">
        <v>186</v>
      </c>
      <c r="J99" s="110"/>
      <c r="K99" s="39">
        <v>21</v>
      </c>
      <c r="L99" s="99">
        <v>7.1339600000000003E-2</v>
      </c>
      <c r="M99" s="83"/>
      <c r="N99" s="119"/>
      <c r="O99" s="112"/>
      <c r="P99" s="12">
        <f t="shared" si="80"/>
        <v>0.01</v>
      </c>
      <c r="Q99" s="67">
        <f t="shared" si="86"/>
        <v>0.01</v>
      </c>
      <c r="R99" s="14">
        <v>1</v>
      </c>
      <c r="S99">
        <v>1</v>
      </c>
      <c r="U99">
        <v>1</v>
      </c>
      <c r="V99">
        <v>1</v>
      </c>
      <c r="W99" s="11">
        <v>0.05</v>
      </c>
      <c r="X99" s="11"/>
      <c r="AB99" s="25">
        <f t="shared" si="87"/>
        <v>-4.6051701859880909</v>
      </c>
      <c r="AC99" s="12">
        <f t="shared" si="81"/>
        <v>-6.1402269146507873</v>
      </c>
      <c r="AD99" s="12" t="str">
        <f t="shared" si="81"/>
        <v>na</v>
      </c>
      <c r="AE99" s="12">
        <f t="shared" si="81"/>
        <v>-7.6553478416425413</v>
      </c>
      <c r="AF99" s="12">
        <f t="shared" si="81"/>
        <v>-7.557202356493276</v>
      </c>
      <c r="AG99" s="12">
        <f t="shared" si="81"/>
        <v>-0.25969004808203516</v>
      </c>
      <c r="AH99" s="12" t="str">
        <f t="shared" si="81"/>
        <v>na</v>
      </c>
      <c r="AI99" s="12" t="str">
        <f t="shared" si="81"/>
        <v>na</v>
      </c>
      <c r="AJ99" s="12" t="str">
        <f t="shared" si="81"/>
        <v>na</v>
      </c>
      <c r="AK99" s="12" t="str">
        <f t="shared" si="81"/>
        <v>na</v>
      </c>
      <c r="AL99" s="25">
        <f t="shared" si="88"/>
        <v>1</v>
      </c>
      <c r="AM99" s="12">
        <f t="shared" si="82"/>
        <v>1.7777777777777777</v>
      </c>
      <c r="AN99" s="12" t="str">
        <f t="shared" si="82"/>
        <v>na</v>
      </c>
      <c r="AO99" s="12">
        <f t="shared" si="82"/>
        <v>2.7633665036262443</v>
      </c>
      <c r="AP99" s="12">
        <f t="shared" si="82"/>
        <v>2.6929651545036148</v>
      </c>
      <c r="AQ99" s="12">
        <f t="shared" si="82"/>
        <v>3.1799423370456209E-3</v>
      </c>
      <c r="AR99" s="12" t="str">
        <f t="shared" si="82"/>
        <v>na</v>
      </c>
      <c r="AS99" s="12" t="str">
        <f t="shared" si="82"/>
        <v>na</v>
      </c>
      <c r="AT99" s="12" t="str">
        <f t="shared" si="82"/>
        <v>na</v>
      </c>
      <c r="AU99" s="67" t="str">
        <f t="shared" si="82"/>
        <v>na</v>
      </c>
      <c r="AX99" t="s">
        <v>25</v>
      </c>
      <c r="AY99" s="110"/>
      <c r="AZ99" s="110"/>
      <c r="BA99" s="110"/>
      <c r="BB99" s="110"/>
      <c r="BC99" s="110"/>
      <c r="BD99" s="111"/>
      <c r="BE99" s="39" t="s">
        <v>9</v>
      </c>
      <c r="BF99" t="s">
        <v>186</v>
      </c>
      <c r="BG99" s="110"/>
      <c r="BH99" s="39">
        <v>21</v>
      </c>
      <c r="BI99" s="99">
        <v>7.1339600000000003E-2</v>
      </c>
      <c r="BJ99" s="83">
        <v>21</v>
      </c>
      <c r="BK99" s="119">
        <v>7.220784420263966E-3</v>
      </c>
      <c r="BL99" s="112">
        <v>2.4382040012222803E-2</v>
      </c>
      <c r="BM99" s="12">
        <f t="shared" si="83"/>
        <v>0.10121705785095467</v>
      </c>
      <c r="BN99" s="67">
        <f t="shared" si="89"/>
        <v>0.34177427420707157</v>
      </c>
      <c r="BO99" s="14">
        <v>1</v>
      </c>
      <c r="BP99">
        <v>1</v>
      </c>
      <c r="BR99">
        <v>1</v>
      </c>
      <c r="BS99">
        <v>1</v>
      </c>
      <c r="BT99" s="11">
        <v>0.05</v>
      </c>
      <c r="BU99" s="11"/>
      <c r="BY99" s="25">
        <f t="shared" si="90"/>
        <v>-2.2904879804932383</v>
      </c>
      <c r="BZ99" s="12">
        <f t="shared" si="84"/>
        <v>-3.0539839739909844</v>
      </c>
      <c r="CA99" s="12" t="str">
        <f t="shared" si="84"/>
        <v>na</v>
      </c>
      <c r="CB99" s="12">
        <f t="shared" si="84"/>
        <v>-3.8075644351056432</v>
      </c>
      <c r="CC99" s="12">
        <f t="shared" si="84"/>
        <v>-3.7587495064504419</v>
      </c>
      <c r="CD99" s="12">
        <f t="shared" si="84"/>
        <v>-0.12916285604285177</v>
      </c>
      <c r="CE99" s="12" t="str">
        <f t="shared" si="84"/>
        <v>na</v>
      </c>
      <c r="CF99" s="12" t="str">
        <f t="shared" si="84"/>
        <v>na</v>
      </c>
      <c r="CG99" s="12" t="str">
        <f t="shared" si="84"/>
        <v>na</v>
      </c>
      <c r="CH99" s="12" t="str">
        <f t="shared" si="84"/>
        <v>na</v>
      </c>
      <c r="CI99" s="25">
        <f t="shared" si="91"/>
        <v>11.401744926967961</v>
      </c>
      <c r="CJ99" s="12">
        <f t="shared" si="85"/>
        <v>20.269768759054152</v>
      </c>
      <c r="CK99" s="12" t="str">
        <f t="shared" si="85"/>
        <v>na</v>
      </c>
      <c r="CL99" s="12">
        <f t="shared" si="85"/>
        <v>31.507200014073717</v>
      </c>
      <c r="CM99" s="12">
        <f t="shared" si="85"/>
        <v>30.704501788863084</v>
      </c>
      <c r="CN99" s="12">
        <f t="shared" si="85"/>
        <v>3.6256891409460555E-2</v>
      </c>
      <c r="CO99" s="12" t="str">
        <f t="shared" si="85"/>
        <v>na</v>
      </c>
      <c r="CP99" s="12" t="str">
        <f t="shared" si="85"/>
        <v>na</v>
      </c>
      <c r="CQ99" s="12" t="str">
        <f t="shared" si="85"/>
        <v>na</v>
      </c>
      <c r="CR99" s="67" t="str">
        <f t="shared" si="85"/>
        <v>na</v>
      </c>
    </row>
    <row r="100" spans="1:96" ht="15.75" x14ac:dyDescent="0.25">
      <c r="A100" s="13" t="s">
        <v>88</v>
      </c>
      <c r="B100" s="13"/>
      <c r="C100" s="13"/>
      <c r="D100" s="13"/>
      <c r="E100" s="13"/>
      <c r="F100" s="13"/>
      <c r="G100" s="46"/>
      <c r="H100" s="39" t="s">
        <v>8</v>
      </c>
      <c r="I100" t="s">
        <v>186</v>
      </c>
      <c r="J100" s="13"/>
      <c r="K100" s="1"/>
      <c r="L100" s="99">
        <v>226.78312399999999</v>
      </c>
      <c r="M100" s="71"/>
      <c r="N100" s="41"/>
      <c r="O100" s="35"/>
      <c r="P100" s="12">
        <f t="shared" si="80"/>
        <v>0.01</v>
      </c>
      <c r="Q100" s="67">
        <f t="shared" si="86"/>
        <v>0.01</v>
      </c>
      <c r="R100" s="1"/>
      <c r="AB100" s="25" t="str">
        <f t="shared" si="87"/>
        <v>na</v>
      </c>
      <c r="AC100" s="12" t="str">
        <f t="shared" si="81"/>
        <v>na</v>
      </c>
      <c r="AD100" s="12" t="str">
        <f t="shared" si="81"/>
        <v>na</v>
      </c>
      <c r="AE100" s="12" t="str">
        <f t="shared" si="81"/>
        <v>na</v>
      </c>
      <c r="AF100" s="12" t="str">
        <f t="shared" si="81"/>
        <v>na</v>
      </c>
      <c r="AG100" s="12" t="str">
        <f t="shared" si="81"/>
        <v>na</v>
      </c>
      <c r="AH100" s="12" t="str">
        <f t="shared" si="81"/>
        <v>na</v>
      </c>
      <c r="AI100" s="12" t="str">
        <f t="shared" si="81"/>
        <v>na</v>
      </c>
      <c r="AJ100" s="12" t="str">
        <f t="shared" si="81"/>
        <v>na</v>
      </c>
      <c r="AK100" s="12" t="str">
        <f t="shared" si="81"/>
        <v>na</v>
      </c>
      <c r="AL100" s="25" t="str">
        <f t="shared" si="88"/>
        <v>na</v>
      </c>
      <c r="AM100" s="12" t="str">
        <f t="shared" si="82"/>
        <v>na</v>
      </c>
      <c r="AN100" s="12" t="str">
        <f t="shared" si="82"/>
        <v>na</v>
      </c>
      <c r="AO100" s="12" t="str">
        <f t="shared" si="82"/>
        <v>na</v>
      </c>
      <c r="AP100" s="12" t="str">
        <f t="shared" si="82"/>
        <v>na</v>
      </c>
      <c r="AQ100" s="12" t="str">
        <f t="shared" si="82"/>
        <v>na</v>
      </c>
      <c r="AR100" s="12" t="str">
        <f t="shared" si="82"/>
        <v>na</v>
      </c>
      <c r="AS100" s="12" t="str">
        <f t="shared" si="82"/>
        <v>na</v>
      </c>
      <c r="AT100" s="12" t="str">
        <f t="shared" si="82"/>
        <v>na</v>
      </c>
      <c r="AU100" s="67" t="str">
        <f t="shared" si="82"/>
        <v>na</v>
      </c>
      <c r="AX100" t="s">
        <v>88</v>
      </c>
      <c r="AY100" s="13"/>
      <c r="AZ100" s="13"/>
      <c r="BA100" s="13"/>
      <c r="BB100" s="13"/>
      <c r="BC100" s="13"/>
      <c r="BD100" s="46"/>
      <c r="BE100" s="39" t="s">
        <v>8</v>
      </c>
      <c r="BF100" t="s">
        <v>186</v>
      </c>
      <c r="BG100" s="13"/>
      <c r="BH100" s="1"/>
      <c r="BI100" s="99">
        <v>226.78312399999999</v>
      </c>
      <c r="BJ100" s="71"/>
      <c r="BK100" s="41"/>
      <c r="BL100" s="35"/>
      <c r="BM100" s="12">
        <f t="shared" si="83"/>
        <v>0.01</v>
      </c>
      <c r="BN100" s="67">
        <f t="shared" si="89"/>
        <v>0.01</v>
      </c>
      <c r="BO100" s="1"/>
      <c r="BY100" s="25" t="str">
        <f t="shared" si="90"/>
        <v>na</v>
      </c>
      <c r="BZ100" s="12" t="str">
        <f t="shared" si="84"/>
        <v>na</v>
      </c>
      <c r="CA100" s="12" t="str">
        <f t="shared" si="84"/>
        <v>na</v>
      </c>
      <c r="CB100" s="12" t="str">
        <f t="shared" si="84"/>
        <v>na</v>
      </c>
      <c r="CC100" s="12" t="str">
        <f t="shared" si="84"/>
        <v>na</v>
      </c>
      <c r="CD100" s="12" t="str">
        <f t="shared" si="84"/>
        <v>na</v>
      </c>
      <c r="CE100" s="12" t="str">
        <f t="shared" si="84"/>
        <v>na</v>
      </c>
      <c r="CF100" s="12" t="str">
        <f t="shared" si="84"/>
        <v>na</v>
      </c>
      <c r="CG100" s="12" t="str">
        <f t="shared" si="84"/>
        <v>na</v>
      </c>
      <c r="CH100" s="12" t="str">
        <f t="shared" si="84"/>
        <v>na</v>
      </c>
      <c r="CI100" s="25" t="str">
        <f t="shared" si="91"/>
        <v>na</v>
      </c>
      <c r="CJ100" s="12" t="str">
        <f t="shared" si="85"/>
        <v>na</v>
      </c>
      <c r="CK100" s="12" t="str">
        <f t="shared" si="85"/>
        <v>na</v>
      </c>
      <c r="CL100" s="12" t="str">
        <f t="shared" si="85"/>
        <v>na</v>
      </c>
      <c r="CM100" s="12" t="str">
        <f t="shared" si="85"/>
        <v>na</v>
      </c>
      <c r="CN100" s="12" t="str">
        <f t="shared" si="85"/>
        <v>na</v>
      </c>
      <c r="CO100" s="12" t="str">
        <f t="shared" si="85"/>
        <v>na</v>
      </c>
      <c r="CP100" s="12" t="str">
        <f t="shared" si="85"/>
        <v>na</v>
      </c>
      <c r="CQ100" s="12" t="str">
        <f t="shared" si="85"/>
        <v>na</v>
      </c>
      <c r="CR100" s="67" t="str">
        <f t="shared" si="85"/>
        <v>na</v>
      </c>
    </row>
    <row r="101" spans="1:96" ht="15.75" x14ac:dyDescent="0.25">
      <c r="A101" s="13" t="s">
        <v>89</v>
      </c>
      <c r="B101" s="13"/>
      <c r="C101" s="13"/>
      <c r="D101" s="13"/>
      <c r="E101" s="13"/>
      <c r="F101" s="13"/>
      <c r="G101" s="46"/>
      <c r="H101" s="39" t="s">
        <v>8</v>
      </c>
      <c r="I101" t="s">
        <v>186</v>
      </c>
      <c r="J101" s="13"/>
      <c r="K101" s="1"/>
      <c r="L101" s="99">
        <v>17.648711999999996</v>
      </c>
      <c r="M101" s="71"/>
      <c r="N101" s="41"/>
      <c r="O101" s="35"/>
      <c r="P101" s="12">
        <f t="shared" si="80"/>
        <v>0.01</v>
      </c>
      <c r="Q101" s="67">
        <f t="shared" si="86"/>
        <v>0.01</v>
      </c>
      <c r="R101" s="14"/>
      <c r="AB101" s="25" t="str">
        <f t="shared" si="87"/>
        <v>na</v>
      </c>
      <c r="AC101" s="12" t="str">
        <f t="shared" si="81"/>
        <v>na</v>
      </c>
      <c r="AD101" s="12" t="str">
        <f t="shared" si="81"/>
        <v>na</v>
      </c>
      <c r="AE101" s="12" t="str">
        <f t="shared" si="81"/>
        <v>na</v>
      </c>
      <c r="AF101" s="12" t="str">
        <f t="shared" si="81"/>
        <v>na</v>
      </c>
      <c r="AG101" s="12" t="str">
        <f t="shared" si="81"/>
        <v>na</v>
      </c>
      <c r="AH101" s="12" t="str">
        <f t="shared" si="81"/>
        <v>na</v>
      </c>
      <c r="AI101" s="12" t="str">
        <f t="shared" si="81"/>
        <v>na</v>
      </c>
      <c r="AJ101" s="12" t="str">
        <f t="shared" si="81"/>
        <v>na</v>
      </c>
      <c r="AK101" s="12" t="str">
        <f t="shared" si="81"/>
        <v>na</v>
      </c>
      <c r="AL101" s="25" t="str">
        <f t="shared" si="88"/>
        <v>na</v>
      </c>
      <c r="AM101" s="12" t="str">
        <f t="shared" si="82"/>
        <v>na</v>
      </c>
      <c r="AN101" s="12" t="str">
        <f t="shared" si="82"/>
        <v>na</v>
      </c>
      <c r="AO101" s="12" t="str">
        <f t="shared" si="82"/>
        <v>na</v>
      </c>
      <c r="AP101" s="12" t="str">
        <f t="shared" si="82"/>
        <v>na</v>
      </c>
      <c r="AQ101" s="12" t="str">
        <f t="shared" si="82"/>
        <v>na</v>
      </c>
      <c r="AR101" s="12" t="str">
        <f t="shared" si="82"/>
        <v>na</v>
      </c>
      <c r="AS101" s="12" t="str">
        <f t="shared" si="82"/>
        <v>na</v>
      </c>
      <c r="AT101" s="12" t="str">
        <f t="shared" si="82"/>
        <v>na</v>
      </c>
      <c r="AU101" s="67" t="str">
        <f t="shared" si="82"/>
        <v>na</v>
      </c>
      <c r="AX101" t="s">
        <v>89</v>
      </c>
      <c r="AY101" s="13"/>
      <c r="AZ101" s="13"/>
      <c r="BA101" s="13"/>
      <c r="BB101" s="13"/>
      <c r="BC101" s="13"/>
      <c r="BD101" s="46"/>
      <c r="BE101" s="39" t="s">
        <v>8</v>
      </c>
      <c r="BF101" t="s">
        <v>186</v>
      </c>
      <c r="BG101" s="13"/>
      <c r="BH101" s="1"/>
      <c r="BI101" s="99">
        <v>17.648711999999996</v>
      </c>
      <c r="BJ101" s="71"/>
      <c r="BK101" s="41"/>
      <c r="BL101" s="35"/>
      <c r="BM101" s="12">
        <f t="shared" si="83"/>
        <v>0.01</v>
      </c>
      <c r="BN101" s="67">
        <f t="shared" si="89"/>
        <v>0.01</v>
      </c>
      <c r="BO101" s="14"/>
      <c r="BY101" s="25" t="str">
        <f t="shared" si="90"/>
        <v>na</v>
      </c>
      <c r="BZ101" s="12" t="str">
        <f t="shared" si="84"/>
        <v>na</v>
      </c>
      <c r="CA101" s="12" t="str">
        <f t="shared" si="84"/>
        <v>na</v>
      </c>
      <c r="CB101" s="12" t="str">
        <f t="shared" si="84"/>
        <v>na</v>
      </c>
      <c r="CC101" s="12" t="str">
        <f t="shared" si="84"/>
        <v>na</v>
      </c>
      <c r="CD101" s="12" t="str">
        <f t="shared" si="84"/>
        <v>na</v>
      </c>
      <c r="CE101" s="12" t="str">
        <f t="shared" si="84"/>
        <v>na</v>
      </c>
      <c r="CF101" s="12" t="str">
        <f t="shared" si="84"/>
        <v>na</v>
      </c>
      <c r="CG101" s="12" t="str">
        <f t="shared" si="84"/>
        <v>na</v>
      </c>
      <c r="CH101" s="12" t="str">
        <f t="shared" si="84"/>
        <v>na</v>
      </c>
      <c r="CI101" s="25" t="str">
        <f t="shared" si="91"/>
        <v>na</v>
      </c>
      <c r="CJ101" s="12" t="str">
        <f t="shared" si="85"/>
        <v>na</v>
      </c>
      <c r="CK101" s="12" t="str">
        <f t="shared" si="85"/>
        <v>na</v>
      </c>
      <c r="CL101" s="12" t="str">
        <f t="shared" si="85"/>
        <v>na</v>
      </c>
      <c r="CM101" s="12" t="str">
        <f t="shared" si="85"/>
        <v>na</v>
      </c>
      <c r="CN101" s="12" t="str">
        <f t="shared" si="85"/>
        <v>na</v>
      </c>
      <c r="CO101" s="12" t="str">
        <f t="shared" si="85"/>
        <v>na</v>
      </c>
      <c r="CP101" s="12" t="str">
        <f t="shared" si="85"/>
        <v>na</v>
      </c>
      <c r="CQ101" s="12" t="str">
        <f t="shared" si="85"/>
        <v>na</v>
      </c>
      <c r="CR101" s="67" t="str">
        <f t="shared" si="85"/>
        <v>na</v>
      </c>
    </row>
    <row r="102" spans="1:96" ht="15.75" x14ac:dyDescent="0.25">
      <c r="A102" s="13" t="s">
        <v>90</v>
      </c>
      <c r="B102" s="13"/>
      <c r="C102" s="13"/>
      <c r="D102" s="13"/>
      <c r="E102" s="13"/>
      <c r="F102" s="13"/>
      <c r="G102" s="46"/>
      <c r="H102" s="39" t="s">
        <v>9</v>
      </c>
      <c r="I102" t="s">
        <v>186</v>
      </c>
      <c r="J102" s="13"/>
      <c r="K102" s="1">
        <v>21</v>
      </c>
      <c r="L102" s="99">
        <v>2.01256E-2</v>
      </c>
      <c r="M102" s="83"/>
      <c r="N102" s="119"/>
      <c r="O102" s="112"/>
      <c r="P102" s="12">
        <f t="shared" si="80"/>
        <v>0.01</v>
      </c>
      <c r="Q102" s="67">
        <f t="shared" si="86"/>
        <v>0.01</v>
      </c>
      <c r="R102" s="14">
        <v>1</v>
      </c>
      <c r="S102">
        <v>1</v>
      </c>
      <c r="T102">
        <v>1</v>
      </c>
      <c r="U102">
        <v>1</v>
      </c>
      <c r="V102">
        <v>1</v>
      </c>
      <c r="X102">
        <v>1</v>
      </c>
      <c r="AB102" s="25">
        <f t="shared" si="87"/>
        <v>-4.6051701859880909</v>
      </c>
      <c r="AC102" s="12">
        <f t="shared" si="81"/>
        <v>-6.1402269146507873</v>
      </c>
      <c r="AD102" s="12">
        <f t="shared" si="81"/>
        <v>-4.6051701859880909</v>
      </c>
      <c r="AE102" s="12">
        <f t="shared" si="81"/>
        <v>-7.6553478416425413</v>
      </c>
      <c r="AF102" s="12">
        <f t="shared" si="81"/>
        <v>-7.557202356493276</v>
      </c>
      <c r="AG102" s="12" t="str">
        <f t="shared" si="81"/>
        <v>na</v>
      </c>
      <c r="AH102" s="12">
        <f t="shared" si="81"/>
        <v>-7.3682722975809458</v>
      </c>
      <c r="AI102" s="12" t="str">
        <f t="shared" si="81"/>
        <v>na</v>
      </c>
      <c r="AJ102" s="12" t="str">
        <f t="shared" si="81"/>
        <v>na</v>
      </c>
      <c r="AK102" s="12" t="str">
        <f t="shared" si="81"/>
        <v>na</v>
      </c>
      <c r="AL102" s="25">
        <f t="shared" si="88"/>
        <v>1</v>
      </c>
      <c r="AM102" s="12">
        <f t="shared" si="82"/>
        <v>1.7777777777777777</v>
      </c>
      <c r="AN102" s="12">
        <f t="shared" si="82"/>
        <v>1</v>
      </c>
      <c r="AO102" s="12">
        <f t="shared" si="82"/>
        <v>2.7633665036262443</v>
      </c>
      <c r="AP102" s="12">
        <f t="shared" si="82"/>
        <v>2.6929651545036148</v>
      </c>
      <c r="AQ102" s="12" t="str">
        <f t="shared" si="82"/>
        <v>na</v>
      </c>
      <c r="AR102" s="12">
        <f t="shared" si="82"/>
        <v>2.5600000000000005</v>
      </c>
      <c r="AS102" s="12" t="str">
        <f t="shared" si="82"/>
        <v>na</v>
      </c>
      <c r="AT102" s="12" t="str">
        <f t="shared" si="82"/>
        <v>na</v>
      </c>
      <c r="AU102" s="67" t="str">
        <f t="shared" si="82"/>
        <v>na</v>
      </c>
      <c r="AX102" t="s">
        <v>90</v>
      </c>
      <c r="AY102" s="13"/>
      <c r="AZ102" s="13"/>
      <c r="BA102" s="13"/>
      <c r="BB102" s="13"/>
      <c r="BC102" s="13"/>
      <c r="BD102" s="46"/>
      <c r="BE102" s="39" t="s">
        <v>9</v>
      </c>
      <c r="BF102" t="s">
        <v>186</v>
      </c>
      <c r="BG102" s="13"/>
      <c r="BH102" s="1">
        <v>21</v>
      </c>
      <c r="BI102" s="99">
        <v>2.01256E-2</v>
      </c>
      <c r="BJ102" s="83">
        <v>21</v>
      </c>
      <c r="BK102" s="119">
        <v>0</v>
      </c>
      <c r="BL102" s="112">
        <v>0</v>
      </c>
      <c r="BM102" s="12">
        <f t="shared" si="83"/>
        <v>0.01</v>
      </c>
      <c r="BN102" s="67">
        <f t="shared" si="89"/>
        <v>0.01</v>
      </c>
      <c r="BO102" s="14">
        <v>1</v>
      </c>
      <c r="BP102">
        <v>1</v>
      </c>
      <c r="BQ102">
        <v>1</v>
      </c>
      <c r="BR102">
        <v>1</v>
      </c>
      <c r="BS102">
        <v>1</v>
      </c>
      <c r="BU102">
        <v>1</v>
      </c>
      <c r="BY102" s="25">
        <f t="shared" si="90"/>
        <v>-4.6051701859880909</v>
      </c>
      <c r="BZ102" s="12">
        <f t="shared" si="84"/>
        <v>-6.1402269146507873</v>
      </c>
      <c r="CA102" s="12">
        <f t="shared" si="84"/>
        <v>-4.6051701859880909</v>
      </c>
      <c r="CB102" s="12">
        <f t="shared" si="84"/>
        <v>-7.6553478416425413</v>
      </c>
      <c r="CC102" s="12">
        <f t="shared" si="84"/>
        <v>-7.557202356493276</v>
      </c>
      <c r="CD102" s="12" t="str">
        <f t="shared" si="84"/>
        <v>na</v>
      </c>
      <c r="CE102" s="12">
        <f t="shared" si="84"/>
        <v>-7.3682722975809458</v>
      </c>
      <c r="CF102" s="12" t="str">
        <f t="shared" si="84"/>
        <v>na</v>
      </c>
      <c r="CG102" s="12" t="str">
        <f t="shared" si="84"/>
        <v>na</v>
      </c>
      <c r="CH102" s="12" t="str">
        <f t="shared" si="84"/>
        <v>na</v>
      </c>
      <c r="CI102" s="25">
        <f t="shared" si="91"/>
        <v>1</v>
      </c>
      <c r="CJ102" s="12">
        <f t="shared" si="85"/>
        <v>1.7777777777777777</v>
      </c>
      <c r="CK102" s="12">
        <f t="shared" si="85"/>
        <v>1</v>
      </c>
      <c r="CL102" s="12">
        <f t="shared" si="85"/>
        <v>2.7633665036262443</v>
      </c>
      <c r="CM102" s="12">
        <f t="shared" si="85"/>
        <v>2.6929651545036148</v>
      </c>
      <c r="CN102" s="12" t="str">
        <f t="shared" si="85"/>
        <v>na</v>
      </c>
      <c r="CO102" s="12">
        <f t="shared" si="85"/>
        <v>2.5600000000000005</v>
      </c>
      <c r="CP102" s="12" t="str">
        <f t="shared" si="85"/>
        <v>na</v>
      </c>
      <c r="CQ102" s="12" t="str">
        <f t="shared" si="85"/>
        <v>na</v>
      </c>
      <c r="CR102" s="67" t="str">
        <f t="shared" si="85"/>
        <v>na</v>
      </c>
    </row>
    <row r="103" spans="1:96" ht="15.75" x14ac:dyDescent="0.25">
      <c r="A103" s="13" t="s">
        <v>27</v>
      </c>
      <c r="B103" s="13"/>
      <c r="C103" s="13"/>
      <c r="D103" s="13"/>
      <c r="E103" s="13"/>
      <c r="F103" s="13"/>
      <c r="G103" s="46"/>
      <c r="H103" s="39" t="s">
        <v>8</v>
      </c>
      <c r="I103" t="s">
        <v>186</v>
      </c>
      <c r="J103" s="13"/>
      <c r="K103" s="1"/>
      <c r="L103" s="99">
        <v>20.308979000000001</v>
      </c>
      <c r="M103" s="71"/>
      <c r="N103" s="41"/>
      <c r="O103" s="35"/>
      <c r="P103" s="12">
        <f t="shared" si="80"/>
        <v>0.01</v>
      </c>
      <c r="Q103" s="67">
        <f t="shared" si="86"/>
        <v>0.01</v>
      </c>
      <c r="R103" s="14"/>
      <c r="S103" s="11"/>
      <c r="T103" s="11"/>
      <c r="U103" s="11"/>
      <c r="V103" s="11"/>
      <c r="W103" s="11"/>
      <c r="X103" s="11"/>
      <c r="Y103" s="11"/>
      <c r="Z103" s="11"/>
      <c r="AA103" s="11"/>
      <c r="AB103" s="25" t="str">
        <f t="shared" si="87"/>
        <v>na</v>
      </c>
      <c r="AC103" s="12" t="str">
        <f t="shared" si="81"/>
        <v>na</v>
      </c>
      <c r="AD103" s="12" t="str">
        <f t="shared" si="81"/>
        <v>na</v>
      </c>
      <c r="AE103" s="12" t="str">
        <f t="shared" si="81"/>
        <v>na</v>
      </c>
      <c r="AF103" s="12" t="str">
        <f t="shared" si="81"/>
        <v>na</v>
      </c>
      <c r="AG103" s="12" t="str">
        <f t="shared" si="81"/>
        <v>na</v>
      </c>
      <c r="AH103" s="12" t="str">
        <f t="shared" si="81"/>
        <v>na</v>
      </c>
      <c r="AI103" s="12" t="str">
        <f t="shared" si="81"/>
        <v>na</v>
      </c>
      <c r="AJ103" s="12" t="str">
        <f t="shared" si="81"/>
        <v>na</v>
      </c>
      <c r="AK103" s="12" t="str">
        <f t="shared" si="81"/>
        <v>na</v>
      </c>
      <c r="AL103" s="25" t="str">
        <f t="shared" si="88"/>
        <v>na</v>
      </c>
      <c r="AM103" s="12" t="str">
        <f t="shared" si="82"/>
        <v>na</v>
      </c>
      <c r="AN103" s="12" t="str">
        <f t="shared" si="82"/>
        <v>na</v>
      </c>
      <c r="AO103" s="12" t="str">
        <f t="shared" si="82"/>
        <v>na</v>
      </c>
      <c r="AP103" s="12" t="str">
        <f t="shared" si="82"/>
        <v>na</v>
      </c>
      <c r="AQ103" s="12" t="str">
        <f t="shared" si="82"/>
        <v>na</v>
      </c>
      <c r="AR103" s="12" t="str">
        <f t="shared" si="82"/>
        <v>na</v>
      </c>
      <c r="AS103" s="12" t="str">
        <f t="shared" si="82"/>
        <v>na</v>
      </c>
      <c r="AT103" s="12" t="str">
        <f t="shared" si="82"/>
        <v>na</v>
      </c>
      <c r="AU103" s="67" t="str">
        <f t="shared" si="82"/>
        <v>na</v>
      </c>
      <c r="AX103" t="s">
        <v>27</v>
      </c>
      <c r="AY103" s="13"/>
      <c r="AZ103" s="13"/>
      <c r="BA103" s="13"/>
      <c r="BB103" s="13"/>
      <c r="BC103" s="13"/>
      <c r="BD103" s="46"/>
      <c r="BE103" s="39" t="s">
        <v>8</v>
      </c>
      <c r="BF103" t="s">
        <v>186</v>
      </c>
      <c r="BG103" s="13"/>
      <c r="BH103" s="1"/>
      <c r="BI103" s="99">
        <v>20.308979000000001</v>
      </c>
      <c r="BJ103" s="71"/>
      <c r="BK103" s="41"/>
      <c r="BL103" s="35"/>
      <c r="BM103" s="12">
        <f t="shared" si="83"/>
        <v>0.01</v>
      </c>
      <c r="BN103" s="67">
        <f t="shared" si="89"/>
        <v>0.01</v>
      </c>
      <c r="BO103" s="14"/>
      <c r="BP103" s="11"/>
      <c r="BQ103" s="11"/>
      <c r="BR103" s="11"/>
      <c r="BS103" s="11"/>
      <c r="BT103" s="11"/>
      <c r="BU103" s="11"/>
      <c r="BV103" s="11"/>
      <c r="BW103" s="11"/>
      <c r="BX103" s="11"/>
      <c r="BY103" s="25" t="str">
        <f t="shared" si="90"/>
        <v>na</v>
      </c>
      <c r="BZ103" s="12" t="str">
        <f t="shared" si="84"/>
        <v>na</v>
      </c>
      <c r="CA103" s="12" t="str">
        <f t="shared" si="84"/>
        <v>na</v>
      </c>
      <c r="CB103" s="12" t="str">
        <f t="shared" si="84"/>
        <v>na</v>
      </c>
      <c r="CC103" s="12" t="str">
        <f t="shared" si="84"/>
        <v>na</v>
      </c>
      <c r="CD103" s="12" t="str">
        <f t="shared" si="84"/>
        <v>na</v>
      </c>
      <c r="CE103" s="12" t="str">
        <f t="shared" si="84"/>
        <v>na</v>
      </c>
      <c r="CF103" s="12" t="str">
        <f t="shared" si="84"/>
        <v>na</v>
      </c>
      <c r="CG103" s="12" t="str">
        <f t="shared" si="84"/>
        <v>na</v>
      </c>
      <c r="CH103" s="12" t="str">
        <f t="shared" si="84"/>
        <v>na</v>
      </c>
      <c r="CI103" s="25" t="str">
        <f t="shared" si="91"/>
        <v>na</v>
      </c>
      <c r="CJ103" s="12" t="str">
        <f t="shared" si="85"/>
        <v>na</v>
      </c>
      <c r="CK103" s="12" t="str">
        <f t="shared" si="85"/>
        <v>na</v>
      </c>
      <c r="CL103" s="12" t="str">
        <f t="shared" si="85"/>
        <v>na</v>
      </c>
      <c r="CM103" s="12" t="str">
        <f t="shared" si="85"/>
        <v>na</v>
      </c>
      <c r="CN103" s="12" t="str">
        <f t="shared" si="85"/>
        <v>na</v>
      </c>
      <c r="CO103" s="12" t="str">
        <f t="shared" si="85"/>
        <v>na</v>
      </c>
      <c r="CP103" s="12" t="str">
        <f t="shared" si="85"/>
        <v>na</v>
      </c>
      <c r="CQ103" s="12" t="str">
        <f t="shared" si="85"/>
        <v>na</v>
      </c>
      <c r="CR103" s="67" t="str">
        <f t="shared" si="85"/>
        <v>na</v>
      </c>
    </row>
    <row r="104" spans="1:96" ht="15.75" x14ac:dyDescent="0.25">
      <c r="A104" s="13" t="s">
        <v>28</v>
      </c>
      <c r="B104" s="13"/>
      <c r="C104" s="13"/>
      <c r="D104" s="13"/>
      <c r="E104" s="13"/>
      <c r="F104" s="13"/>
      <c r="G104" s="46"/>
      <c r="H104" s="39" t="s">
        <v>9</v>
      </c>
      <c r="I104" t="s">
        <v>186</v>
      </c>
      <c r="J104" s="13"/>
      <c r="K104" s="1">
        <v>21</v>
      </c>
      <c r="L104" s="99">
        <v>3.9539040000000001</v>
      </c>
      <c r="M104" s="83"/>
      <c r="N104" s="119"/>
      <c r="O104" s="112"/>
      <c r="P104" s="12">
        <f t="shared" si="80"/>
        <v>0.01</v>
      </c>
      <c r="Q104" s="67">
        <f t="shared" si="86"/>
        <v>0.01</v>
      </c>
      <c r="R104" s="14">
        <v>1</v>
      </c>
      <c r="S104" s="11">
        <v>1</v>
      </c>
      <c r="T104" s="11"/>
      <c r="U104" s="11">
        <v>0.375</v>
      </c>
      <c r="V104" s="11">
        <v>1</v>
      </c>
      <c r="W104" s="11">
        <v>0.25</v>
      </c>
      <c r="X104" s="11"/>
      <c r="Y104" s="11"/>
      <c r="Z104" s="11"/>
      <c r="AA104" s="11"/>
      <c r="AB104" s="25">
        <f t="shared" si="87"/>
        <v>-4.6051701859880909</v>
      </c>
      <c r="AC104" s="12">
        <f t="shared" si="81"/>
        <v>-6.1402269146507873</v>
      </c>
      <c r="AD104" s="12" t="str">
        <f t="shared" si="81"/>
        <v>na</v>
      </c>
      <c r="AE104" s="12">
        <f t="shared" si="81"/>
        <v>-2.8707554406159526</v>
      </c>
      <c r="AF104" s="12">
        <f t="shared" si="81"/>
        <v>-7.557202356493276</v>
      </c>
      <c r="AG104" s="12">
        <f t="shared" si="81"/>
        <v>-1.2984502404101761</v>
      </c>
      <c r="AH104" s="12" t="str">
        <f t="shared" si="81"/>
        <v>na</v>
      </c>
      <c r="AI104" s="12" t="str">
        <f t="shared" si="81"/>
        <v>na</v>
      </c>
      <c r="AJ104" s="12" t="str">
        <f t="shared" si="81"/>
        <v>na</v>
      </c>
      <c r="AK104" s="12" t="str">
        <f t="shared" si="81"/>
        <v>na</v>
      </c>
      <c r="AL104" s="25">
        <f t="shared" si="88"/>
        <v>1</v>
      </c>
      <c r="AM104" s="12">
        <f t="shared" si="82"/>
        <v>1.7777777777777777</v>
      </c>
      <c r="AN104" s="12" t="str">
        <f t="shared" si="82"/>
        <v>na</v>
      </c>
      <c r="AO104" s="12">
        <f t="shared" si="82"/>
        <v>0.38859841457244054</v>
      </c>
      <c r="AP104" s="12">
        <f t="shared" si="82"/>
        <v>2.6929651545036148</v>
      </c>
      <c r="AQ104" s="12">
        <f t="shared" si="82"/>
        <v>7.9498558426140564E-2</v>
      </c>
      <c r="AR104" s="12" t="str">
        <f t="shared" si="82"/>
        <v>na</v>
      </c>
      <c r="AS104" s="12" t="str">
        <f t="shared" si="82"/>
        <v>na</v>
      </c>
      <c r="AT104" s="12" t="str">
        <f t="shared" si="82"/>
        <v>na</v>
      </c>
      <c r="AU104" s="67" t="str">
        <f t="shared" si="82"/>
        <v>na</v>
      </c>
      <c r="AX104" t="s">
        <v>28</v>
      </c>
      <c r="AY104" s="13"/>
      <c r="AZ104" s="13"/>
      <c r="BA104" s="13"/>
      <c r="BB104" s="13"/>
      <c r="BC104" s="13"/>
      <c r="BD104" s="46"/>
      <c r="BE104" s="39" t="s">
        <v>9</v>
      </c>
      <c r="BF104" t="s">
        <v>186</v>
      </c>
      <c r="BG104" s="13"/>
      <c r="BH104" s="1">
        <v>21</v>
      </c>
      <c r="BI104" s="99">
        <v>3.9539040000000001</v>
      </c>
      <c r="BJ104" s="83">
        <v>21</v>
      </c>
      <c r="BK104" s="119">
        <v>7.3471701412954697</v>
      </c>
      <c r="BL104" s="112">
        <v>5.1475395328417966</v>
      </c>
      <c r="BM104" s="12">
        <f t="shared" si="83"/>
        <v>1.8582065071118241</v>
      </c>
      <c r="BN104" s="67">
        <f t="shared" si="89"/>
        <v>1.3018878386632038</v>
      </c>
      <c r="BO104" s="14">
        <v>1</v>
      </c>
      <c r="BP104" s="11">
        <v>1</v>
      </c>
      <c r="BQ104" s="11"/>
      <c r="BR104" s="11">
        <v>0.375</v>
      </c>
      <c r="BS104" s="11">
        <v>1</v>
      </c>
      <c r="BT104" s="11">
        <v>0.25</v>
      </c>
      <c r="BU104" s="11"/>
      <c r="BV104" s="11"/>
      <c r="BW104" s="11"/>
      <c r="BX104" s="11"/>
      <c r="BY104" s="25">
        <f t="shared" si="90"/>
        <v>0.61961177905503451</v>
      </c>
      <c r="BZ104" s="12">
        <f t="shared" si="84"/>
        <v>0.82614903874004597</v>
      </c>
      <c r="CA104" s="12" t="str">
        <f t="shared" si="84"/>
        <v>na</v>
      </c>
      <c r="CB104" s="12">
        <f t="shared" si="84"/>
        <v>0.38625149863170982</v>
      </c>
      <c r="CC104" s="12">
        <f t="shared" si="84"/>
        <v>1.0167988169108257</v>
      </c>
      <c r="CD104" s="12">
        <f t="shared" si="84"/>
        <v>0.17470256928243455</v>
      </c>
      <c r="CE104" s="12" t="str">
        <f t="shared" si="84"/>
        <v>na</v>
      </c>
      <c r="CF104" s="12" t="str">
        <f t="shared" si="84"/>
        <v>na</v>
      </c>
      <c r="CG104" s="12" t="str">
        <f t="shared" si="84"/>
        <v>na</v>
      </c>
      <c r="CH104" s="12" t="str">
        <f t="shared" si="84"/>
        <v>na</v>
      </c>
      <c r="CI104" s="25">
        <f t="shared" si="91"/>
        <v>0.49086174522135878</v>
      </c>
      <c r="CJ104" s="12">
        <f t="shared" si="85"/>
        <v>0.87264310261574896</v>
      </c>
      <c r="CK104" s="12" t="str">
        <f t="shared" si="85"/>
        <v>na</v>
      </c>
      <c r="CL104" s="12">
        <f t="shared" si="85"/>
        <v>0.19074809596728126</v>
      </c>
      <c r="CM104" s="12">
        <f t="shared" si="85"/>
        <v>1.3218735755599507</v>
      </c>
      <c r="CN104" s="12">
        <f t="shared" si="85"/>
        <v>3.9022801131637509E-2</v>
      </c>
      <c r="CO104" s="12" t="str">
        <f t="shared" si="85"/>
        <v>na</v>
      </c>
      <c r="CP104" s="12" t="str">
        <f t="shared" si="85"/>
        <v>na</v>
      </c>
      <c r="CQ104" s="12" t="str">
        <f t="shared" si="85"/>
        <v>na</v>
      </c>
      <c r="CR104" s="67" t="str">
        <f t="shared" si="85"/>
        <v>na</v>
      </c>
    </row>
    <row r="105" spans="1:96" ht="15.75" x14ac:dyDescent="0.25">
      <c r="A105" s="13" t="s">
        <v>29</v>
      </c>
      <c r="B105" s="13"/>
      <c r="C105" s="13"/>
      <c r="D105" s="13"/>
      <c r="E105" s="13"/>
      <c r="F105" s="13"/>
      <c r="G105" s="46"/>
      <c r="H105" s="39" t="s">
        <v>8</v>
      </c>
      <c r="I105" t="s">
        <v>186</v>
      </c>
      <c r="J105" s="13"/>
      <c r="K105" s="1"/>
      <c r="L105" s="99">
        <v>48.183363</v>
      </c>
      <c r="M105" s="71"/>
      <c r="N105" s="41"/>
      <c r="O105" s="35"/>
      <c r="P105" s="12">
        <f t="shared" si="80"/>
        <v>0.01</v>
      </c>
      <c r="Q105" s="67">
        <f t="shared" si="86"/>
        <v>0.01</v>
      </c>
      <c r="R105" s="14"/>
      <c r="S105" s="11"/>
      <c r="T105" s="11"/>
      <c r="U105" s="11"/>
      <c r="V105" s="11"/>
      <c r="W105" s="11"/>
      <c r="X105" s="11"/>
      <c r="Y105" s="11"/>
      <c r="Z105" s="11"/>
      <c r="AA105" s="11"/>
      <c r="AB105" s="25" t="str">
        <f t="shared" si="87"/>
        <v>na</v>
      </c>
      <c r="AC105" s="12" t="str">
        <f t="shared" si="81"/>
        <v>na</v>
      </c>
      <c r="AD105" s="12" t="str">
        <f t="shared" si="81"/>
        <v>na</v>
      </c>
      <c r="AE105" s="12" t="str">
        <f t="shared" si="81"/>
        <v>na</v>
      </c>
      <c r="AF105" s="12" t="str">
        <f t="shared" si="81"/>
        <v>na</v>
      </c>
      <c r="AG105" s="12" t="str">
        <f t="shared" si="81"/>
        <v>na</v>
      </c>
      <c r="AH105" s="12" t="str">
        <f t="shared" si="81"/>
        <v>na</v>
      </c>
      <c r="AI105" s="12" t="str">
        <f t="shared" si="81"/>
        <v>na</v>
      </c>
      <c r="AJ105" s="12" t="str">
        <f t="shared" si="81"/>
        <v>na</v>
      </c>
      <c r="AK105" s="12" t="str">
        <f t="shared" si="81"/>
        <v>na</v>
      </c>
      <c r="AL105" s="25" t="str">
        <f t="shared" si="88"/>
        <v>na</v>
      </c>
      <c r="AM105" s="12" t="str">
        <f t="shared" si="82"/>
        <v>na</v>
      </c>
      <c r="AN105" s="12" t="str">
        <f t="shared" si="82"/>
        <v>na</v>
      </c>
      <c r="AO105" s="12" t="str">
        <f t="shared" si="82"/>
        <v>na</v>
      </c>
      <c r="AP105" s="12" t="str">
        <f t="shared" si="82"/>
        <v>na</v>
      </c>
      <c r="AQ105" s="12" t="str">
        <f t="shared" si="82"/>
        <v>na</v>
      </c>
      <c r="AR105" s="12" t="str">
        <f t="shared" si="82"/>
        <v>na</v>
      </c>
      <c r="AS105" s="12" t="str">
        <f t="shared" si="82"/>
        <v>na</v>
      </c>
      <c r="AT105" s="12" t="str">
        <f t="shared" si="82"/>
        <v>na</v>
      </c>
      <c r="AU105" s="67" t="str">
        <f t="shared" si="82"/>
        <v>na</v>
      </c>
      <c r="AX105" t="s">
        <v>29</v>
      </c>
      <c r="AY105" s="13"/>
      <c r="AZ105" s="13"/>
      <c r="BA105" s="13"/>
      <c r="BB105" s="13"/>
      <c r="BC105" s="13"/>
      <c r="BD105" s="46"/>
      <c r="BE105" s="39" t="s">
        <v>8</v>
      </c>
      <c r="BF105" t="s">
        <v>186</v>
      </c>
      <c r="BG105" s="13"/>
      <c r="BH105" s="1"/>
      <c r="BI105" s="99">
        <v>48.183363</v>
      </c>
      <c r="BJ105" s="71"/>
      <c r="BK105" s="41"/>
      <c r="BL105" s="35"/>
      <c r="BM105" s="12">
        <f t="shared" si="83"/>
        <v>0.01</v>
      </c>
      <c r="BN105" s="67">
        <f t="shared" si="89"/>
        <v>0.01</v>
      </c>
      <c r="BO105" s="14"/>
      <c r="BP105" s="11"/>
      <c r="BQ105" s="11"/>
      <c r="BR105" s="11"/>
      <c r="BS105" s="11"/>
      <c r="BT105" s="11"/>
      <c r="BU105" s="11"/>
      <c r="BV105" s="11"/>
      <c r="BW105" s="11"/>
      <c r="BX105" s="11"/>
      <c r="BY105" s="25" t="str">
        <f t="shared" si="90"/>
        <v>na</v>
      </c>
      <c r="BZ105" s="12" t="str">
        <f t="shared" si="84"/>
        <v>na</v>
      </c>
      <c r="CA105" s="12" t="str">
        <f t="shared" si="84"/>
        <v>na</v>
      </c>
      <c r="CB105" s="12" t="str">
        <f t="shared" si="84"/>
        <v>na</v>
      </c>
      <c r="CC105" s="12" t="str">
        <f t="shared" si="84"/>
        <v>na</v>
      </c>
      <c r="CD105" s="12" t="str">
        <f t="shared" si="84"/>
        <v>na</v>
      </c>
      <c r="CE105" s="12" t="str">
        <f t="shared" si="84"/>
        <v>na</v>
      </c>
      <c r="CF105" s="12" t="str">
        <f t="shared" si="84"/>
        <v>na</v>
      </c>
      <c r="CG105" s="12" t="str">
        <f t="shared" si="84"/>
        <v>na</v>
      </c>
      <c r="CH105" s="12" t="str">
        <f t="shared" si="84"/>
        <v>na</v>
      </c>
      <c r="CI105" s="25" t="str">
        <f t="shared" si="91"/>
        <v>na</v>
      </c>
      <c r="CJ105" s="12" t="str">
        <f t="shared" si="85"/>
        <v>na</v>
      </c>
      <c r="CK105" s="12" t="str">
        <f t="shared" si="85"/>
        <v>na</v>
      </c>
      <c r="CL105" s="12" t="str">
        <f t="shared" si="85"/>
        <v>na</v>
      </c>
      <c r="CM105" s="12" t="str">
        <f t="shared" si="85"/>
        <v>na</v>
      </c>
      <c r="CN105" s="12" t="str">
        <f t="shared" si="85"/>
        <v>na</v>
      </c>
      <c r="CO105" s="12" t="str">
        <f t="shared" si="85"/>
        <v>na</v>
      </c>
      <c r="CP105" s="12" t="str">
        <f t="shared" si="85"/>
        <v>na</v>
      </c>
      <c r="CQ105" s="12" t="str">
        <f t="shared" si="85"/>
        <v>na</v>
      </c>
      <c r="CR105" s="67" t="str">
        <f t="shared" si="85"/>
        <v>na</v>
      </c>
    </row>
    <row r="106" spans="1:96" ht="15.75" x14ac:dyDescent="0.25">
      <c r="A106" s="13" t="s">
        <v>91</v>
      </c>
      <c r="B106" s="13"/>
      <c r="C106" s="13"/>
      <c r="D106" s="13"/>
      <c r="E106" s="13"/>
      <c r="F106" s="13"/>
      <c r="G106" s="46"/>
      <c r="H106" s="39" t="s">
        <v>9</v>
      </c>
      <c r="I106" t="s">
        <v>186</v>
      </c>
      <c r="J106" s="13"/>
      <c r="K106" s="1">
        <v>21</v>
      </c>
      <c r="L106" s="99">
        <v>0.28054699999999999</v>
      </c>
      <c r="M106" s="83"/>
      <c r="N106" s="119"/>
      <c r="O106" s="112"/>
      <c r="P106" s="12">
        <f t="shared" si="80"/>
        <v>0.01</v>
      </c>
      <c r="Q106" s="67">
        <f t="shared" si="86"/>
        <v>0.01</v>
      </c>
      <c r="R106" s="14">
        <v>1</v>
      </c>
      <c r="S106">
        <v>1</v>
      </c>
      <c r="T106">
        <v>1</v>
      </c>
      <c r="U106">
        <v>1</v>
      </c>
      <c r="V106">
        <v>1</v>
      </c>
      <c r="W106">
        <v>1</v>
      </c>
      <c r="Y106">
        <v>1</v>
      </c>
      <c r="AA106">
        <v>1</v>
      </c>
      <c r="AB106" s="25">
        <f t="shared" si="87"/>
        <v>-4.6051701859880909</v>
      </c>
      <c r="AC106" s="12">
        <f t="shared" si="81"/>
        <v>-6.1402269146507873</v>
      </c>
      <c r="AD106" s="12">
        <f t="shared" si="81"/>
        <v>-4.6051701859880909</v>
      </c>
      <c r="AE106" s="12">
        <f t="shared" si="81"/>
        <v>-7.6553478416425413</v>
      </c>
      <c r="AF106" s="12">
        <f t="shared" si="81"/>
        <v>-7.557202356493276</v>
      </c>
      <c r="AG106" s="12">
        <f t="shared" si="81"/>
        <v>-5.1938009616407044</v>
      </c>
      <c r="AH106" s="12" t="str">
        <f t="shared" si="81"/>
        <v>na</v>
      </c>
      <c r="AI106" s="12">
        <f t="shared" si="81"/>
        <v>-4.6051701859880909</v>
      </c>
      <c r="AJ106" s="12" t="str">
        <f t="shared" si="81"/>
        <v>na</v>
      </c>
      <c r="AK106" s="12">
        <f t="shared" si="81"/>
        <v>-5.6679017673699583</v>
      </c>
      <c r="AL106" s="25">
        <f t="shared" si="88"/>
        <v>1</v>
      </c>
      <c r="AM106" s="12">
        <f t="shared" si="82"/>
        <v>1.7777777777777777</v>
      </c>
      <c r="AN106" s="12">
        <f t="shared" si="82"/>
        <v>1</v>
      </c>
      <c r="AO106" s="12">
        <f t="shared" si="82"/>
        <v>2.7633665036262443</v>
      </c>
      <c r="AP106" s="12">
        <f t="shared" si="82"/>
        <v>2.6929651545036148</v>
      </c>
      <c r="AQ106" s="12">
        <f t="shared" si="82"/>
        <v>1.271976934818249</v>
      </c>
      <c r="AR106" s="12" t="str">
        <f t="shared" si="82"/>
        <v>na</v>
      </c>
      <c r="AS106" s="12">
        <f t="shared" si="82"/>
        <v>1</v>
      </c>
      <c r="AT106" s="12" t="str">
        <f t="shared" si="82"/>
        <v>na</v>
      </c>
      <c r="AU106" s="67">
        <f t="shared" si="82"/>
        <v>1.514792899408284</v>
      </c>
      <c r="AX106" t="s">
        <v>91</v>
      </c>
      <c r="AY106" s="13"/>
      <c r="AZ106" s="13"/>
      <c r="BA106" s="13"/>
      <c r="BB106" s="13"/>
      <c r="BC106" s="13"/>
      <c r="BD106" s="46"/>
      <c r="BE106" s="39" t="s">
        <v>9</v>
      </c>
      <c r="BF106" t="s">
        <v>186</v>
      </c>
      <c r="BG106" s="13"/>
      <c r="BH106" s="1">
        <v>21</v>
      </c>
      <c r="BI106" s="99">
        <v>0.28054699999999999</v>
      </c>
      <c r="BJ106" s="83">
        <v>21</v>
      </c>
      <c r="BK106" s="119">
        <v>0.76270331916194523</v>
      </c>
      <c r="BL106" s="112">
        <v>0.515937978422771</v>
      </c>
      <c r="BM106" s="12">
        <f t="shared" si="83"/>
        <v>2.7186293888793864</v>
      </c>
      <c r="BN106" s="67">
        <f t="shared" si="89"/>
        <v>1.8390429354894937</v>
      </c>
      <c r="BO106" s="14">
        <v>1</v>
      </c>
      <c r="BP106">
        <v>1</v>
      </c>
      <c r="BQ106">
        <v>1</v>
      </c>
      <c r="BR106">
        <v>1</v>
      </c>
      <c r="BS106">
        <v>1</v>
      </c>
      <c r="BT106">
        <v>1</v>
      </c>
      <c r="BV106">
        <v>1</v>
      </c>
      <c r="BX106">
        <v>1</v>
      </c>
      <c r="BY106" s="25">
        <f t="shared" si="90"/>
        <v>1.0001278521597727</v>
      </c>
      <c r="BZ106" s="12">
        <f t="shared" si="84"/>
        <v>1.3335038028796968</v>
      </c>
      <c r="CA106" s="12">
        <f t="shared" si="84"/>
        <v>1.0001278521597727</v>
      </c>
      <c r="CB106" s="12">
        <f t="shared" si="84"/>
        <v>1.662550195798064</v>
      </c>
      <c r="CC106" s="12">
        <f t="shared" si="84"/>
        <v>1.6412354496980883</v>
      </c>
      <c r="CD106" s="12">
        <f t="shared" si="84"/>
        <v>1.1279637430373377</v>
      </c>
      <c r="CE106" s="12" t="str">
        <f t="shared" si="84"/>
        <v>na</v>
      </c>
      <c r="CF106" s="12">
        <f t="shared" si="84"/>
        <v>1.0001278521597727</v>
      </c>
      <c r="CG106" s="12" t="str">
        <f t="shared" si="84"/>
        <v>na</v>
      </c>
      <c r="CH106" s="12">
        <f t="shared" si="84"/>
        <v>1.2309265872735664</v>
      </c>
      <c r="CI106" s="25">
        <f t="shared" si="91"/>
        <v>0.45759758373377424</v>
      </c>
      <c r="CJ106" s="12">
        <f t="shared" si="85"/>
        <v>0.81350681552670978</v>
      </c>
      <c r="CK106" s="12">
        <f t="shared" si="85"/>
        <v>0.45759758373377424</v>
      </c>
      <c r="CL106" s="12">
        <f t="shared" si="85"/>
        <v>1.2645098350302175</v>
      </c>
      <c r="CM106" s="12">
        <f t="shared" si="85"/>
        <v>1.2322943477801045</v>
      </c>
      <c r="CN106" s="12">
        <f t="shared" si="85"/>
        <v>0.58205357193792318</v>
      </c>
      <c r="CO106" s="12" t="str">
        <f t="shared" si="85"/>
        <v>na</v>
      </c>
      <c r="CP106" s="12">
        <f t="shared" si="85"/>
        <v>0.45759758373377424</v>
      </c>
      <c r="CQ106" s="12" t="str">
        <f t="shared" si="85"/>
        <v>na</v>
      </c>
      <c r="CR106" s="67">
        <f t="shared" si="85"/>
        <v>0.69316557062630901</v>
      </c>
    </row>
    <row r="107" spans="1:96" ht="15.75" x14ac:dyDescent="0.25">
      <c r="A107" s="13" t="s">
        <v>122</v>
      </c>
      <c r="B107" s="13"/>
      <c r="C107" s="13"/>
      <c r="D107" s="13"/>
      <c r="E107" s="13"/>
      <c r="F107" s="13"/>
      <c r="G107" s="46"/>
      <c r="H107" s="39" t="s">
        <v>9</v>
      </c>
      <c r="I107" t="s">
        <v>186</v>
      </c>
      <c r="J107" s="13"/>
      <c r="K107" s="1">
        <v>21</v>
      </c>
      <c r="L107" s="99">
        <v>2.5967349999999998</v>
      </c>
      <c r="M107" s="83"/>
      <c r="N107" s="119"/>
      <c r="O107" s="112"/>
      <c r="P107" s="12">
        <f t="shared" si="80"/>
        <v>0.01</v>
      </c>
      <c r="Q107" s="67">
        <f t="shared" si="86"/>
        <v>0.01</v>
      </c>
      <c r="R107" s="1">
        <v>1</v>
      </c>
      <c r="S107">
        <v>1</v>
      </c>
      <c r="U107">
        <v>0.25</v>
      </c>
      <c r="V107">
        <v>0.15</v>
      </c>
      <c r="W107">
        <v>1</v>
      </c>
      <c r="Y107">
        <v>1</v>
      </c>
      <c r="AB107" s="25">
        <f t="shared" si="87"/>
        <v>-4.6051701859880909</v>
      </c>
      <c r="AC107" s="12">
        <f t="shared" si="81"/>
        <v>-6.1402269146507873</v>
      </c>
      <c r="AD107" s="12" t="str">
        <f t="shared" si="81"/>
        <v>na</v>
      </c>
      <c r="AE107" s="12">
        <f t="shared" si="81"/>
        <v>-1.9138369604106353</v>
      </c>
      <c r="AF107" s="12">
        <f t="shared" si="81"/>
        <v>-1.1335803534739914</v>
      </c>
      <c r="AG107" s="12">
        <f t="shared" si="81"/>
        <v>-5.1938009616407044</v>
      </c>
      <c r="AH107" s="12" t="str">
        <f t="shared" si="81"/>
        <v>na</v>
      </c>
      <c r="AI107" s="12">
        <f t="shared" si="81"/>
        <v>-4.6051701859880909</v>
      </c>
      <c r="AJ107" s="12" t="str">
        <f t="shared" si="81"/>
        <v>na</v>
      </c>
      <c r="AK107" s="12" t="str">
        <f t="shared" si="81"/>
        <v>na</v>
      </c>
      <c r="AL107" s="25">
        <f t="shared" si="88"/>
        <v>1</v>
      </c>
      <c r="AM107" s="12">
        <f t="shared" si="82"/>
        <v>1.7777777777777777</v>
      </c>
      <c r="AN107" s="12" t="str">
        <f t="shared" si="82"/>
        <v>na</v>
      </c>
      <c r="AO107" s="12">
        <f t="shared" si="82"/>
        <v>0.17271040647664027</v>
      </c>
      <c r="AP107" s="12">
        <f t="shared" si="82"/>
        <v>6.059171597633134E-2</v>
      </c>
      <c r="AQ107" s="12">
        <f t="shared" si="82"/>
        <v>1.271976934818249</v>
      </c>
      <c r="AR107" s="12" t="str">
        <f t="shared" si="82"/>
        <v>na</v>
      </c>
      <c r="AS107" s="12">
        <f t="shared" si="82"/>
        <v>1</v>
      </c>
      <c r="AT107" s="12" t="str">
        <f t="shared" si="82"/>
        <v>na</v>
      </c>
      <c r="AU107" s="67" t="str">
        <f t="shared" si="82"/>
        <v>na</v>
      </c>
      <c r="AX107" t="s">
        <v>122</v>
      </c>
      <c r="AY107" s="13"/>
      <c r="AZ107" s="13"/>
      <c r="BA107" s="13"/>
      <c r="BB107" s="13"/>
      <c r="BC107" s="13"/>
      <c r="BD107" s="46"/>
      <c r="BE107" s="39" t="s">
        <v>9</v>
      </c>
      <c r="BF107" t="s">
        <v>186</v>
      </c>
      <c r="BG107" s="13"/>
      <c r="BH107" s="1">
        <v>21</v>
      </c>
      <c r="BI107" s="99">
        <v>2.5967349999999998</v>
      </c>
      <c r="BJ107" s="83">
        <v>21</v>
      </c>
      <c r="BK107" s="119">
        <v>0</v>
      </c>
      <c r="BL107" s="112">
        <v>0</v>
      </c>
      <c r="BM107" s="12">
        <f t="shared" si="83"/>
        <v>0.01</v>
      </c>
      <c r="BN107" s="67">
        <f t="shared" si="89"/>
        <v>0.01</v>
      </c>
      <c r="BO107" s="1">
        <v>1</v>
      </c>
      <c r="BP107">
        <v>1</v>
      </c>
      <c r="BR107">
        <v>0.25</v>
      </c>
      <c r="BS107">
        <v>0.15</v>
      </c>
      <c r="BT107">
        <v>1</v>
      </c>
      <c r="BV107">
        <v>1</v>
      </c>
      <c r="BY107" s="25">
        <f t="shared" si="90"/>
        <v>-4.6051701859880909</v>
      </c>
      <c r="BZ107" s="12">
        <f t="shared" si="84"/>
        <v>-6.1402269146507873</v>
      </c>
      <c r="CA107" s="12" t="str">
        <f t="shared" si="84"/>
        <v>na</v>
      </c>
      <c r="CB107" s="12">
        <f t="shared" si="84"/>
        <v>-1.9138369604106353</v>
      </c>
      <c r="CC107" s="12">
        <f t="shared" si="84"/>
        <v>-1.1335803534739914</v>
      </c>
      <c r="CD107" s="12">
        <f t="shared" si="84"/>
        <v>-5.1938009616407044</v>
      </c>
      <c r="CE107" s="12" t="str">
        <f t="shared" si="84"/>
        <v>na</v>
      </c>
      <c r="CF107" s="12">
        <f t="shared" si="84"/>
        <v>-4.6051701859880909</v>
      </c>
      <c r="CG107" s="12" t="str">
        <f t="shared" si="84"/>
        <v>na</v>
      </c>
      <c r="CH107" s="12" t="str">
        <f t="shared" si="84"/>
        <v>na</v>
      </c>
      <c r="CI107" s="25">
        <f t="shared" si="91"/>
        <v>1</v>
      </c>
      <c r="CJ107" s="12">
        <f t="shared" si="85"/>
        <v>1.7777777777777777</v>
      </c>
      <c r="CK107" s="12" t="str">
        <f t="shared" si="85"/>
        <v>na</v>
      </c>
      <c r="CL107" s="12">
        <f t="shared" si="85"/>
        <v>0.17271040647664027</v>
      </c>
      <c r="CM107" s="12">
        <f t="shared" si="85"/>
        <v>6.059171597633134E-2</v>
      </c>
      <c r="CN107" s="12">
        <f t="shared" si="85"/>
        <v>1.271976934818249</v>
      </c>
      <c r="CO107" s="12" t="str">
        <f t="shared" si="85"/>
        <v>na</v>
      </c>
      <c r="CP107" s="12">
        <f t="shared" si="85"/>
        <v>1</v>
      </c>
      <c r="CQ107" s="12" t="str">
        <f t="shared" si="85"/>
        <v>na</v>
      </c>
      <c r="CR107" s="67" t="str">
        <f t="shared" si="85"/>
        <v>na</v>
      </c>
    </row>
    <row r="108" spans="1:96" ht="15.75" x14ac:dyDescent="0.25">
      <c r="A108" s="13" t="s">
        <v>31</v>
      </c>
      <c r="B108" s="13"/>
      <c r="C108" s="13"/>
      <c r="D108" s="13"/>
      <c r="E108" s="13"/>
      <c r="F108" s="13"/>
      <c r="G108" s="46"/>
      <c r="H108" s="39" t="s">
        <v>8</v>
      </c>
      <c r="I108" t="s">
        <v>186</v>
      </c>
      <c r="J108" s="13"/>
      <c r="K108" s="1"/>
      <c r="L108" s="99">
        <v>1.0442578999999999</v>
      </c>
      <c r="M108" s="71"/>
      <c r="N108" s="41"/>
      <c r="O108" s="35"/>
      <c r="P108" s="12">
        <f t="shared" si="80"/>
        <v>0.01</v>
      </c>
      <c r="Q108" s="67">
        <f t="shared" si="86"/>
        <v>0.01</v>
      </c>
      <c r="R108" s="14"/>
      <c r="AB108" s="25" t="str">
        <f t="shared" si="87"/>
        <v>na</v>
      </c>
      <c r="AC108" s="12" t="str">
        <f t="shared" si="81"/>
        <v>na</v>
      </c>
      <c r="AD108" s="12" t="str">
        <f t="shared" si="81"/>
        <v>na</v>
      </c>
      <c r="AE108" s="12" t="str">
        <f t="shared" si="81"/>
        <v>na</v>
      </c>
      <c r="AF108" s="12" t="str">
        <f t="shared" si="81"/>
        <v>na</v>
      </c>
      <c r="AG108" s="12" t="str">
        <f t="shared" si="81"/>
        <v>na</v>
      </c>
      <c r="AH108" s="12" t="str">
        <f t="shared" si="81"/>
        <v>na</v>
      </c>
      <c r="AI108" s="12" t="str">
        <f t="shared" si="81"/>
        <v>na</v>
      </c>
      <c r="AJ108" s="12" t="str">
        <f t="shared" si="81"/>
        <v>na</v>
      </c>
      <c r="AK108" s="12" t="str">
        <f t="shared" si="81"/>
        <v>na</v>
      </c>
      <c r="AL108" s="25" t="str">
        <f t="shared" si="88"/>
        <v>na</v>
      </c>
      <c r="AM108" s="12" t="str">
        <f t="shared" si="82"/>
        <v>na</v>
      </c>
      <c r="AN108" s="12" t="str">
        <f t="shared" si="82"/>
        <v>na</v>
      </c>
      <c r="AO108" s="12" t="str">
        <f t="shared" si="82"/>
        <v>na</v>
      </c>
      <c r="AP108" s="12" t="str">
        <f t="shared" si="82"/>
        <v>na</v>
      </c>
      <c r="AQ108" s="12" t="str">
        <f t="shared" si="82"/>
        <v>na</v>
      </c>
      <c r="AR108" s="12" t="str">
        <f t="shared" si="82"/>
        <v>na</v>
      </c>
      <c r="AS108" s="12" t="str">
        <f t="shared" si="82"/>
        <v>na</v>
      </c>
      <c r="AT108" s="12" t="str">
        <f t="shared" si="82"/>
        <v>na</v>
      </c>
      <c r="AU108" s="67" t="str">
        <f t="shared" si="82"/>
        <v>na</v>
      </c>
      <c r="AX108" t="s">
        <v>31</v>
      </c>
      <c r="AY108" s="13"/>
      <c r="AZ108" s="13"/>
      <c r="BA108" s="13"/>
      <c r="BB108" s="13"/>
      <c r="BC108" s="13"/>
      <c r="BD108" s="46"/>
      <c r="BE108" s="39" t="s">
        <v>8</v>
      </c>
      <c r="BF108" t="s">
        <v>186</v>
      </c>
      <c r="BG108" s="13"/>
      <c r="BH108" s="1"/>
      <c r="BI108" s="99">
        <v>1.0442578999999999</v>
      </c>
      <c r="BJ108" s="71"/>
      <c r="BK108" s="41"/>
      <c r="BL108" s="35"/>
      <c r="BM108" s="12">
        <f t="shared" si="83"/>
        <v>0.01</v>
      </c>
      <c r="BN108" s="67">
        <f t="shared" si="89"/>
        <v>0.01</v>
      </c>
      <c r="BO108" s="14"/>
      <c r="BY108" s="25" t="str">
        <f t="shared" si="90"/>
        <v>na</v>
      </c>
      <c r="BZ108" s="12" t="str">
        <f t="shared" si="84"/>
        <v>na</v>
      </c>
      <c r="CA108" s="12" t="str">
        <f t="shared" si="84"/>
        <v>na</v>
      </c>
      <c r="CB108" s="12" t="str">
        <f t="shared" si="84"/>
        <v>na</v>
      </c>
      <c r="CC108" s="12" t="str">
        <f t="shared" si="84"/>
        <v>na</v>
      </c>
      <c r="CD108" s="12" t="str">
        <f t="shared" si="84"/>
        <v>na</v>
      </c>
      <c r="CE108" s="12" t="str">
        <f t="shared" si="84"/>
        <v>na</v>
      </c>
      <c r="CF108" s="12" t="str">
        <f t="shared" si="84"/>
        <v>na</v>
      </c>
      <c r="CG108" s="12" t="str">
        <f t="shared" si="84"/>
        <v>na</v>
      </c>
      <c r="CH108" s="12" t="str">
        <f t="shared" si="84"/>
        <v>na</v>
      </c>
      <c r="CI108" s="25" t="str">
        <f t="shared" si="91"/>
        <v>na</v>
      </c>
      <c r="CJ108" s="12" t="str">
        <f t="shared" si="85"/>
        <v>na</v>
      </c>
      <c r="CK108" s="12" t="str">
        <f t="shared" si="85"/>
        <v>na</v>
      </c>
      <c r="CL108" s="12" t="str">
        <f t="shared" si="85"/>
        <v>na</v>
      </c>
      <c r="CM108" s="12" t="str">
        <f t="shared" si="85"/>
        <v>na</v>
      </c>
      <c r="CN108" s="12" t="str">
        <f t="shared" si="85"/>
        <v>na</v>
      </c>
      <c r="CO108" s="12" t="str">
        <f t="shared" si="85"/>
        <v>na</v>
      </c>
      <c r="CP108" s="12" t="str">
        <f t="shared" si="85"/>
        <v>na</v>
      </c>
      <c r="CQ108" s="12" t="str">
        <f t="shared" si="85"/>
        <v>na</v>
      </c>
      <c r="CR108" s="67" t="str">
        <f t="shared" si="85"/>
        <v>na</v>
      </c>
    </row>
    <row r="109" spans="1:96" ht="15.75" x14ac:dyDescent="0.25">
      <c r="A109" s="13" t="s">
        <v>32</v>
      </c>
      <c r="B109" s="13"/>
      <c r="C109" s="13"/>
      <c r="D109" s="13"/>
      <c r="E109" s="13"/>
      <c r="F109" s="13"/>
      <c r="G109" s="46"/>
      <c r="H109" s="39" t="s">
        <v>8</v>
      </c>
      <c r="I109" t="s">
        <v>186</v>
      </c>
      <c r="J109" s="13"/>
      <c r="K109" s="1"/>
      <c r="L109" s="99">
        <v>90.656820999999994</v>
      </c>
      <c r="M109" s="71"/>
      <c r="N109" s="41"/>
      <c r="O109" s="35"/>
      <c r="P109" s="12">
        <f t="shared" si="80"/>
        <v>0.01</v>
      </c>
      <c r="Q109" s="67">
        <f t="shared" si="86"/>
        <v>0.01</v>
      </c>
      <c r="R109" s="14"/>
      <c r="AB109" s="25" t="str">
        <f t="shared" si="87"/>
        <v>na</v>
      </c>
      <c r="AC109" s="12" t="str">
        <f t="shared" si="81"/>
        <v>na</v>
      </c>
      <c r="AD109" s="12" t="str">
        <f t="shared" si="81"/>
        <v>na</v>
      </c>
      <c r="AE109" s="12" t="str">
        <f t="shared" si="81"/>
        <v>na</v>
      </c>
      <c r="AF109" s="12" t="str">
        <f t="shared" si="81"/>
        <v>na</v>
      </c>
      <c r="AG109" s="12" t="str">
        <f t="shared" si="81"/>
        <v>na</v>
      </c>
      <c r="AH109" s="12" t="str">
        <f t="shared" si="81"/>
        <v>na</v>
      </c>
      <c r="AI109" s="12" t="str">
        <f t="shared" si="81"/>
        <v>na</v>
      </c>
      <c r="AJ109" s="12" t="str">
        <f t="shared" si="81"/>
        <v>na</v>
      </c>
      <c r="AK109" s="12" t="str">
        <f t="shared" si="81"/>
        <v>na</v>
      </c>
      <c r="AL109" s="25" t="str">
        <f t="shared" si="88"/>
        <v>na</v>
      </c>
      <c r="AM109" s="12" t="str">
        <f t="shared" si="82"/>
        <v>na</v>
      </c>
      <c r="AN109" s="12" t="str">
        <f t="shared" si="82"/>
        <v>na</v>
      </c>
      <c r="AO109" s="12" t="str">
        <f t="shared" si="82"/>
        <v>na</v>
      </c>
      <c r="AP109" s="12" t="str">
        <f t="shared" si="82"/>
        <v>na</v>
      </c>
      <c r="AQ109" s="12" t="str">
        <f t="shared" si="82"/>
        <v>na</v>
      </c>
      <c r="AR109" s="12" t="str">
        <f t="shared" si="82"/>
        <v>na</v>
      </c>
      <c r="AS109" s="12" t="str">
        <f t="shared" si="82"/>
        <v>na</v>
      </c>
      <c r="AT109" s="12" t="str">
        <f t="shared" si="82"/>
        <v>na</v>
      </c>
      <c r="AU109" s="67" t="str">
        <f t="shared" si="82"/>
        <v>na</v>
      </c>
      <c r="AX109" t="s">
        <v>32</v>
      </c>
      <c r="AY109" s="13"/>
      <c r="AZ109" s="13"/>
      <c r="BA109" s="13"/>
      <c r="BB109" s="13"/>
      <c r="BC109" s="13"/>
      <c r="BD109" s="46"/>
      <c r="BE109" s="39" t="s">
        <v>8</v>
      </c>
      <c r="BF109" t="s">
        <v>186</v>
      </c>
      <c r="BG109" s="13"/>
      <c r="BH109" s="1"/>
      <c r="BI109" s="99">
        <v>90.656820999999994</v>
      </c>
      <c r="BJ109" s="71"/>
      <c r="BK109" s="41"/>
      <c r="BL109" s="35"/>
      <c r="BM109" s="12">
        <f t="shared" si="83"/>
        <v>0.01</v>
      </c>
      <c r="BN109" s="67">
        <f t="shared" si="89"/>
        <v>0.01</v>
      </c>
      <c r="BO109" s="14"/>
      <c r="BY109" s="25" t="str">
        <f t="shared" si="90"/>
        <v>na</v>
      </c>
      <c r="BZ109" s="12" t="str">
        <f t="shared" si="84"/>
        <v>na</v>
      </c>
      <c r="CA109" s="12" t="str">
        <f t="shared" si="84"/>
        <v>na</v>
      </c>
      <c r="CB109" s="12" t="str">
        <f t="shared" si="84"/>
        <v>na</v>
      </c>
      <c r="CC109" s="12" t="str">
        <f t="shared" si="84"/>
        <v>na</v>
      </c>
      <c r="CD109" s="12" t="str">
        <f t="shared" si="84"/>
        <v>na</v>
      </c>
      <c r="CE109" s="12" t="str">
        <f t="shared" si="84"/>
        <v>na</v>
      </c>
      <c r="CF109" s="12" t="str">
        <f t="shared" si="84"/>
        <v>na</v>
      </c>
      <c r="CG109" s="12" t="str">
        <f t="shared" si="84"/>
        <v>na</v>
      </c>
      <c r="CH109" s="12" t="str">
        <f t="shared" si="84"/>
        <v>na</v>
      </c>
      <c r="CI109" s="25" t="str">
        <f t="shared" si="91"/>
        <v>na</v>
      </c>
      <c r="CJ109" s="12" t="str">
        <f t="shared" si="85"/>
        <v>na</v>
      </c>
      <c r="CK109" s="12" t="str">
        <f t="shared" si="85"/>
        <v>na</v>
      </c>
      <c r="CL109" s="12" t="str">
        <f t="shared" si="85"/>
        <v>na</v>
      </c>
      <c r="CM109" s="12" t="str">
        <f t="shared" si="85"/>
        <v>na</v>
      </c>
      <c r="CN109" s="12" t="str">
        <f t="shared" si="85"/>
        <v>na</v>
      </c>
      <c r="CO109" s="12" t="str">
        <f t="shared" si="85"/>
        <v>na</v>
      </c>
      <c r="CP109" s="12" t="str">
        <f t="shared" si="85"/>
        <v>na</v>
      </c>
      <c r="CQ109" s="12" t="str">
        <f t="shared" si="85"/>
        <v>na</v>
      </c>
      <c r="CR109" s="67" t="str">
        <f t="shared" si="85"/>
        <v>na</v>
      </c>
    </row>
    <row r="110" spans="1:96" ht="15.75" x14ac:dyDescent="0.25">
      <c r="A110" s="13" t="s">
        <v>92</v>
      </c>
      <c r="B110" s="13"/>
      <c r="C110" s="13"/>
      <c r="D110" s="13"/>
      <c r="E110" s="13"/>
      <c r="F110" s="13"/>
      <c r="G110" s="46"/>
      <c r="H110" s="39" t="s">
        <v>8</v>
      </c>
      <c r="I110" t="s">
        <v>186</v>
      </c>
      <c r="J110" s="13"/>
      <c r="K110" s="1"/>
      <c r="L110" s="99">
        <v>66.771104999999991</v>
      </c>
      <c r="M110" s="71"/>
      <c r="N110" s="41"/>
      <c r="O110" s="35"/>
      <c r="P110" s="12">
        <f t="shared" si="80"/>
        <v>0.01</v>
      </c>
      <c r="Q110" s="67">
        <f t="shared" si="86"/>
        <v>0.01</v>
      </c>
      <c r="R110" s="14"/>
      <c r="AB110" s="25" t="str">
        <f t="shared" si="87"/>
        <v>na</v>
      </c>
      <c r="AC110" s="12" t="str">
        <f t="shared" si="81"/>
        <v>na</v>
      </c>
      <c r="AD110" s="12" t="str">
        <f t="shared" si="81"/>
        <v>na</v>
      </c>
      <c r="AE110" s="12" t="str">
        <f t="shared" si="81"/>
        <v>na</v>
      </c>
      <c r="AF110" s="12" t="str">
        <f t="shared" si="81"/>
        <v>na</v>
      </c>
      <c r="AG110" s="12" t="str">
        <f t="shared" si="81"/>
        <v>na</v>
      </c>
      <c r="AH110" s="12" t="str">
        <f t="shared" si="81"/>
        <v>na</v>
      </c>
      <c r="AI110" s="12" t="str">
        <f t="shared" si="81"/>
        <v>na</v>
      </c>
      <c r="AJ110" s="12" t="str">
        <f t="shared" si="81"/>
        <v>na</v>
      </c>
      <c r="AK110" s="12" t="str">
        <f t="shared" si="81"/>
        <v>na</v>
      </c>
      <c r="AL110" s="25" t="str">
        <f t="shared" si="88"/>
        <v>na</v>
      </c>
      <c r="AM110" s="12" t="str">
        <f t="shared" si="82"/>
        <v>na</v>
      </c>
      <c r="AN110" s="12" t="str">
        <f t="shared" si="82"/>
        <v>na</v>
      </c>
      <c r="AO110" s="12" t="str">
        <f t="shared" si="82"/>
        <v>na</v>
      </c>
      <c r="AP110" s="12" t="str">
        <f t="shared" si="82"/>
        <v>na</v>
      </c>
      <c r="AQ110" s="12" t="str">
        <f t="shared" si="82"/>
        <v>na</v>
      </c>
      <c r="AR110" s="12" t="str">
        <f t="shared" si="82"/>
        <v>na</v>
      </c>
      <c r="AS110" s="12" t="str">
        <f t="shared" si="82"/>
        <v>na</v>
      </c>
      <c r="AT110" s="12" t="str">
        <f t="shared" si="82"/>
        <v>na</v>
      </c>
      <c r="AU110" s="67" t="str">
        <f t="shared" si="82"/>
        <v>na</v>
      </c>
      <c r="AX110" t="s">
        <v>92</v>
      </c>
      <c r="AY110" s="13"/>
      <c r="AZ110" s="13"/>
      <c r="BA110" s="13"/>
      <c r="BB110" s="13"/>
      <c r="BC110" s="13"/>
      <c r="BD110" s="46"/>
      <c r="BE110" s="39" t="s">
        <v>8</v>
      </c>
      <c r="BF110" t="s">
        <v>186</v>
      </c>
      <c r="BG110" s="13"/>
      <c r="BH110" s="1"/>
      <c r="BI110" s="99">
        <v>66.771104999999991</v>
      </c>
      <c r="BJ110" s="71"/>
      <c r="BK110" s="41"/>
      <c r="BL110" s="35"/>
      <c r="BM110" s="12">
        <f t="shared" si="83"/>
        <v>0.01</v>
      </c>
      <c r="BN110" s="67">
        <f t="shared" si="89"/>
        <v>0.01</v>
      </c>
      <c r="BO110" s="14"/>
      <c r="BY110" s="25" t="str">
        <f t="shared" si="90"/>
        <v>na</v>
      </c>
      <c r="BZ110" s="12" t="str">
        <f t="shared" si="84"/>
        <v>na</v>
      </c>
      <c r="CA110" s="12" t="str">
        <f t="shared" si="84"/>
        <v>na</v>
      </c>
      <c r="CB110" s="12" t="str">
        <f t="shared" si="84"/>
        <v>na</v>
      </c>
      <c r="CC110" s="12" t="str">
        <f t="shared" si="84"/>
        <v>na</v>
      </c>
      <c r="CD110" s="12" t="str">
        <f t="shared" si="84"/>
        <v>na</v>
      </c>
      <c r="CE110" s="12" t="str">
        <f t="shared" si="84"/>
        <v>na</v>
      </c>
      <c r="CF110" s="12" t="str">
        <f t="shared" si="84"/>
        <v>na</v>
      </c>
      <c r="CG110" s="12" t="str">
        <f t="shared" si="84"/>
        <v>na</v>
      </c>
      <c r="CH110" s="12" t="str">
        <f t="shared" si="84"/>
        <v>na</v>
      </c>
      <c r="CI110" s="25" t="str">
        <f t="shared" si="91"/>
        <v>na</v>
      </c>
      <c r="CJ110" s="12" t="str">
        <f t="shared" si="85"/>
        <v>na</v>
      </c>
      <c r="CK110" s="12" t="str">
        <f t="shared" si="85"/>
        <v>na</v>
      </c>
      <c r="CL110" s="12" t="str">
        <f t="shared" si="85"/>
        <v>na</v>
      </c>
      <c r="CM110" s="12" t="str">
        <f t="shared" si="85"/>
        <v>na</v>
      </c>
      <c r="CN110" s="12" t="str">
        <f t="shared" si="85"/>
        <v>na</v>
      </c>
      <c r="CO110" s="12" t="str">
        <f t="shared" si="85"/>
        <v>na</v>
      </c>
      <c r="CP110" s="12" t="str">
        <f t="shared" si="85"/>
        <v>na</v>
      </c>
      <c r="CQ110" s="12" t="str">
        <f t="shared" si="85"/>
        <v>na</v>
      </c>
      <c r="CR110" s="67" t="str">
        <f t="shared" si="85"/>
        <v>na</v>
      </c>
    </row>
    <row r="111" spans="1:96" ht="15.75" x14ac:dyDescent="0.25">
      <c r="A111" s="13" t="s">
        <v>193</v>
      </c>
      <c r="B111" s="13"/>
      <c r="C111" s="13"/>
      <c r="D111" s="13"/>
      <c r="E111" s="13"/>
      <c r="F111" s="13"/>
      <c r="G111" s="46"/>
      <c r="H111" s="39" t="s">
        <v>8</v>
      </c>
      <c r="I111" t="s">
        <v>186</v>
      </c>
      <c r="J111" s="13"/>
      <c r="K111" s="1"/>
      <c r="L111" s="99">
        <v>58.070120000000003</v>
      </c>
      <c r="M111" s="71"/>
      <c r="N111" s="41"/>
      <c r="O111" s="35"/>
      <c r="P111" s="12">
        <f t="shared" si="80"/>
        <v>0.01</v>
      </c>
      <c r="Q111" s="67">
        <f t="shared" si="86"/>
        <v>0.01</v>
      </c>
      <c r="R111" s="1"/>
      <c r="AB111" s="25" t="str">
        <f t="shared" si="87"/>
        <v>na</v>
      </c>
      <c r="AC111" s="12" t="str">
        <f t="shared" si="81"/>
        <v>na</v>
      </c>
      <c r="AD111" s="12" t="str">
        <f t="shared" si="81"/>
        <v>na</v>
      </c>
      <c r="AE111" s="12" t="str">
        <f t="shared" si="81"/>
        <v>na</v>
      </c>
      <c r="AF111" s="12" t="str">
        <f t="shared" si="81"/>
        <v>na</v>
      </c>
      <c r="AG111" s="12" t="str">
        <f t="shared" si="81"/>
        <v>na</v>
      </c>
      <c r="AH111" s="12" t="str">
        <f t="shared" si="81"/>
        <v>na</v>
      </c>
      <c r="AI111" s="12" t="str">
        <f t="shared" si="81"/>
        <v>na</v>
      </c>
      <c r="AJ111" s="12" t="str">
        <f t="shared" si="81"/>
        <v>na</v>
      </c>
      <c r="AK111" s="12" t="str">
        <f t="shared" si="81"/>
        <v>na</v>
      </c>
      <c r="AL111" s="25" t="str">
        <f t="shared" si="88"/>
        <v>na</v>
      </c>
      <c r="AM111" s="12" t="str">
        <f t="shared" si="82"/>
        <v>na</v>
      </c>
      <c r="AN111" s="12" t="str">
        <f t="shared" si="82"/>
        <v>na</v>
      </c>
      <c r="AO111" s="12" t="str">
        <f t="shared" si="82"/>
        <v>na</v>
      </c>
      <c r="AP111" s="12" t="str">
        <f t="shared" si="82"/>
        <v>na</v>
      </c>
      <c r="AQ111" s="12" t="str">
        <f t="shared" si="82"/>
        <v>na</v>
      </c>
      <c r="AR111" s="12" t="str">
        <f t="shared" si="82"/>
        <v>na</v>
      </c>
      <c r="AS111" s="12" t="str">
        <f t="shared" si="82"/>
        <v>na</v>
      </c>
      <c r="AT111" s="12" t="str">
        <f t="shared" si="82"/>
        <v>na</v>
      </c>
      <c r="AU111" s="67" t="str">
        <f t="shared" si="82"/>
        <v>na</v>
      </c>
      <c r="AX111" t="s">
        <v>193</v>
      </c>
      <c r="AY111" s="13"/>
      <c r="AZ111" s="13"/>
      <c r="BA111" s="13"/>
      <c r="BB111" s="13"/>
      <c r="BC111" s="13"/>
      <c r="BD111" s="46"/>
      <c r="BE111" s="39" t="s">
        <v>8</v>
      </c>
      <c r="BF111" t="s">
        <v>186</v>
      </c>
      <c r="BG111" s="13"/>
      <c r="BH111" s="1"/>
      <c r="BI111" s="99">
        <v>58.070120000000003</v>
      </c>
      <c r="BJ111" s="71"/>
      <c r="BK111" s="41"/>
      <c r="BL111" s="35"/>
      <c r="BM111" s="12">
        <f t="shared" si="83"/>
        <v>0.01</v>
      </c>
      <c r="BN111" s="67">
        <f t="shared" si="89"/>
        <v>0.01</v>
      </c>
      <c r="BO111" s="1"/>
      <c r="BY111" s="25" t="str">
        <f t="shared" si="90"/>
        <v>na</v>
      </c>
      <c r="BZ111" s="12" t="str">
        <f t="shared" si="84"/>
        <v>na</v>
      </c>
      <c r="CA111" s="12" t="str">
        <f t="shared" si="84"/>
        <v>na</v>
      </c>
      <c r="CB111" s="12" t="str">
        <f t="shared" si="84"/>
        <v>na</v>
      </c>
      <c r="CC111" s="12" t="str">
        <f t="shared" si="84"/>
        <v>na</v>
      </c>
      <c r="CD111" s="12" t="str">
        <f t="shared" si="84"/>
        <v>na</v>
      </c>
      <c r="CE111" s="12" t="str">
        <f t="shared" si="84"/>
        <v>na</v>
      </c>
      <c r="CF111" s="12" t="str">
        <f t="shared" si="84"/>
        <v>na</v>
      </c>
      <c r="CG111" s="12" t="str">
        <f t="shared" si="84"/>
        <v>na</v>
      </c>
      <c r="CH111" s="12" t="str">
        <f t="shared" si="84"/>
        <v>na</v>
      </c>
      <c r="CI111" s="25" t="str">
        <f t="shared" si="91"/>
        <v>na</v>
      </c>
      <c r="CJ111" s="12" t="str">
        <f t="shared" si="85"/>
        <v>na</v>
      </c>
      <c r="CK111" s="12" t="str">
        <f t="shared" si="85"/>
        <v>na</v>
      </c>
      <c r="CL111" s="12" t="str">
        <f t="shared" si="85"/>
        <v>na</v>
      </c>
      <c r="CM111" s="12" t="str">
        <f t="shared" si="85"/>
        <v>na</v>
      </c>
      <c r="CN111" s="12" t="str">
        <f t="shared" si="85"/>
        <v>na</v>
      </c>
      <c r="CO111" s="12" t="str">
        <f t="shared" si="85"/>
        <v>na</v>
      </c>
      <c r="CP111" s="12" t="str">
        <f t="shared" si="85"/>
        <v>na</v>
      </c>
      <c r="CQ111" s="12" t="str">
        <f t="shared" si="85"/>
        <v>na</v>
      </c>
      <c r="CR111" s="67" t="str">
        <f t="shared" si="85"/>
        <v>na</v>
      </c>
    </row>
    <row r="112" spans="1:96" ht="15.75" x14ac:dyDescent="0.25">
      <c r="A112" s="13" t="s">
        <v>99</v>
      </c>
      <c r="B112" s="13"/>
      <c r="C112" s="13"/>
      <c r="D112" s="13"/>
      <c r="E112" s="13"/>
      <c r="F112" s="13"/>
      <c r="G112" s="46"/>
      <c r="H112" s="39" t="s">
        <v>8</v>
      </c>
      <c r="I112" t="s">
        <v>186</v>
      </c>
      <c r="J112" s="13"/>
      <c r="K112" s="1"/>
      <c r="L112" s="99">
        <v>1404.2947000000001</v>
      </c>
      <c r="M112" s="71"/>
      <c r="N112" s="41"/>
      <c r="O112" s="35"/>
      <c r="P112" s="12">
        <f t="shared" si="80"/>
        <v>0.01</v>
      </c>
      <c r="Q112" s="67">
        <f t="shared" si="86"/>
        <v>0.01</v>
      </c>
      <c r="R112" s="14"/>
      <c r="AB112" s="25" t="str">
        <f t="shared" si="87"/>
        <v>na</v>
      </c>
      <c r="AC112" s="12" t="str">
        <f t="shared" si="81"/>
        <v>na</v>
      </c>
      <c r="AD112" s="12" t="str">
        <f t="shared" si="81"/>
        <v>na</v>
      </c>
      <c r="AE112" s="12" t="str">
        <f t="shared" si="81"/>
        <v>na</v>
      </c>
      <c r="AF112" s="12" t="str">
        <f t="shared" si="81"/>
        <v>na</v>
      </c>
      <c r="AG112" s="12" t="str">
        <f t="shared" si="81"/>
        <v>na</v>
      </c>
      <c r="AH112" s="12" t="str">
        <f t="shared" si="81"/>
        <v>na</v>
      </c>
      <c r="AI112" s="12" t="str">
        <f t="shared" si="81"/>
        <v>na</v>
      </c>
      <c r="AJ112" s="12" t="str">
        <f t="shared" si="81"/>
        <v>na</v>
      </c>
      <c r="AK112" s="12" t="str">
        <f t="shared" si="81"/>
        <v>na</v>
      </c>
      <c r="AL112" s="25" t="str">
        <f t="shared" si="88"/>
        <v>na</v>
      </c>
      <c r="AM112" s="12" t="str">
        <f t="shared" si="82"/>
        <v>na</v>
      </c>
      <c r="AN112" s="12" t="str">
        <f t="shared" si="82"/>
        <v>na</v>
      </c>
      <c r="AO112" s="12" t="str">
        <f t="shared" si="82"/>
        <v>na</v>
      </c>
      <c r="AP112" s="12" t="str">
        <f t="shared" si="82"/>
        <v>na</v>
      </c>
      <c r="AQ112" s="12" t="str">
        <f t="shared" si="82"/>
        <v>na</v>
      </c>
      <c r="AR112" s="12" t="str">
        <f t="shared" si="82"/>
        <v>na</v>
      </c>
      <c r="AS112" s="12" t="str">
        <f t="shared" si="82"/>
        <v>na</v>
      </c>
      <c r="AT112" s="12" t="str">
        <f t="shared" si="82"/>
        <v>na</v>
      </c>
      <c r="AU112" s="67" t="str">
        <f t="shared" si="82"/>
        <v>na</v>
      </c>
      <c r="AX112" t="s">
        <v>99</v>
      </c>
      <c r="AY112" s="13"/>
      <c r="AZ112" s="13"/>
      <c r="BA112" s="13"/>
      <c r="BB112" s="13"/>
      <c r="BC112" s="13"/>
      <c r="BD112" s="46"/>
      <c r="BE112" s="39" t="s">
        <v>8</v>
      </c>
      <c r="BF112" t="s">
        <v>186</v>
      </c>
      <c r="BG112" s="13"/>
      <c r="BH112" s="1"/>
      <c r="BI112" s="99">
        <v>1404.2947000000001</v>
      </c>
      <c r="BJ112" s="71"/>
      <c r="BK112" s="41"/>
      <c r="BL112" s="35"/>
      <c r="BM112" s="12">
        <f t="shared" si="83"/>
        <v>0.01</v>
      </c>
      <c r="BN112" s="67">
        <f t="shared" si="89"/>
        <v>0.01</v>
      </c>
      <c r="BO112" s="14"/>
      <c r="BY112" s="25" t="str">
        <f t="shared" si="90"/>
        <v>na</v>
      </c>
      <c r="BZ112" s="12" t="str">
        <f t="shared" si="84"/>
        <v>na</v>
      </c>
      <c r="CA112" s="12" t="str">
        <f t="shared" si="84"/>
        <v>na</v>
      </c>
      <c r="CB112" s="12" t="str">
        <f t="shared" si="84"/>
        <v>na</v>
      </c>
      <c r="CC112" s="12" t="str">
        <f t="shared" si="84"/>
        <v>na</v>
      </c>
      <c r="CD112" s="12" t="str">
        <f t="shared" si="84"/>
        <v>na</v>
      </c>
      <c r="CE112" s="12" t="str">
        <f t="shared" si="84"/>
        <v>na</v>
      </c>
      <c r="CF112" s="12" t="str">
        <f t="shared" si="84"/>
        <v>na</v>
      </c>
      <c r="CG112" s="12" t="str">
        <f t="shared" si="84"/>
        <v>na</v>
      </c>
      <c r="CH112" s="12" t="str">
        <f t="shared" si="84"/>
        <v>na</v>
      </c>
      <c r="CI112" s="25" t="str">
        <f t="shared" si="91"/>
        <v>na</v>
      </c>
      <c r="CJ112" s="12" t="str">
        <f t="shared" si="85"/>
        <v>na</v>
      </c>
      <c r="CK112" s="12" t="str">
        <f t="shared" si="85"/>
        <v>na</v>
      </c>
      <c r="CL112" s="12" t="str">
        <f t="shared" si="85"/>
        <v>na</v>
      </c>
      <c r="CM112" s="12" t="str">
        <f t="shared" si="85"/>
        <v>na</v>
      </c>
      <c r="CN112" s="12" t="str">
        <f t="shared" si="85"/>
        <v>na</v>
      </c>
      <c r="CO112" s="12" t="str">
        <f t="shared" si="85"/>
        <v>na</v>
      </c>
      <c r="CP112" s="12" t="str">
        <f t="shared" si="85"/>
        <v>na</v>
      </c>
      <c r="CQ112" s="12" t="str">
        <f t="shared" si="85"/>
        <v>na</v>
      </c>
      <c r="CR112" s="67" t="str">
        <f t="shared" si="85"/>
        <v>na</v>
      </c>
    </row>
    <row r="113" spans="1:96" ht="15.75" x14ac:dyDescent="0.25">
      <c r="A113" s="13" t="s">
        <v>100</v>
      </c>
      <c r="B113" s="13"/>
      <c r="C113" s="13"/>
      <c r="D113" s="13"/>
      <c r="E113" s="13"/>
      <c r="F113" s="13"/>
      <c r="G113" s="46"/>
      <c r="H113" s="39" t="s">
        <v>9</v>
      </c>
      <c r="I113" t="s">
        <v>186</v>
      </c>
      <c r="J113" s="13"/>
      <c r="K113" s="1">
        <v>21</v>
      </c>
      <c r="L113" s="99">
        <v>1.745859</v>
      </c>
      <c r="M113" s="83"/>
      <c r="N113" s="119"/>
      <c r="O113" s="112"/>
      <c r="P113" s="12">
        <f t="shared" si="80"/>
        <v>0.01</v>
      </c>
      <c r="Q113" s="67">
        <f t="shared" si="86"/>
        <v>0.01</v>
      </c>
      <c r="R113" s="14">
        <v>1</v>
      </c>
      <c r="U113">
        <v>1</v>
      </c>
      <c r="V113">
        <v>1</v>
      </c>
      <c r="W113">
        <v>1</v>
      </c>
      <c r="Y113">
        <v>1</v>
      </c>
      <c r="AB113" s="25">
        <f t="shared" si="87"/>
        <v>-4.6051701859880909</v>
      </c>
      <c r="AC113" s="12" t="str">
        <f t="shared" ref="AC113:AC131" si="92">IF(S113&gt;0,(S113/S$133)*LN($P113),"na")</f>
        <v>na</v>
      </c>
      <c r="AD113" s="12" t="str">
        <f t="shared" ref="AD113:AD131" si="93">IF(T113&gt;0,(T113/T$133)*LN($P113),"na")</f>
        <v>na</v>
      </c>
      <c r="AE113" s="12">
        <f t="shared" ref="AE113:AE131" si="94">IF(U113&gt;0,(U113/U$133)*LN($P113),"na")</f>
        <v>-7.6553478416425413</v>
      </c>
      <c r="AF113" s="12">
        <f t="shared" ref="AF113:AF131" si="95">IF(V113&gt;0,(V113/V$133)*LN($P113),"na")</f>
        <v>-7.557202356493276</v>
      </c>
      <c r="AG113" s="12">
        <f t="shared" ref="AG113:AG131" si="96">IF(W113&gt;0,(W113/W$133)*LN($P113),"na")</f>
        <v>-5.1938009616407044</v>
      </c>
      <c r="AH113" s="12" t="str">
        <f t="shared" ref="AH113:AH131" si="97">IF(X113&gt;0,(X113/X$133)*LN($P113),"na")</f>
        <v>na</v>
      </c>
      <c r="AI113" s="12">
        <f t="shared" ref="AI113:AI131" si="98">IF(Y113&gt;0,(Y113/Y$133)*LN($P113),"na")</f>
        <v>-4.6051701859880909</v>
      </c>
      <c r="AJ113" s="12" t="str">
        <f t="shared" ref="AJ113:AJ131" si="99">IF(Z113&gt;0,(Z113/Z$133)*LN($P113),"na")</f>
        <v>na</v>
      </c>
      <c r="AK113" s="12" t="str">
        <f t="shared" ref="AK113:AK131" si="100">IF(AA113&gt;0,(AA113/AA$133)*LN($P113),"na")</f>
        <v>na</v>
      </c>
      <c r="AL113" s="25">
        <f t="shared" si="88"/>
        <v>1</v>
      </c>
      <c r="AM113" s="12" t="str">
        <f t="shared" ref="AM113:AM131" si="101">IF(S113&gt;0,(((S113/S$133)^2)*($Q113^2))/($P113^2),"na")</f>
        <v>na</v>
      </c>
      <c r="AN113" s="12" t="str">
        <f t="shared" ref="AN113:AN131" si="102">IF(T113&gt;0,(((T113/T$133)^2)*($Q113^2))/($P113^2),"na")</f>
        <v>na</v>
      </c>
      <c r="AO113" s="12">
        <f t="shared" ref="AO113:AO131" si="103">IF(U113&gt;0,(((U113/U$133)^2)*($Q113^2))/($P113^2),"na")</f>
        <v>2.7633665036262443</v>
      </c>
      <c r="AP113" s="12">
        <f t="shared" ref="AP113:AP131" si="104">IF(V113&gt;0,(((V113/V$133)^2)*($Q113^2))/($P113^2),"na")</f>
        <v>2.6929651545036148</v>
      </c>
      <c r="AQ113" s="12">
        <f t="shared" ref="AQ113:AQ131" si="105">IF(W113&gt;0,(((W113/W$133)^2)*($Q113^2))/($P113^2),"na")</f>
        <v>1.271976934818249</v>
      </c>
      <c r="AR113" s="12" t="str">
        <f t="shared" ref="AR113:AR131" si="106">IF(X113&gt;0,(((X113/X$133)^2)*($Q113^2))/($P113^2),"na")</f>
        <v>na</v>
      </c>
      <c r="AS113" s="12">
        <f t="shared" ref="AS113:AS131" si="107">IF(Y113&gt;0,(((Y113/Y$133)^2)*($Q113^2))/($P113^2),"na")</f>
        <v>1</v>
      </c>
      <c r="AT113" s="12" t="str">
        <f t="shared" ref="AT113:AT131" si="108">IF(Z113&gt;0,(((Z113/Z$133)^2)*($Q113^2))/($P113^2),"na")</f>
        <v>na</v>
      </c>
      <c r="AU113" s="67" t="str">
        <f t="shared" ref="AU113:AU131" si="109">IF(AA113&gt;0,(((AA113/AA$133)^2)*($Q113^2))/($P113^2),"na")</f>
        <v>na</v>
      </c>
      <c r="AX113" t="s">
        <v>100</v>
      </c>
      <c r="AY113" s="13"/>
      <c r="AZ113" s="13"/>
      <c r="BA113" s="13"/>
      <c r="BB113" s="13"/>
      <c r="BC113" s="13"/>
      <c r="BD113" s="46"/>
      <c r="BE113" s="39" t="s">
        <v>9</v>
      </c>
      <c r="BF113" t="s">
        <v>186</v>
      </c>
      <c r="BG113" s="13"/>
      <c r="BH113" s="1">
        <v>21</v>
      </c>
      <c r="BI113" s="99">
        <v>1.745859</v>
      </c>
      <c r="BJ113" s="83">
        <v>21</v>
      </c>
      <c r="BK113" s="119">
        <v>0.60545994770005951</v>
      </c>
      <c r="BL113" s="112">
        <v>0.26898732006999415</v>
      </c>
      <c r="BM113" s="12">
        <f t="shared" si="83"/>
        <v>0.34679773549871984</v>
      </c>
      <c r="BN113" s="67">
        <f t="shared" si="89"/>
        <v>0.1540716175074815</v>
      </c>
      <c r="BO113" s="14">
        <v>1</v>
      </c>
      <c r="BR113">
        <v>1</v>
      </c>
      <c r="BS113">
        <v>1</v>
      </c>
      <c r="BT113">
        <v>1</v>
      </c>
      <c r="BV113">
        <v>1</v>
      </c>
      <c r="BY113" s="25">
        <f t="shared" si="90"/>
        <v>-1.0590135638008755</v>
      </c>
      <c r="BZ113" s="12" t="str">
        <f t="shared" ref="BZ113:BZ131" si="110">IF(BP113&gt;0,(BP113/BP$133)*LN($BM113),"na")</f>
        <v>na</v>
      </c>
      <c r="CA113" s="12" t="str">
        <f t="shared" ref="CA113:CA131" si="111">IF(BQ113&gt;0,(BQ113/BQ$133)*LN($BM113),"na")</f>
        <v>na</v>
      </c>
      <c r="CB113" s="12">
        <f t="shared" ref="CB113:CB131" si="112">IF(BR113&gt;0,(BR113/BR$133)*LN($BM113),"na")</f>
        <v>-1.7604381320326243</v>
      </c>
      <c r="CC113" s="12">
        <f t="shared" ref="CC113:CC131" si="113">IF(BS113&gt;0,(BS113/BS$133)*LN($BM113),"na")</f>
        <v>-1.7378684123911801</v>
      </c>
      <c r="CD113" s="12">
        <f t="shared" ref="CD113:CD131" si="114">IF(BT113&gt;0,(BT113/BT$133)*LN($BM113),"na")</f>
        <v>-1.1943761997754236</v>
      </c>
      <c r="CE113" s="12" t="str">
        <f t="shared" ref="CE113:CE131" si="115">IF(BU113&gt;0,(BU113/BU$133)*LN($BM113),"na")</f>
        <v>na</v>
      </c>
      <c r="CF113" s="12">
        <f t="shared" ref="CF113:CF131" si="116">IF(BV113&gt;0,(BV113/BV$133)*LN($BM113),"na")</f>
        <v>-1.0590135638008755</v>
      </c>
      <c r="CG113" s="12" t="str">
        <f t="shared" ref="CG113:CG131" si="117">IF(BW113&gt;0,(BW113/BW$133)*LN($BM113),"na")</f>
        <v>na</v>
      </c>
      <c r="CH113" s="12" t="str">
        <f t="shared" ref="CH113:CH131" si="118">IF(BX113&gt;0,(BX113/BX$133)*LN($BM113),"na")</f>
        <v>na</v>
      </c>
      <c r="CI113" s="25">
        <f t="shared" si="91"/>
        <v>0.197375288595524</v>
      </c>
      <c r="CJ113" s="12" t="str">
        <f t="shared" ref="CJ113:CJ131" si="119">IF(BP113&gt;0,(((BP113/BP$133)^2)*($BN113^2))/($BM113^2),"na")</f>
        <v>na</v>
      </c>
      <c r="CK113" s="12" t="str">
        <f t="shared" ref="CK113:CK131" si="120">IF(BQ113&gt;0,(((BQ113/BQ$133)^2)*($BN113^2))/($BM113^2),"na")</f>
        <v>na</v>
      </c>
      <c r="CL113" s="12">
        <f t="shared" ref="CL113:CL131" si="121">IF(BR113&gt;0,(((BR113/BR$133)^2)*($BN113^2))/($BM113^2),"na")</f>
        <v>0.54542026114843412</v>
      </c>
      <c r="CM113" s="12">
        <f t="shared" ref="CM113:CM131" si="122">IF(BS113&gt;0,(((BS113/BS$133)^2)*($BN113^2))/($BM113^2),"na")</f>
        <v>0.53152477454784097</v>
      </c>
      <c r="CN113" s="12">
        <f t="shared" ref="CN113:CN131" si="123">IF(BT113&gt;0,(((BT113/BT$133)^2)*($BN113^2))/($BM113^2),"na")</f>
        <v>0.2510568145966019</v>
      </c>
      <c r="CO113" s="12" t="str">
        <f t="shared" ref="CO113:CO131" si="124">IF(BU113&gt;0,(((BU113/BU$133)^2)*($BN113^2))/($BM113^2),"na")</f>
        <v>na</v>
      </c>
      <c r="CP113" s="12">
        <f t="shared" ref="CP113:CP131" si="125">IF(BV113&gt;0,(((BV113/BV$133)^2)*($BN113^2))/($BM113^2),"na")</f>
        <v>0.197375288595524</v>
      </c>
      <c r="CQ113" s="12" t="str">
        <f t="shared" ref="CQ113:CQ131" si="126">IF(BW113&gt;0,(((BW113/BW$133)^2)*($BN113^2))/($BM113^2),"na")</f>
        <v>na</v>
      </c>
      <c r="CR113" s="67" t="str">
        <f t="shared" ref="CR113:CR131" si="127">IF(BX113&gt;0,(((BX113/BX$133)^2)*($BN113^2))/($BM113^2),"na")</f>
        <v>na</v>
      </c>
    </row>
    <row r="114" spans="1:96" ht="15.75" x14ac:dyDescent="0.25">
      <c r="A114" s="13" t="s">
        <v>123</v>
      </c>
      <c r="B114" s="13"/>
      <c r="C114" s="13"/>
      <c r="D114" s="13"/>
      <c r="E114" s="13"/>
      <c r="F114" s="13"/>
      <c r="G114" s="46"/>
      <c r="H114" s="39" t="s">
        <v>9</v>
      </c>
      <c r="I114" t="s">
        <v>186</v>
      </c>
      <c r="J114" s="13"/>
      <c r="K114" s="1">
        <v>21</v>
      </c>
      <c r="L114" s="99">
        <v>1.9225560000000002</v>
      </c>
      <c r="M114" s="83"/>
      <c r="N114" s="119"/>
      <c r="O114" s="112"/>
      <c r="P114" s="12">
        <f t="shared" si="80"/>
        <v>0.01</v>
      </c>
      <c r="Q114" s="67">
        <f t="shared" si="86"/>
        <v>0.01</v>
      </c>
      <c r="R114" s="1">
        <v>1</v>
      </c>
      <c r="S114">
        <v>0.25</v>
      </c>
      <c r="U114">
        <v>1</v>
      </c>
      <c r="V114">
        <v>0.25</v>
      </c>
      <c r="W114">
        <v>1</v>
      </c>
      <c r="AB114" s="25">
        <f t="shared" si="87"/>
        <v>-4.6051701859880909</v>
      </c>
      <c r="AC114" s="12">
        <f t="shared" si="92"/>
        <v>-1.5350567286626968</v>
      </c>
      <c r="AD114" s="12" t="str">
        <f t="shared" si="93"/>
        <v>na</v>
      </c>
      <c r="AE114" s="12">
        <f t="shared" si="94"/>
        <v>-7.6553478416425413</v>
      </c>
      <c r="AF114" s="12">
        <f t="shared" si="95"/>
        <v>-1.889300589123319</v>
      </c>
      <c r="AG114" s="12">
        <f t="shared" si="96"/>
        <v>-5.1938009616407044</v>
      </c>
      <c r="AH114" s="12" t="str">
        <f t="shared" si="97"/>
        <v>na</v>
      </c>
      <c r="AI114" s="12" t="str">
        <f t="shared" si="98"/>
        <v>na</v>
      </c>
      <c r="AJ114" s="12" t="str">
        <f t="shared" si="99"/>
        <v>na</v>
      </c>
      <c r="AK114" s="12" t="str">
        <f t="shared" si="100"/>
        <v>na</v>
      </c>
      <c r="AL114" s="25">
        <f t="shared" si="88"/>
        <v>1</v>
      </c>
      <c r="AM114" s="12">
        <f t="shared" si="101"/>
        <v>0.1111111111111111</v>
      </c>
      <c r="AN114" s="12" t="str">
        <f t="shared" si="102"/>
        <v>na</v>
      </c>
      <c r="AO114" s="12">
        <f t="shared" si="103"/>
        <v>2.7633665036262443</v>
      </c>
      <c r="AP114" s="12">
        <f t="shared" si="104"/>
        <v>0.16831032215647593</v>
      </c>
      <c r="AQ114" s="12">
        <f t="shared" si="105"/>
        <v>1.271976934818249</v>
      </c>
      <c r="AR114" s="12" t="str">
        <f t="shared" si="106"/>
        <v>na</v>
      </c>
      <c r="AS114" s="12" t="str">
        <f t="shared" si="107"/>
        <v>na</v>
      </c>
      <c r="AT114" s="12" t="str">
        <f t="shared" si="108"/>
        <v>na</v>
      </c>
      <c r="AU114" s="67" t="str">
        <f t="shared" si="109"/>
        <v>na</v>
      </c>
      <c r="AX114" t="s">
        <v>123</v>
      </c>
      <c r="AY114" s="13"/>
      <c r="AZ114" s="13"/>
      <c r="BA114" s="13"/>
      <c r="BB114" s="13"/>
      <c r="BC114" s="13"/>
      <c r="BD114" s="46"/>
      <c r="BE114" s="39" t="s">
        <v>9</v>
      </c>
      <c r="BF114" t="s">
        <v>186</v>
      </c>
      <c r="BG114" s="13"/>
      <c r="BH114" s="1">
        <v>21</v>
      </c>
      <c r="BI114" s="99">
        <v>1.9225560000000002</v>
      </c>
      <c r="BJ114" s="83">
        <v>21</v>
      </c>
      <c r="BK114" s="119">
        <v>2.8131692820498051</v>
      </c>
      <c r="BL114" s="112">
        <v>3.0788978722505562</v>
      </c>
      <c r="BM114" s="12">
        <f t="shared" si="83"/>
        <v>1.4632443903063448</v>
      </c>
      <c r="BN114" s="67">
        <f t="shared" si="89"/>
        <v>1.6014606972439585</v>
      </c>
      <c r="BO114" s="1">
        <v>1</v>
      </c>
      <c r="BP114">
        <v>0.25</v>
      </c>
      <c r="BR114">
        <v>1</v>
      </c>
      <c r="BS114">
        <v>0.25</v>
      </c>
      <c r="BT114">
        <v>1</v>
      </c>
      <c r="BY114" s="25">
        <f t="shared" si="90"/>
        <v>0.3806561554598864</v>
      </c>
      <c r="BZ114" s="12">
        <f t="shared" si="110"/>
        <v>0.12688538515329545</v>
      </c>
      <c r="CA114" s="12" t="str">
        <f t="shared" si="111"/>
        <v>na</v>
      </c>
      <c r="CB114" s="12">
        <f t="shared" si="112"/>
        <v>0.63277906362162939</v>
      </c>
      <c r="CC114" s="12">
        <f t="shared" si="113"/>
        <v>0.15616662788097901</v>
      </c>
      <c r="CD114" s="12">
        <f t="shared" si="114"/>
        <v>0.42931145352618771</v>
      </c>
      <c r="CE114" s="12" t="str">
        <f t="shared" si="115"/>
        <v>na</v>
      </c>
      <c r="CF114" s="12" t="str">
        <f t="shared" si="116"/>
        <v>na</v>
      </c>
      <c r="CG114" s="12" t="str">
        <f t="shared" si="117"/>
        <v>na</v>
      </c>
      <c r="CH114" s="12" t="str">
        <f t="shared" si="118"/>
        <v>na</v>
      </c>
      <c r="CI114" s="25">
        <f t="shared" si="91"/>
        <v>1.1978400614905163</v>
      </c>
      <c r="CJ114" s="12">
        <f t="shared" si="119"/>
        <v>0.13309334016561289</v>
      </c>
      <c r="CK114" s="12" t="str">
        <f t="shared" si="120"/>
        <v>na</v>
      </c>
      <c r="CL114" s="12">
        <f t="shared" si="121"/>
        <v>3.3100711026244931</v>
      </c>
      <c r="CM114" s="12">
        <f t="shared" si="122"/>
        <v>0.20160884664140175</v>
      </c>
      <c r="CN114" s="12">
        <f t="shared" si="123"/>
        <v>1.5236249298172095</v>
      </c>
      <c r="CO114" s="12" t="str">
        <f t="shared" si="124"/>
        <v>na</v>
      </c>
      <c r="CP114" s="12" t="str">
        <f t="shared" si="125"/>
        <v>na</v>
      </c>
      <c r="CQ114" s="12" t="str">
        <f t="shared" si="126"/>
        <v>na</v>
      </c>
      <c r="CR114" s="67" t="str">
        <f t="shared" si="127"/>
        <v>na</v>
      </c>
    </row>
    <row r="115" spans="1:96" ht="15.75" x14ac:dyDescent="0.25">
      <c r="A115" s="13" t="s">
        <v>124</v>
      </c>
      <c r="B115" s="13"/>
      <c r="C115" s="13"/>
      <c r="D115" s="13"/>
      <c r="E115" s="13"/>
      <c r="F115" s="13"/>
      <c r="G115" s="46"/>
      <c r="H115" s="39" t="s">
        <v>9</v>
      </c>
      <c r="I115" t="s">
        <v>186</v>
      </c>
      <c r="J115" s="13"/>
      <c r="K115" s="1">
        <v>21</v>
      </c>
      <c r="L115" s="99">
        <v>9.7531999999999994E-2</v>
      </c>
      <c r="M115" s="83"/>
      <c r="N115" s="119"/>
      <c r="O115" s="112"/>
      <c r="P115" s="12">
        <f t="shared" si="80"/>
        <v>0.01</v>
      </c>
      <c r="Q115" s="67">
        <f t="shared" si="86"/>
        <v>0.01</v>
      </c>
      <c r="R115" s="1">
        <v>1</v>
      </c>
      <c r="S115">
        <v>1</v>
      </c>
      <c r="U115">
        <v>0.375</v>
      </c>
      <c r="V115">
        <v>0.3</v>
      </c>
      <c r="W115">
        <v>1</v>
      </c>
      <c r="AB115" s="25">
        <f t="shared" si="87"/>
        <v>-4.6051701859880909</v>
      </c>
      <c r="AC115" s="12">
        <f t="shared" si="92"/>
        <v>-6.1402269146507873</v>
      </c>
      <c r="AD115" s="12" t="str">
        <f t="shared" si="93"/>
        <v>na</v>
      </c>
      <c r="AE115" s="12">
        <f t="shared" si="94"/>
        <v>-2.8707554406159526</v>
      </c>
      <c r="AF115" s="12">
        <f t="shared" si="95"/>
        <v>-2.2671607069479829</v>
      </c>
      <c r="AG115" s="12">
        <f t="shared" si="96"/>
        <v>-5.1938009616407044</v>
      </c>
      <c r="AH115" s="12" t="str">
        <f t="shared" si="97"/>
        <v>na</v>
      </c>
      <c r="AI115" s="12" t="str">
        <f t="shared" si="98"/>
        <v>na</v>
      </c>
      <c r="AJ115" s="12" t="str">
        <f t="shared" si="99"/>
        <v>na</v>
      </c>
      <c r="AK115" s="12" t="str">
        <f t="shared" si="100"/>
        <v>na</v>
      </c>
      <c r="AL115" s="25">
        <f t="shared" si="88"/>
        <v>1</v>
      </c>
      <c r="AM115" s="12">
        <f t="shared" si="101"/>
        <v>1.7777777777777777</v>
      </c>
      <c r="AN115" s="12" t="str">
        <f t="shared" si="102"/>
        <v>na</v>
      </c>
      <c r="AO115" s="12">
        <f t="shared" si="103"/>
        <v>0.38859841457244054</v>
      </c>
      <c r="AP115" s="12">
        <f t="shared" si="104"/>
        <v>0.24236686390532536</v>
      </c>
      <c r="AQ115" s="12">
        <f t="shared" si="105"/>
        <v>1.271976934818249</v>
      </c>
      <c r="AR115" s="12" t="str">
        <f t="shared" si="106"/>
        <v>na</v>
      </c>
      <c r="AS115" s="12" t="str">
        <f t="shared" si="107"/>
        <v>na</v>
      </c>
      <c r="AT115" s="12" t="str">
        <f t="shared" si="108"/>
        <v>na</v>
      </c>
      <c r="AU115" s="67" t="str">
        <f t="shared" si="109"/>
        <v>na</v>
      </c>
      <c r="AX115" t="s">
        <v>124</v>
      </c>
      <c r="AY115" s="13"/>
      <c r="AZ115" s="13"/>
      <c r="BA115" s="13"/>
      <c r="BB115" s="13"/>
      <c r="BC115" s="13"/>
      <c r="BD115" s="46"/>
      <c r="BE115" s="39" t="s">
        <v>9</v>
      </c>
      <c r="BF115" t="s">
        <v>186</v>
      </c>
      <c r="BG115" s="13"/>
      <c r="BH115" s="1">
        <v>21</v>
      </c>
      <c r="BI115" s="99">
        <v>9.7531999999999994E-2</v>
      </c>
      <c r="BJ115" s="83">
        <v>21</v>
      </c>
      <c r="BK115" s="119">
        <v>0.38634064000257839</v>
      </c>
      <c r="BL115" s="112">
        <v>0.2333921056446128</v>
      </c>
      <c r="BM115" s="12">
        <f t="shared" si="83"/>
        <v>3.961168026930427</v>
      </c>
      <c r="BN115" s="67">
        <f t="shared" si="89"/>
        <v>2.3929797978572451</v>
      </c>
      <c r="BO115" s="1">
        <v>1</v>
      </c>
      <c r="BP115">
        <v>1</v>
      </c>
      <c r="BR115">
        <v>0.375</v>
      </c>
      <c r="BS115">
        <v>0.3</v>
      </c>
      <c r="BT115">
        <v>1</v>
      </c>
      <c r="BY115" s="25">
        <f t="shared" si="90"/>
        <v>1.3765389380708952</v>
      </c>
      <c r="BZ115" s="12">
        <f t="shared" si="110"/>
        <v>1.8353852507611936</v>
      </c>
      <c r="CA115" s="12" t="str">
        <f t="shared" si="111"/>
        <v>na</v>
      </c>
      <c r="CB115" s="12">
        <f t="shared" si="112"/>
        <v>0.85810219516107755</v>
      </c>
      <c r="CC115" s="12">
        <f t="shared" si="113"/>
        <v>0.67768070797336366</v>
      </c>
      <c r="CD115" s="12">
        <f t="shared" si="114"/>
        <v>1.5524875241401075</v>
      </c>
      <c r="CE115" s="12" t="str">
        <f t="shared" si="115"/>
        <v>na</v>
      </c>
      <c r="CF115" s="12" t="str">
        <f t="shared" si="116"/>
        <v>na</v>
      </c>
      <c r="CG115" s="12" t="str">
        <f t="shared" si="117"/>
        <v>na</v>
      </c>
      <c r="CH115" s="12" t="str">
        <f t="shared" si="118"/>
        <v>na</v>
      </c>
      <c r="CI115" s="25">
        <f t="shared" si="91"/>
        <v>0.36494845931532544</v>
      </c>
      <c r="CJ115" s="12">
        <f t="shared" si="119"/>
        <v>0.64879726100502288</v>
      </c>
      <c r="CK115" s="12" t="str">
        <f t="shared" si="120"/>
        <v>na</v>
      </c>
      <c r="CL115" s="12">
        <f t="shared" si="121"/>
        <v>0.14181839269059027</v>
      </c>
      <c r="CM115" s="12">
        <f t="shared" si="122"/>
        <v>8.8451413571335652E-2</v>
      </c>
      <c r="CN115" s="12">
        <f t="shared" si="123"/>
        <v>0.46420602264655003</v>
      </c>
      <c r="CO115" s="12" t="str">
        <f t="shared" si="124"/>
        <v>na</v>
      </c>
      <c r="CP115" s="12" t="str">
        <f t="shared" si="125"/>
        <v>na</v>
      </c>
      <c r="CQ115" s="12" t="str">
        <f t="shared" si="126"/>
        <v>na</v>
      </c>
      <c r="CR115" s="67" t="str">
        <f t="shared" si="127"/>
        <v>na</v>
      </c>
    </row>
    <row r="116" spans="1:96" ht="15.75" x14ac:dyDescent="0.25">
      <c r="A116" s="13" t="s">
        <v>209</v>
      </c>
      <c r="B116" s="13"/>
      <c r="C116" s="13"/>
      <c r="D116" s="13"/>
      <c r="E116" s="13"/>
      <c r="F116" s="13"/>
      <c r="G116" s="46"/>
      <c r="H116" s="39" t="s">
        <v>8</v>
      </c>
      <c r="I116" t="s">
        <v>186</v>
      </c>
      <c r="J116" s="13"/>
      <c r="K116" s="1"/>
      <c r="L116" s="99">
        <v>2155.0324000000001</v>
      </c>
      <c r="M116" s="71"/>
      <c r="N116" s="41"/>
      <c r="O116" s="35"/>
      <c r="P116" s="12">
        <f t="shared" si="80"/>
        <v>0.01</v>
      </c>
      <c r="Q116" s="67">
        <f t="shared" si="86"/>
        <v>0.01</v>
      </c>
      <c r="R116" s="1"/>
      <c r="AB116" s="25" t="str">
        <f t="shared" si="87"/>
        <v>na</v>
      </c>
      <c r="AC116" s="12" t="str">
        <f t="shared" si="92"/>
        <v>na</v>
      </c>
      <c r="AD116" s="12" t="str">
        <f t="shared" si="93"/>
        <v>na</v>
      </c>
      <c r="AE116" s="12" t="str">
        <f t="shared" si="94"/>
        <v>na</v>
      </c>
      <c r="AF116" s="12" t="str">
        <f t="shared" si="95"/>
        <v>na</v>
      </c>
      <c r="AG116" s="12" t="str">
        <f t="shared" si="96"/>
        <v>na</v>
      </c>
      <c r="AH116" s="12" t="str">
        <f t="shared" si="97"/>
        <v>na</v>
      </c>
      <c r="AI116" s="12" t="str">
        <f t="shared" si="98"/>
        <v>na</v>
      </c>
      <c r="AJ116" s="12" t="str">
        <f t="shared" si="99"/>
        <v>na</v>
      </c>
      <c r="AK116" s="12" t="str">
        <f t="shared" si="100"/>
        <v>na</v>
      </c>
      <c r="AL116" s="25" t="str">
        <f t="shared" si="88"/>
        <v>na</v>
      </c>
      <c r="AM116" s="12" t="str">
        <f t="shared" si="101"/>
        <v>na</v>
      </c>
      <c r="AN116" s="12" t="str">
        <f t="shared" si="102"/>
        <v>na</v>
      </c>
      <c r="AO116" s="12" t="str">
        <f t="shared" si="103"/>
        <v>na</v>
      </c>
      <c r="AP116" s="12" t="str">
        <f t="shared" si="104"/>
        <v>na</v>
      </c>
      <c r="AQ116" s="12" t="str">
        <f t="shared" si="105"/>
        <v>na</v>
      </c>
      <c r="AR116" s="12" t="str">
        <f t="shared" si="106"/>
        <v>na</v>
      </c>
      <c r="AS116" s="12" t="str">
        <f t="shared" si="107"/>
        <v>na</v>
      </c>
      <c r="AT116" s="12" t="str">
        <f t="shared" si="108"/>
        <v>na</v>
      </c>
      <c r="AU116" s="67" t="str">
        <f t="shared" si="109"/>
        <v>na</v>
      </c>
      <c r="AX116" t="s">
        <v>209</v>
      </c>
      <c r="AY116" s="13"/>
      <c r="AZ116" s="13"/>
      <c r="BA116" s="13"/>
      <c r="BB116" s="13"/>
      <c r="BC116" s="13"/>
      <c r="BD116" s="46"/>
      <c r="BE116" s="39" t="s">
        <v>8</v>
      </c>
      <c r="BF116" t="s">
        <v>186</v>
      </c>
      <c r="BG116" s="13"/>
      <c r="BH116" s="1"/>
      <c r="BI116" s="99">
        <v>2155.0324000000001</v>
      </c>
      <c r="BJ116" s="71"/>
      <c r="BK116" s="41"/>
      <c r="BL116" s="35"/>
      <c r="BM116" s="12">
        <f t="shared" si="83"/>
        <v>0.01</v>
      </c>
      <c r="BN116" s="67">
        <f t="shared" si="89"/>
        <v>0.01</v>
      </c>
      <c r="BO116" s="1"/>
      <c r="BY116" s="25" t="str">
        <f t="shared" si="90"/>
        <v>na</v>
      </c>
      <c r="BZ116" s="12" t="str">
        <f t="shared" si="110"/>
        <v>na</v>
      </c>
      <c r="CA116" s="12" t="str">
        <f t="shared" si="111"/>
        <v>na</v>
      </c>
      <c r="CB116" s="12" t="str">
        <f t="shared" si="112"/>
        <v>na</v>
      </c>
      <c r="CC116" s="12" t="str">
        <f t="shared" si="113"/>
        <v>na</v>
      </c>
      <c r="CD116" s="12" t="str">
        <f t="shared" si="114"/>
        <v>na</v>
      </c>
      <c r="CE116" s="12" t="str">
        <f t="shared" si="115"/>
        <v>na</v>
      </c>
      <c r="CF116" s="12" t="str">
        <f t="shared" si="116"/>
        <v>na</v>
      </c>
      <c r="CG116" s="12" t="str">
        <f t="shared" si="117"/>
        <v>na</v>
      </c>
      <c r="CH116" s="12" t="str">
        <f t="shared" si="118"/>
        <v>na</v>
      </c>
      <c r="CI116" s="25" t="str">
        <f t="shared" si="91"/>
        <v>na</v>
      </c>
      <c r="CJ116" s="12" t="str">
        <f t="shared" si="119"/>
        <v>na</v>
      </c>
      <c r="CK116" s="12" t="str">
        <f t="shared" si="120"/>
        <v>na</v>
      </c>
      <c r="CL116" s="12" t="str">
        <f t="shared" si="121"/>
        <v>na</v>
      </c>
      <c r="CM116" s="12" t="str">
        <f t="shared" si="122"/>
        <v>na</v>
      </c>
      <c r="CN116" s="12" t="str">
        <f t="shared" si="123"/>
        <v>na</v>
      </c>
      <c r="CO116" s="12" t="str">
        <f t="shared" si="124"/>
        <v>na</v>
      </c>
      <c r="CP116" s="12" t="str">
        <f t="shared" si="125"/>
        <v>na</v>
      </c>
      <c r="CQ116" s="12" t="str">
        <f t="shared" si="126"/>
        <v>na</v>
      </c>
      <c r="CR116" s="67" t="str">
        <f t="shared" si="127"/>
        <v>na</v>
      </c>
    </row>
    <row r="117" spans="1:96" ht="15.75" x14ac:dyDescent="0.25">
      <c r="A117" s="13" t="s">
        <v>128</v>
      </c>
      <c r="B117" s="13"/>
      <c r="C117" s="13"/>
      <c r="D117" s="13"/>
      <c r="E117" s="13"/>
      <c r="F117" s="13"/>
      <c r="G117" s="46"/>
      <c r="H117" s="39" t="s">
        <v>9</v>
      </c>
      <c r="I117" t="s">
        <v>186</v>
      </c>
      <c r="J117" s="13"/>
      <c r="K117" s="1">
        <v>21</v>
      </c>
      <c r="L117" s="99">
        <v>32.830721000000004</v>
      </c>
      <c r="M117" s="83"/>
      <c r="N117" s="119"/>
      <c r="O117" s="112"/>
      <c r="P117" s="12">
        <f t="shared" si="80"/>
        <v>0.01</v>
      </c>
      <c r="Q117" s="67">
        <f t="shared" si="86"/>
        <v>0.01</v>
      </c>
      <c r="R117" s="1">
        <v>1</v>
      </c>
      <c r="S117">
        <v>0.25</v>
      </c>
      <c r="U117">
        <v>0.25</v>
      </c>
      <c r="V117">
        <v>0.25</v>
      </c>
      <c r="W117">
        <v>1</v>
      </c>
      <c r="Y117">
        <v>1</v>
      </c>
      <c r="Z117">
        <v>1</v>
      </c>
      <c r="AB117" s="25">
        <f t="shared" si="87"/>
        <v>-4.6051701859880909</v>
      </c>
      <c r="AC117" s="12">
        <f t="shared" si="92"/>
        <v>-1.5350567286626968</v>
      </c>
      <c r="AD117" s="12" t="str">
        <f t="shared" si="93"/>
        <v>na</v>
      </c>
      <c r="AE117" s="12">
        <f t="shared" si="94"/>
        <v>-1.9138369604106353</v>
      </c>
      <c r="AF117" s="12">
        <f t="shared" si="95"/>
        <v>-1.889300589123319</v>
      </c>
      <c r="AG117" s="12">
        <f t="shared" si="96"/>
        <v>-5.1938009616407044</v>
      </c>
      <c r="AH117" s="12" t="str">
        <f t="shared" si="97"/>
        <v>na</v>
      </c>
      <c r="AI117" s="12">
        <f t="shared" si="98"/>
        <v>-4.6051701859880909</v>
      </c>
      <c r="AJ117" s="12">
        <f t="shared" si="99"/>
        <v>-4.6051701859880909</v>
      </c>
      <c r="AK117" s="12" t="str">
        <f t="shared" si="100"/>
        <v>na</v>
      </c>
      <c r="AL117" s="25">
        <f t="shared" si="88"/>
        <v>1</v>
      </c>
      <c r="AM117" s="12">
        <f t="shared" si="101"/>
        <v>0.1111111111111111</v>
      </c>
      <c r="AN117" s="12" t="str">
        <f t="shared" si="102"/>
        <v>na</v>
      </c>
      <c r="AO117" s="12">
        <f t="shared" si="103"/>
        <v>0.17271040647664027</v>
      </c>
      <c r="AP117" s="12">
        <f t="shared" si="104"/>
        <v>0.16831032215647593</v>
      </c>
      <c r="AQ117" s="12">
        <f t="shared" si="105"/>
        <v>1.271976934818249</v>
      </c>
      <c r="AR117" s="12" t="str">
        <f t="shared" si="106"/>
        <v>na</v>
      </c>
      <c r="AS117" s="12">
        <f t="shared" si="107"/>
        <v>1</v>
      </c>
      <c r="AT117" s="12">
        <f t="shared" si="108"/>
        <v>1</v>
      </c>
      <c r="AU117" s="67" t="str">
        <f t="shared" si="109"/>
        <v>na</v>
      </c>
      <c r="AX117" t="s">
        <v>128</v>
      </c>
      <c r="AY117" s="13"/>
      <c r="AZ117" s="13"/>
      <c r="BA117" s="13"/>
      <c r="BB117" s="13"/>
      <c r="BC117" s="13"/>
      <c r="BD117" s="46"/>
      <c r="BE117" s="39" t="s">
        <v>9</v>
      </c>
      <c r="BF117" t="s">
        <v>186</v>
      </c>
      <c r="BG117" s="13"/>
      <c r="BH117" s="1">
        <v>21</v>
      </c>
      <c r="BI117" s="99">
        <v>32.830721000000004</v>
      </c>
      <c r="BJ117" s="83">
        <v>21</v>
      </c>
      <c r="BK117" s="119">
        <v>0</v>
      </c>
      <c r="BL117" s="112">
        <v>0</v>
      </c>
      <c r="BM117" s="12">
        <f t="shared" si="83"/>
        <v>0.01</v>
      </c>
      <c r="BN117" s="67">
        <f t="shared" si="89"/>
        <v>0.01</v>
      </c>
      <c r="BO117" s="1">
        <v>1</v>
      </c>
      <c r="BP117">
        <v>0.25</v>
      </c>
      <c r="BR117">
        <v>0.25</v>
      </c>
      <c r="BS117">
        <v>0.25</v>
      </c>
      <c r="BT117">
        <v>1</v>
      </c>
      <c r="BV117">
        <v>1</v>
      </c>
      <c r="BW117">
        <v>1</v>
      </c>
      <c r="BY117" s="25">
        <f t="shared" si="90"/>
        <v>-4.6051701859880909</v>
      </c>
      <c r="BZ117" s="12">
        <f t="shared" si="110"/>
        <v>-1.5350567286626968</v>
      </c>
      <c r="CA117" s="12" t="str">
        <f t="shared" si="111"/>
        <v>na</v>
      </c>
      <c r="CB117" s="12">
        <f t="shared" si="112"/>
        <v>-1.9138369604106353</v>
      </c>
      <c r="CC117" s="12">
        <f t="shared" si="113"/>
        <v>-1.889300589123319</v>
      </c>
      <c r="CD117" s="12">
        <f t="shared" si="114"/>
        <v>-5.1938009616407044</v>
      </c>
      <c r="CE117" s="12" t="str">
        <f t="shared" si="115"/>
        <v>na</v>
      </c>
      <c r="CF117" s="12">
        <f t="shared" si="116"/>
        <v>-4.6051701859880909</v>
      </c>
      <c r="CG117" s="12">
        <f t="shared" si="117"/>
        <v>-4.6051701859880909</v>
      </c>
      <c r="CH117" s="12" t="str">
        <f t="shared" si="118"/>
        <v>na</v>
      </c>
      <c r="CI117" s="25">
        <f t="shared" si="91"/>
        <v>1</v>
      </c>
      <c r="CJ117" s="12">
        <f t="shared" si="119"/>
        <v>0.1111111111111111</v>
      </c>
      <c r="CK117" s="12" t="str">
        <f t="shared" si="120"/>
        <v>na</v>
      </c>
      <c r="CL117" s="12">
        <f t="shared" si="121"/>
        <v>0.17271040647664027</v>
      </c>
      <c r="CM117" s="12">
        <f t="shared" si="122"/>
        <v>0.16831032215647593</v>
      </c>
      <c r="CN117" s="12">
        <f t="shared" si="123"/>
        <v>1.271976934818249</v>
      </c>
      <c r="CO117" s="12" t="str">
        <f t="shared" si="124"/>
        <v>na</v>
      </c>
      <c r="CP117" s="12">
        <f t="shared" si="125"/>
        <v>1</v>
      </c>
      <c r="CQ117" s="12">
        <f t="shared" si="126"/>
        <v>1</v>
      </c>
      <c r="CR117" s="67" t="str">
        <f t="shared" si="127"/>
        <v>na</v>
      </c>
    </row>
    <row r="118" spans="1:96" ht="15.75" x14ac:dyDescent="0.25">
      <c r="A118" s="13" t="s">
        <v>104</v>
      </c>
      <c r="B118" s="13"/>
      <c r="C118" s="13"/>
      <c r="D118" s="13"/>
      <c r="E118" s="13"/>
      <c r="F118" s="13"/>
      <c r="G118" s="46"/>
      <c r="H118" s="39" t="s">
        <v>8</v>
      </c>
      <c r="I118" t="s">
        <v>186</v>
      </c>
      <c r="J118" s="13"/>
      <c r="K118" s="1"/>
      <c r="L118" s="99">
        <v>179.32927600000002</v>
      </c>
      <c r="M118" s="71"/>
      <c r="N118" s="41"/>
      <c r="O118" s="35"/>
      <c r="P118" s="12">
        <f t="shared" si="80"/>
        <v>0.01</v>
      </c>
      <c r="Q118" s="67">
        <f t="shared" si="86"/>
        <v>0.01</v>
      </c>
      <c r="R118" s="1"/>
      <c r="AB118" s="25" t="str">
        <f t="shared" si="87"/>
        <v>na</v>
      </c>
      <c r="AC118" s="12" t="str">
        <f t="shared" si="92"/>
        <v>na</v>
      </c>
      <c r="AD118" s="12" t="str">
        <f t="shared" si="93"/>
        <v>na</v>
      </c>
      <c r="AE118" s="12" t="str">
        <f t="shared" si="94"/>
        <v>na</v>
      </c>
      <c r="AF118" s="12" t="str">
        <f t="shared" si="95"/>
        <v>na</v>
      </c>
      <c r="AG118" s="12" t="str">
        <f t="shared" si="96"/>
        <v>na</v>
      </c>
      <c r="AH118" s="12" t="str">
        <f t="shared" si="97"/>
        <v>na</v>
      </c>
      <c r="AI118" s="12" t="str">
        <f t="shared" si="98"/>
        <v>na</v>
      </c>
      <c r="AJ118" s="12" t="str">
        <f t="shared" si="99"/>
        <v>na</v>
      </c>
      <c r="AK118" s="12" t="str">
        <f t="shared" si="100"/>
        <v>na</v>
      </c>
      <c r="AL118" s="25" t="str">
        <f t="shared" si="88"/>
        <v>na</v>
      </c>
      <c r="AM118" s="12" t="str">
        <f t="shared" si="101"/>
        <v>na</v>
      </c>
      <c r="AN118" s="12" t="str">
        <f t="shared" si="102"/>
        <v>na</v>
      </c>
      <c r="AO118" s="12" t="str">
        <f t="shared" si="103"/>
        <v>na</v>
      </c>
      <c r="AP118" s="12" t="str">
        <f t="shared" si="104"/>
        <v>na</v>
      </c>
      <c r="AQ118" s="12" t="str">
        <f t="shared" si="105"/>
        <v>na</v>
      </c>
      <c r="AR118" s="12" t="str">
        <f t="shared" si="106"/>
        <v>na</v>
      </c>
      <c r="AS118" s="12" t="str">
        <f t="shared" si="107"/>
        <v>na</v>
      </c>
      <c r="AT118" s="12" t="str">
        <f t="shared" si="108"/>
        <v>na</v>
      </c>
      <c r="AU118" s="67" t="str">
        <f t="shared" si="109"/>
        <v>na</v>
      </c>
      <c r="AX118" t="s">
        <v>104</v>
      </c>
      <c r="AY118" s="13"/>
      <c r="AZ118" s="13"/>
      <c r="BA118" s="13"/>
      <c r="BB118" s="13"/>
      <c r="BC118" s="13"/>
      <c r="BD118" s="46"/>
      <c r="BE118" s="39" t="s">
        <v>8</v>
      </c>
      <c r="BF118" t="s">
        <v>186</v>
      </c>
      <c r="BG118" s="13"/>
      <c r="BH118" s="1"/>
      <c r="BI118" s="99">
        <v>179.32927600000002</v>
      </c>
      <c r="BJ118" s="71"/>
      <c r="BK118" s="41"/>
      <c r="BL118" s="35"/>
      <c r="BM118" s="12">
        <f t="shared" si="83"/>
        <v>0.01</v>
      </c>
      <c r="BN118" s="67">
        <f t="shared" si="89"/>
        <v>0.01</v>
      </c>
      <c r="BO118" s="1"/>
      <c r="BY118" s="25" t="str">
        <f t="shared" si="90"/>
        <v>na</v>
      </c>
      <c r="BZ118" s="12" t="str">
        <f t="shared" si="110"/>
        <v>na</v>
      </c>
      <c r="CA118" s="12" t="str">
        <f t="shared" si="111"/>
        <v>na</v>
      </c>
      <c r="CB118" s="12" t="str">
        <f t="shared" si="112"/>
        <v>na</v>
      </c>
      <c r="CC118" s="12" t="str">
        <f t="shared" si="113"/>
        <v>na</v>
      </c>
      <c r="CD118" s="12" t="str">
        <f t="shared" si="114"/>
        <v>na</v>
      </c>
      <c r="CE118" s="12" t="str">
        <f t="shared" si="115"/>
        <v>na</v>
      </c>
      <c r="CF118" s="12" t="str">
        <f t="shared" si="116"/>
        <v>na</v>
      </c>
      <c r="CG118" s="12" t="str">
        <f t="shared" si="117"/>
        <v>na</v>
      </c>
      <c r="CH118" s="12" t="str">
        <f t="shared" si="118"/>
        <v>na</v>
      </c>
      <c r="CI118" s="25" t="str">
        <f t="shared" si="91"/>
        <v>na</v>
      </c>
      <c r="CJ118" s="12" t="str">
        <f t="shared" si="119"/>
        <v>na</v>
      </c>
      <c r="CK118" s="12" t="str">
        <f t="shared" si="120"/>
        <v>na</v>
      </c>
      <c r="CL118" s="12" t="str">
        <f t="shared" si="121"/>
        <v>na</v>
      </c>
      <c r="CM118" s="12" t="str">
        <f t="shared" si="122"/>
        <v>na</v>
      </c>
      <c r="CN118" s="12" t="str">
        <f t="shared" si="123"/>
        <v>na</v>
      </c>
      <c r="CO118" s="12" t="str">
        <f t="shared" si="124"/>
        <v>na</v>
      </c>
      <c r="CP118" s="12" t="str">
        <f t="shared" si="125"/>
        <v>na</v>
      </c>
      <c r="CQ118" s="12" t="str">
        <f t="shared" si="126"/>
        <v>na</v>
      </c>
      <c r="CR118" s="67" t="str">
        <f t="shared" si="127"/>
        <v>na</v>
      </c>
    </row>
    <row r="119" spans="1:96" ht="15.75" x14ac:dyDescent="0.25">
      <c r="A119" s="13" t="s">
        <v>74</v>
      </c>
      <c r="B119" s="13"/>
      <c r="C119" s="13"/>
      <c r="D119" s="13"/>
      <c r="E119" s="13"/>
      <c r="F119" s="13"/>
      <c r="G119" s="46"/>
      <c r="H119" s="39" t="s">
        <v>9</v>
      </c>
      <c r="I119" t="s">
        <v>186</v>
      </c>
      <c r="J119" s="13"/>
      <c r="K119" s="1">
        <v>21</v>
      </c>
      <c r="L119" s="99">
        <v>4.4106589999999999</v>
      </c>
      <c r="M119" s="83"/>
      <c r="N119" s="119"/>
      <c r="O119" s="112"/>
      <c r="P119" s="12">
        <f t="shared" si="80"/>
        <v>0.01</v>
      </c>
      <c r="Q119" s="67">
        <f t="shared" si="86"/>
        <v>0.01</v>
      </c>
      <c r="R119" s="14">
        <v>1</v>
      </c>
      <c r="S119" s="11">
        <v>0.25</v>
      </c>
      <c r="T119" s="11">
        <v>1</v>
      </c>
      <c r="U119">
        <v>0.25</v>
      </c>
      <c r="V119">
        <v>0.15</v>
      </c>
      <c r="W119" s="11">
        <v>1</v>
      </c>
      <c r="X119" s="11">
        <v>0.25</v>
      </c>
      <c r="Y119" s="11">
        <v>1</v>
      </c>
      <c r="Z119" s="11"/>
      <c r="AA119" s="11">
        <v>0.25</v>
      </c>
      <c r="AB119" s="25">
        <f t="shared" si="87"/>
        <v>-4.6051701859880909</v>
      </c>
      <c r="AC119" s="12">
        <f t="shared" si="92"/>
        <v>-1.5350567286626968</v>
      </c>
      <c r="AD119" s="12">
        <f t="shared" si="93"/>
        <v>-4.6051701859880909</v>
      </c>
      <c r="AE119" s="12">
        <f t="shared" si="94"/>
        <v>-1.9138369604106353</v>
      </c>
      <c r="AF119" s="12">
        <f t="shared" si="95"/>
        <v>-1.1335803534739914</v>
      </c>
      <c r="AG119" s="12">
        <f t="shared" si="96"/>
        <v>-5.1938009616407044</v>
      </c>
      <c r="AH119" s="12">
        <f t="shared" si="97"/>
        <v>-1.8420680743952365</v>
      </c>
      <c r="AI119" s="12">
        <f t="shared" si="98"/>
        <v>-4.6051701859880909</v>
      </c>
      <c r="AJ119" s="12" t="str">
        <f t="shared" si="99"/>
        <v>na</v>
      </c>
      <c r="AK119" s="12">
        <f t="shared" si="100"/>
        <v>-1.4169754418424896</v>
      </c>
      <c r="AL119" s="25">
        <f t="shared" si="88"/>
        <v>1</v>
      </c>
      <c r="AM119" s="12">
        <f t="shared" si="101"/>
        <v>0.1111111111111111</v>
      </c>
      <c r="AN119" s="12">
        <f t="shared" si="102"/>
        <v>1</v>
      </c>
      <c r="AO119" s="12">
        <f t="shared" si="103"/>
        <v>0.17271040647664027</v>
      </c>
      <c r="AP119" s="12">
        <f t="shared" si="104"/>
        <v>6.059171597633134E-2</v>
      </c>
      <c r="AQ119" s="12">
        <f t="shared" si="105"/>
        <v>1.271976934818249</v>
      </c>
      <c r="AR119" s="12">
        <f t="shared" si="106"/>
        <v>0.16000000000000003</v>
      </c>
      <c r="AS119" s="12">
        <f t="shared" si="107"/>
        <v>1</v>
      </c>
      <c r="AT119" s="12" t="str">
        <f t="shared" si="108"/>
        <v>na</v>
      </c>
      <c r="AU119" s="67">
        <f t="shared" si="109"/>
        <v>9.4674556213017749E-2</v>
      </c>
      <c r="AX119" t="s">
        <v>74</v>
      </c>
      <c r="AY119" s="13"/>
      <c r="AZ119" s="13"/>
      <c r="BA119" s="13"/>
      <c r="BB119" s="13"/>
      <c r="BC119" s="13"/>
      <c r="BD119" s="46"/>
      <c r="BE119" s="39" t="s">
        <v>9</v>
      </c>
      <c r="BF119" t="s">
        <v>186</v>
      </c>
      <c r="BG119" s="13"/>
      <c r="BH119" s="1">
        <v>21</v>
      </c>
      <c r="BI119" s="99">
        <v>4.4106589999999999</v>
      </c>
      <c r="BJ119" s="83">
        <v>21</v>
      </c>
      <c r="BK119" s="119">
        <v>0.12653538345027729</v>
      </c>
      <c r="BL119" s="112">
        <v>0.36392487569033299</v>
      </c>
      <c r="BM119" s="12">
        <f t="shared" si="83"/>
        <v>2.8688543696140937E-2</v>
      </c>
      <c r="BN119" s="67">
        <f t="shared" si="89"/>
        <v>8.2510317775718545E-2</v>
      </c>
      <c r="BO119" s="14">
        <v>1</v>
      </c>
      <c r="BP119" s="11">
        <v>0.25</v>
      </c>
      <c r="BQ119" s="11">
        <v>1</v>
      </c>
      <c r="BR119">
        <v>0.25</v>
      </c>
      <c r="BS119">
        <v>0.15</v>
      </c>
      <c r="BT119" s="11">
        <v>1</v>
      </c>
      <c r="BU119" s="11">
        <v>0.25</v>
      </c>
      <c r="BV119" s="11">
        <v>1</v>
      </c>
      <c r="BW119" s="11"/>
      <c r="BX119" s="11">
        <v>0.25</v>
      </c>
      <c r="BY119" s="25">
        <f t="shared" si="90"/>
        <v>-3.5512574102583407</v>
      </c>
      <c r="BZ119" s="12">
        <f t="shared" si="110"/>
        <v>-1.1837524700861135</v>
      </c>
      <c r="CA119" s="12">
        <f t="shared" si="111"/>
        <v>-3.5512574102583407</v>
      </c>
      <c r="CB119" s="12">
        <f t="shared" si="112"/>
        <v>-1.4758472354320378</v>
      </c>
      <c r="CC119" s="12">
        <f t="shared" si="113"/>
        <v>-0.87415567021743756</v>
      </c>
      <c r="CD119" s="12">
        <f t="shared" si="114"/>
        <v>-4.0051775303665496</v>
      </c>
      <c r="CE119" s="12">
        <f t="shared" si="115"/>
        <v>-1.4205029641033364</v>
      </c>
      <c r="CF119" s="12">
        <f t="shared" si="116"/>
        <v>-3.5512574102583407</v>
      </c>
      <c r="CG119" s="12" t="str">
        <f t="shared" si="117"/>
        <v>na</v>
      </c>
      <c r="CH119" s="12">
        <f t="shared" si="118"/>
        <v>-1.0926945877717973</v>
      </c>
      <c r="CI119" s="25">
        <f t="shared" si="91"/>
        <v>8.2717902555451364</v>
      </c>
      <c r="CJ119" s="12">
        <f t="shared" si="119"/>
        <v>0.91908780617168173</v>
      </c>
      <c r="CK119" s="12">
        <f t="shared" si="120"/>
        <v>8.2717902555451364</v>
      </c>
      <c r="CL119" s="12">
        <f t="shared" si="121"/>
        <v>1.4286242573247125</v>
      </c>
      <c r="CM119" s="12">
        <f t="shared" si="122"/>
        <v>0.50120196577977616</v>
      </c>
      <c r="CN119" s="12">
        <f t="shared" si="123"/>
        <v>10.521526414707761</v>
      </c>
      <c r="CO119" s="12">
        <f t="shared" si="124"/>
        <v>1.323486440887222</v>
      </c>
      <c r="CP119" s="12">
        <f t="shared" si="125"/>
        <v>8.2717902555451364</v>
      </c>
      <c r="CQ119" s="12" t="str">
        <f t="shared" si="126"/>
        <v>na</v>
      </c>
      <c r="CR119" s="67">
        <f t="shared" si="127"/>
        <v>0.78312807153090058</v>
      </c>
    </row>
    <row r="120" spans="1:96" ht="15.75" x14ac:dyDescent="0.25">
      <c r="A120" s="13" t="s">
        <v>108</v>
      </c>
      <c r="B120" s="13"/>
      <c r="C120" s="13"/>
      <c r="D120" s="13"/>
      <c r="E120" s="13"/>
      <c r="F120" s="13"/>
      <c r="G120" s="46"/>
      <c r="H120" s="39" t="s">
        <v>9</v>
      </c>
      <c r="I120" t="s">
        <v>186</v>
      </c>
      <c r="J120" s="13"/>
      <c r="K120" s="1">
        <v>21</v>
      </c>
      <c r="L120" s="99">
        <v>13.956052999999999</v>
      </c>
      <c r="M120" s="83"/>
      <c r="N120" s="119"/>
      <c r="O120" s="112"/>
      <c r="P120" s="12">
        <f t="shared" si="80"/>
        <v>0.01</v>
      </c>
      <c r="Q120" s="67">
        <f t="shared" si="86"/>
        <v>0.01</v>
      </c>
      <c r="R120" s="14">
        <v>1</v>
      </c>
      <c r="S120">
        <v>1</v>
      </c>
      <c r="T120">
        <v>1</v>
      </c>
      <c r="U120">
        <v>0.25</v>
      </c>
      <c r="V120">
        <v>0.25</v>
      </c>
      <c r="W120">
        <v>1</v>
      </c>
      <c r="Y120">
        <v>1</v>
      </c>
      <c r="AB120" s="25">
        <f t="shared" si="87"/>
        <v>-4.6051701859880909</v>
      </c>
      <c r="AC120" s="12">
        <f t="shared" si="92"/>
        <v>-6.1402269146507873</v>
      </c>
      <c r="AD120" s="12">
        <f t="shared" si="93"/>
        <v>-4.6051701859880909</v>
      </c>
      <c r="AE120" s="12">
        <f t="shared" si="94"/>
        <v>-1.9138369604106353</v>
      </c>
      <c r="AF120" s="12">
        <f t="shared" si="95"/>
        <v>-1.889300589123319</v>
      </c>
      <c r="AG120" s="12">
        <f t="shared" si="96"/>
        <v>-5.1938009616407044</v>
      </c>
      <c r="AH120" s="12" t="str">
        <f t="shared" si="97"/>
        <v>na</v>
      </c>
      <c r="AI120" s="12">
        <f t="shared" si="98"/>
        <v>-4.6051701859880909</v>
      </c>
      <c r="AJ120" s="12" t="str">
        <f t="shared" si="99"/>
        <v>na</v>
      </c>
      <c r="AK120" s="12" t="str">
        <f t="shared" si="100"/>
        <v>na</v>
      </c>
      <c r="AL120" s="25">
        <f t="shared" si="88"/>
        <v>1</v>
      </c>
      <c r="AM120" s="12">
        <f t="shared" si="101"/>
        <v>1.7777777777777777</v>
      </c>
      <c r="AN120" s="12">
        <f t="shared" si="102"/>
        <v>1</v>
      </c>
      <c r="AO120" s="12">
        <f t="shared" si="103"/>
        <v>0.17271040647664027</v>
      </c>
      <c r="AP120" s="12">
        <f t="shared" si="104"/>
        <v>0.16831032215647593</v>
      </c>
      <c r="AQ120" s="12">
        <f t="shared" si="105"/>
        <v>1.271976934818249</v>
      </c>
      <c r="AR120" s="12" t="str">
        <f t="shared" si="106"/>
        <v>na</v>
      </c>
      <c r="AS120" s="12">
        <f t="shared" si="107"/>
        <v>1</v>
      </c>
      <c r="AT120" s="12" t="str">
        <f t="shared" si="108"/>
        <v>na</v>
      </c>
      <c r="AU120" s="67" t="str">
        <f t="shared" si="109"/>
        <v>na</v>
      </c>
      <c r="AX120" t="s">
        <v>108</v>
      </c>
      <c r="AY120" s="13"/>
      <c r="AZ120" s="13"/>
      <c r="BA120" s="13"/>
      <c r="BB120" s="13"/>
      <c r="BC120" s="13"/>
      <c r="BD120" s="46"/>
      <c r="BE120" s="39" t="s">
        <v>9</v>
      </c>
      <c r="BF120" t="s">
        <v>186</v>
      </c>
      <c r="BG120" s="13"/>
      <c r="BH120" s="1">
        <v>21</v>
      </c>
      <c r="BI120" s="99">
        <v>13.956052999999999</v>
      </c>
      <c r="BJ120" s="83">
        <v>21</v>
      </c>
      <c r="BK120" s="119">
        <v>2.5680703587688662</v>
      </c>
      <c r="BL120" s="112">
        <v>3.7261540807335161</v>
      </c>
      <c r="BM120" s="12">
        <f t="shared" si="83"/>
        <v>0.18401122142262333</v>
      </c>
      <c r="BN120" s="67">
        <f t="shared" si="89"/>
        <v>0.26699196977351092</v>
      </c>
      <c r="BO120" s="14">
        <v>1</v>
      </c>
      <c r="BP120">
        <v>1</v>
      </c>
      <c r="BQ120">
        <v>1</v>
      </c>
      <c r="BR120">
        <v>0.25</v>
      </c>
      <c r="BS120">
        <v>0.25</v>
      </c>
      <c r="BT120">
        <v>1</v>
      </c>
      <c r="BV120">
        <v>1</v>
      </c>
      <c r="BY120" s="25">
        <f t="shared" si="90"/>
        <v>-1.6927585372402034</v>
      </c>
      <c r="BZ120" s="12">
        <f t="shared" si="110"/>
        <v>-2.2570113829869376</v>
      </c>
      <c r="CA120" s="12">
        <f t="shared" si="111"/>
        <v>-1.6927585372402034</v>
      </c>
      <c r="CB120" s="12">
        <f t="shared" si="112"/>
        <v>-0.7034840674245002</v>
      </c>
      <c r="CC120" s="12">
        <f t="shared" si="113"/>
        <v>-0.6944650409190577</v>
      </c>
      <c r="CD120" s="12">
        <f t="shared" si="114"/>
        <v>-1.9091261698197783</v>
      </c>
      <c r="CE120" s="12" t="str">
        <f t="shared" si="115"/>
        <v>na</v>
      </c>
      <c r="CF120" s="12">
        <f t="shared" si="116"/>
        <v>-1.6927585372402034</v>
      </c>
      <c r="CG120" s="12" t="str">
        <f t="shared" si="117"/>
        <v>na</v>
      </c>
      <c r="CH120" s="12" t="str">
        <f t="shared" si="118"/>
        <v>na</v>
      </c>
      <c r="CI120" s="25">
        <f t="shared" si="91"/>
        <v>2.1052699072851038</v>
      </c>
      <c r="CJ120" s="12">
        <f t="shared" si="119"/>
        <v>3.7427020573957397</v>
      </c>
      <c r="CK120" s="12">
        <f t="shared" si="120"/>
        <v>2.1052699072851038</v>
      </c>
      <c r="CL120" s="12">
        <f t="shared" si="121"/>
        <v>0.363602021430249</v>
      </c>
      <c r="CM120" s="12">
        <f t="shared" si="122"/>
        <v>0.35433865632149009</v>
      </c>
      <c r="CN120" s="12">
        <f t="shared" si="123"/>
        <v>2.6778547636336052</v>
      </c>
      <c r="CO120" s="12" t="str">
        <f t="shared" si="124"/>
        <v>na</v>
      </c>
      <c r="CP120" s="12">
        <f t="shared" si="125"/>
        <v>2.1052699072851038</v>
      </c>
      <c r="CQ120" s="12" t="str">
        <f t="shared" si="126"/>
        <v>na</v>
      </c>
      <c r="CR120" s="67" t="str">
        <f t="shared" si="127"/>
        <v>na</v>
      </c>
    </row>
    <row r="121" spans="1:96" ht="15.75" x14ac:dyDescent="0.25">
      <c r="A121" s="13" t="s">
        <v>109</v>
      </c>
      <c r="B121" s="13"/>
      <c r="C121" s="13"/>
      <c r="D121" s="13"/>
      <c r="E121" s="13"/>
      <c r="F121" s="13"/>
      <c r="G121" s="46"/>
      <c r="H121" s="39" t="s">
        <v>8</v>
      </c>
      <c r="I121" t="s">
        <v>186</v>
      </c>
      <c r="J121" s="13"/>
      <c r="K121" s="1"/>
      <c r="L121" s="99">
        <v>110.721737</v>
      </c>
      <c r="M121" s="71"/>
      <c r="N121" s="41"/>
      <c r="O121" s="35"/>
      <c r="P121" s="12">
        <f t="shared" si="80"/>
        <v>0.01</v>
      </c>
      <c r="Q121" s="67">
        <f t="shared" si="86"/>
        <v>0.01</v>
      </c>
      <c r="R121" s="14"/>
      <c r="AB121" s="25" t="str">
        <f t="shared" si="87"/>
        <v>na</v>
      </c>
      <c r="AC121" s="12" t="str">
        <f t="shared" si="92"/>
        <v>na</v>
      </c>
      <c r="AD121" s="12" t="str">
        <f t="shared" si="93"/>
        <v>na</v>
      </c>
      <c r="AE121" s="12" t="str">
        <f t="shared" si="94"/>
        <v>na</v>
      </c>
      <c r="AF121" s="12" t="str">
        <f t="shared" si="95"/>
        <v>na</v>
      </c>
      <c r="AG121" s="12" t="str">
        <f t="shared" si="96"/>
        <v>na</v>
      </c>
      <c r="AH121" s="12" t="str">
        <f t="shared" si="97"/>
        <v>na</v>
      </c>
      <c r="AI121" s="12" t="str">
        <f t="shared" si="98"/>
        <v>na</v>
      </c>
      <c r="AJ121" s="12" t="str">
        <f t="shared" si="99"/>
        <v>na</v>
      </c>
      <c r="AK121" s="12" t="str">
        <f t="shared" si="100"/>
        <v>na</v>
      </c>
      <c r="AL121" s="25" t="str">
        <f t="shared" si="88"/>
        <v>na</v>
      </c>
      <c r="AM121" s="12" t="str">
        <f t="shared" si="101"/>
        <v>na</v>
      </c>
      <c r="AN121" s="12" t="str">
        <f t="shared" si="102"/>
        <v>na</v>
      </c>
      <c r="AO121" s="12" t="str">
        <f t="shared" si="103"/>
        <v>na</v>
      </c>
      <c r="AP121" s="12" t="str">
        <f t="shared" si="104"/>
        <v>na</v>
      </c>
      <c r="AQ121" s="12" t="str">
        <f t="shared" si="105"/>
        <v>na</v>
      </c>
      <c r="AR121" s="12" t="str">
        <f t="shared" si="106"/>
        <v>na</v>
      </c>
      <c r="AS121" s="12" t="str">
        <f t="shared" si="107"/>
        <v>na</v>
      </c>
      <c r="AT121" s="12" t="str">
        <f t="shared" si="108"/>
        <v>na</v>
      </c>
      <c r="AU121" s="67" t="str">
        <f t="shared" si="109"/>
        <v>na</v>
      </c>
      <c r="AX121" t="s">
        <v>109</v>
      </c>
      <c r="AY121" s="13"/>
      <c r="AZ121" s="13"/>
      <c r="BA121" s="13"/>
      <c r="BB121" s="13"/>
      <c r="BC121" s="13"/>
      <c r="BD121" s="46"/>
      <c r="BE121" s="39" t="s">
        <v>8</v>
      </c>
      <c r="BF121" t="s">
        <v>186</v>
      </c>
      <c r="BG121" s="13"/>
      <c r="BH121" s="1"/>
      <c r="BI121" s="99">
        <v>110.721737</v>
      </c>
      <c r="BJ121" s="71"/>
      <c r="BK121" s="41"/>
      <c r="BL121" s="35"/>
      <c r="BM121" s="12">
        <f t="shared" si="83"/>
        <v>0.01</v>
      </c>
      <c r="BN121" s="67">
        <f t="shared" si="89"/>
        <v>0.01</v>
      </c>
      <c r="BO121" s="14"/>
      <c r="BY121" s="25" t="str">
        <f t="shared" si="90"/>
        <v>na</v>
      </c>
      <c r="BZ121" s="12" t="str">
        <f t="shared" si="110"/>
        <v>na</v>
      </c>
      <c r="CA121" s="12" t="str">
        <f t="shared" si="111"/>
        <v>na</v>
      </c>
      <c r="CB121" s="12" t="str">
        <f t="shared" si="112"/>
        <v>na</v>
      </c>
      <c r="CC121" s="12" t="str">
        <f t="shared" si="113"/>
        <v>na</v>
      </c>
      <c r="CD121" s="12" t="str">
        <f t="shared" si="114"/>
        <v>na</v>
      </c>
      <c r="CE121" s="12" t="str">
        <f t="shared" si="115"/>
        <v>na</v>
      </c>
      <c r="CF121" s="12" t="str">
        <f t="shared" si="116"/>
        <v>na</v>
      </c>
      <c r="CG121" s="12" t="str">
        <f t="shared" si="117"/>
        <v>na</v>
      </c>
      <c r="CH121" s="12" t="str">
        <f t="shared" si="118"/>
        <v>na</v>
      </c>
      <c r="CI121" s="25" t="str">
        <f t="shared" si="91"/>
        <v>na</v>
      </c>
      <c r="CJ121" s="12" t="str">
        <f t="shared" si="119"/>
        <v>na</v>
      </c>
      <c r="CK121" s="12" t="str">
        <f t="shared" si="120"/>
        <v>na</v>
      </c>
      <c r="CL121" s="12" t="str">
        <f t="shared" si="121"/>
        <v>na</v>
      </c>
      <c r="CM121" s="12" t="str">
        <f t="shared" si="122"/>
        <v>na</v>
      </c>
      <c r="CN121" s="12" t="str">
        <f t="shared" si="123"/>
        <v>na</v>
      </c>
      <c r="CO121" s="12" t="str">
        <f t="shared" si="124"/>
        <v>na</v>
      </c>
      <c r="CP121" s="12" t="str">
        <f t="shared" si="125"/>
        <v>na</v>
      </c>
      <c r="CQ121" s="12" t="str">
        <f t="shared" si="126"/>
        <v>na</v>
      </c>
      <c r="CR121" s="67" t="str">
        <f t="shared" si="127"/>
        <v>na</v>
      </c>
    </row>
    <row r="122" spans="1:96" ht="15.75" x14ac:dyDescent="0.25">
      <c r="A122" s="13" t="s">
        <v>110</v>
      </c>
      <c r="B122" s="13"/>
      <c r="C122" s="13"/>
      <c r="D122" s="13"/>
      <c r="E122" s="13"/>
      <c r="F122" s="13"/>
      <c r="G122" s="46"/>
      <c r="H122" s="39" t="s">
        <v>9</v>
      </c>
      <c r="I122" t="s">
        <v>186</v>
      </c>
      <c r="J122" s="13"/>
      <c r="K122" s="1">
        <v>21</v>
      </c>
      <c r="L122" s="99">
        <v>1.0452177999999999</v>
      </c>
      <c r="M122" s="83"/>
      <c r="N122" s="119"/>
      <c r="O122" s="112"/>
      <c r="P122" s="12">
        <f t="shared" si="80"/>
        <v>0.01</v>
      </c>
      <c r="Q122" s="67">
        <f t="shared" si="86"/>
        <v>0.01</v>
      </c>
      <c r="R122" s="14">
        <v>1</v>
      </c>
      <c r="S122" s="11">
        <v>0.25</v>
      </c>
      <c r="U122">
        <v>1</v>
      </c>
      <c r="V122">
        <v>1</v>
      </c>
      <c r="W122">
        <v>1</v>
      </c>
      <c r="AB122" s="25">
        <f t="shared" si="87"/>
        <v>-4.6051701859880909</v>
      </c>
      <c r="AC122" s="12">
        <f t="shared" si="92"/>
        <v>-1.5350567286626968</v>
      </c>
      <c r="AD122" s="12" t="str">
        <f t="shared" si="93"/>
        <v>na</v>
      </c>
      <c r="AE122" s="12">
        <f t="shared" si="94"/>
        <v>-7.6553478416425413</v>
      </c>
      <c r="AF122" s="12">
        <f t="shared" si="95"/>
        <v>-7.557202356493276</v>
      </c>
      <c r="AG122" s="12">
        <f t="shared" si="96"/>
        <v>-5.1938009616407044</v>
      </c>
      <c r="AH122" s="12" t="str">
        <f t="shared" si="97"/>
        <v>na</v>
      </c>
      <c r="AI122" s="12" t="str">
        <f t="shared" si="98"/>
        <v>na</v>
      </c>
      <c r="AJ122" s="12" t="str">
        <f t="shared" si="99"/>
        <v>na</v>
      </c>
      <c r="AK122" s="12" t="str">
        <f t="shared" si="100"/>
        <v>na</v>
      </c>
      <c r="AL122" s="25">
        <f t="shared" si="88"/>
        <v>1</v>
      </c>
      <c r="AM122" s="12">
        <f t="shared" si="101"/>
        <v>0.1111111111111111</v>
      </c>
      <c r="AN122" s="12" t="str">
        <f t="shared" si="102"/>
        <v>na</v>
      </c>
      <c r="AO122" s="12">
        <f t="shared" si="103"/>
        <v>2.7633665036262443</v>
      </c>
      <c r="AP122" s="12">
        <f t="shared" si="104"/>
        <v>2.6929651545036148</v>
      </c>
      <c r="AQ122" s="12">
        <f t="shared" si="105"/>
        <v>1.271976934818249</v>
      </c>
      <c r="AR122" s="12" t="str">
        <f t="shared" si="106"/>
        <v>na</v>
      </c>
      <c r="AS122" s="12" t="str">
        <f t="shared" si="107"/>
        <v>na</v>
      </c>
      <c r="AT122" s="12" t="str">
        <f t="shared" si="108"/>
        <v>na</v>
      </c>
      <c r="AU122" s="67" t="str">
        <f t="shared" si="109"/>
        <v>na</v>
      </c>
      <c r="AX122" t="s">
        <v>110</v>
      </c>
      <c r="AY122" s="13"/>
      <c r="AZ122" s="13"/>
      <c r="BA122" s="13"/>
      <c r="BB122" s="13"/>
      <c r="BC122" s="13"/>
      <c r="BD122" s="46"/>
      <c r="BE122" s="39" t="s">
        <v>9</v>
      </c>
      <c r="BF122" t="s">
        <v>186</v>
      </c>
      <c r="BG122" s="13"/>
      <c r="BH122" s="1">
        <v>21</v>
      </c>
      <c r="BI122" s="99">
        <v>1.0452177999999999</v>
      </c>
      <c r="BJ122" s="83">
        <v>21</v>
      </c>
      <c r="BK122" s="119">
        <v>0.1143351475556152</v>
      </c>
      <c r="BL122" s="112">
        <v>8.6024505985224459E-2</v>
      </c>
      <c r="BM122" s="12">
        <f t="shared" si="83"/>
        <v>0.10938882552097297</v>
      </c>
      <c r="BN122" s="67">
        <f t="shared" si="89"/>
        <v>8.2302947754261807E-2</v>
      </c>
      <c r="BO122" s="14">
        <v>1</v>
      </c>
      <c r="BP122" s="11">
        <v>0.25</v>
      </c>
      <c r="BR122">
        <v>1</v>
      </c>
      <c r="BS122">
        <v>1</v>
      </c>
      <c r="BT122">
        <v>1</v>
      </c>
      <c r="BY122" s="25">
        <f t="shared" si="90"/>
        <v>-2.212846537529586</v>
      </c>
      <c r="BZ122" s="12">
        <f t="shared" si="110"/>
        <v>-0.73761551250986201</v>
      </c>
      <c r="CA122" s="12" t="str">
        <f t="shared" si="111"/>
        <v>na</v>
      </c>
      <c r="CB122" s="12">
        <f t="shared" si="112"/>
        <v>-3.6784981403089225</v>
      </c>
      <c r="CC122" s="12">
        <f t="shared" si="113"/>
        <v>-3.6313379077408587</v>
      </c>
      <c r="CD122" s="12">
        <f t="shared" si="114"/>
        <v>-2.4956915836799842</v>
      </c>
      <c r="CE122" s="12" t="str">
        <f t="shared" si="115"/>
        <v>na</v>
      </c>
      <c r="CF122" s="12" t="str">
        <f t="shared" si="116"/>
        <v>na</v>
      </c>
      <c r="CG122" s="12" t="str">
        <f t="shared" si="117"/>
        <v>na</v>
      </c>
      <c r="CH122" s="12" t="str">
        <f t="shared" si="118"/>
        <v>na</v>
      </c>
      <c r="CI122" s="25">
        <f t="shared" si="91"/>
        <v>0.56608918956669163</v>
      </c>
      <c r="CJ122" s="12">
        <f t="shared" si="119"/>
        <v>6.2898798840743508E-2</v>
      </c>
      <c r="CK122" s="12" t="str">
        <f t="shared" si="120"/>
        <v>na</v>
      </c>
      <c r="CL122" s="12">
        <f t="shared" si="121"/>
        <v>1.5643119045135228</v>
      </c>
      <c r="CM122" s="12">
        <f t="shared" si="122"/>
        <v>1.5244584618442922</v>
      </c>
      <c r="CN122" s="12">
        <f t="shared" si="123"/>
        <v>0.72005239217878692</v>
      </c>
      <c r="CO122" s="12" t="str">
        <f t="shared" si="124"/>
        <v>na</v>
      </c>
      <c r="CP122" s="12" t="str">
        <f t="shared" si="125"/>
        <v>na</v>
      </c>
      <c r="CQ122" s="12" t="str">
        <f t="shared" si="126"/>
        <v>na</v>
      </c>
      <c r="CR122" s="67" t="str">
        <f t="shared" si="127"/>
        <v>na</v>
      </c>
    </row>
    <row r="123" spans="1:96" ht="15.75" x14ac:dyDescent="0.25">
      <c r="A123" s="13" t="s">
        <v>125</v>
      </c>
      <c r="B123" s="13"/>
      <c r="C123" s="13"/>
      <c r="D123" s="13"/>
      <c r="E123" s="13"/>
      <c r="F123" s="13"/>
      <c r="G123" s="46"/>
      <c r="H123" s="39" t="s">
        <v>8</v>
      </c>
      <c r="I123" t="s">
        <v>186</v>
      </c>
      <c r="J123" s="13"/>
      <c r="K123" s="1"/>
      <c r="L123" s="99">
        <v>44.000112000000001</v>
      </c>
      <c r="M123" s="71"/>
      <c r="N123" s="41"/>
      <c r="O123" s="35"/>
      <c r="P123" s="12">
        <f t="shared" si="80"/>
        <v>0.01</v>
      </c>
      <c r="Q123" s="67">
        <f t="shared" si="86"/>
        <v>0.01</v>
      </c>
      <c r="R123" s="1"/>
      <c r="S123" s="11"/>
      <c r="AB123" s="25" t="str">
        <f t="shared" si="87"/>
        <v>na</v>
      </c>
      <c r="AC123" s="12" t="str">
        <f t="shared" si="92"/>
        <v>na</v>
      </c>
      <c r="AD123" s="12" t="str">
        <f t="shared" si="93"/>
        <v>na</v>
      </c>
      <c r="AE123" s="12" t="str">
        <f t="shared" si="94"/>
        <v>na</v>
      </c>
      <c r="AF123" s="12" t="str">
        <f t="shared" si="95"/>
        <v>na</v>
      </c>
      <c r="AG123" s="12" t="str">
        <f t="shared" si="96"/>
        <v>na</v>
      </c>
      <c r="AH123" s="12" t="str">
        <f t="shared" si="97"/>
        <v>na</v>
      </c>
      <c r="AI123" s="12" t="str">
        <f t="shared" si="98"/>
        <v>na</v>
      </c>
      <c r="AJ123" s="12" t="str">
        <f t="shared" si="99"/>
        <v>na</v>
      </c>
      <c r="AK123" s="12" t="str">
        <f t="shared" si="100"/>
        <v>na</v>
      </c>
      <c r="AL123" s="25" t="str">
        <f t="shared" si="88"/>
        <v>na</v>
      </c>
      <c r="AM123" s="12" t="str">
        <f t="shared" si="101"/>
        <v>na</v>
      </c>
      <c r="AN123" s="12" t="str">
        <f t="shared" si="102"/>
        <v>na</v>
      </c>
      <c r="AO123" s="12" t="str">
        <f t="shared" si="103"/>
        <v>na</v>
      </c>
      <c r="AP123" s="12" t="str">
        <f t="shared" si="104"/>
        <v>na</v>
      </c>
      <c r="AQ123" s="12" t="str">
        <f t="shared" si="105"/>
        <v>na</v>
      </c>
      <c r="AR123" s="12" t="str">
        <f t="shared" si="106"/>
        <v>na</v>
      </c>
      <c r="AS123" s="12" t="str">
        <f t="shared" si="107"/>
        <v>na</v>
      </c>
      <c r="AT123" s="12" t="str">
        <f t="shared" si="108"/>
        <v>na</v>
      </c>
      <c r="AU123" s="67" t="str">
        <f t="shared" si="109"/>
        <v>na</v>
      </c>
      <c r="AX123" t="s">
        <v>125</v>
      </c>
      <c r="AY123" s="13"/>
      <c r="AZ123" s="13"/>
      <c r="BA123" s="13"/>
      <c r="BB123" s="13"/>
      <c r="BC123" s="13"/>
      <c r="BD123" s="46"/>
      <c r="BE123" s="39" t="s">
        <v>8</v>
      </c>
      <c r="BF123" t="s">
        <v>186</v>
      </c>
      <c r="BG123" s="13"/>
      <c r="BH123" s="1"/>
      <c r="BI123" s="99">
        <v>44.000112000000001</v>
      </c>
      <c r="BJ123" s="71"/>
      <c r="BK123" s="41"/>
      <c r="BL123" s="35"/>
      <c r="BM123" s="12">
        <f t="shared" si="83"/>
        <v>0.01</v>
      </c>
      <c r="BN123" s="67">
        <f t="shared" si="89"/>
        <v>0.01</v>
      </c>
      <c r="BO123" s="1"/>
      <c r="BP123" s="11"/>
      <c r="BY123" s="25" t="str">
        <f t="shared" si="90"/>
        <v>na</v>
      </c>
      <c r="BZ123" s="12" t="str">
        <f t="shared" si="110"/>
        <v>na</v>
      </c>
      <c r="CA123" s="12" t="str">
        <f t="shared" si="111"/>
        <v>na</v>
      </c>
      <c r="CB123" s="12" t="str">
        <f t="shared" si="112"/>
        <v>na</v>
      </c>
      <c r="CC123" s="12" t="str">
        <f t="shared" si="113"/>
        <v>na</v>
      </c>
      <c r="CD123" s="12" t="str">
        <f t="shared" si="114"/>
        <v>na</v>
      </c>
      <c r="CE123" s="12" t="str">
        <f t="shared" si="115"/>
        <v>na</v>
      </c>
      <c r="CF123" s="12" t="str">
        <f t="shared" si="116"/>
        <v>na</v>
      </c>
      <c r="CG123" s="12" t="str">
        <f t="shared" si="117"/>
        <v>na</v>
      </c>
      <c r="CH123" s="12" t="str">
        <f t="shared" si="118"/>
        <v>na</v>
      </c>
      <c r="CI123" s="25" t="str">
        <f t="shared" si="91"/>
        <v>na</v>
      </c>
      <c r="CJ123" s="12" t="str">
        <f t="shared" si="119"/>
        <v>na</v>
      </c>
      <c r="CK123" s="12" t="str">
        <f t="shared" si="120"/>
        <v>na</v>
      </c>
      <c r="CL123" s="12" t="str">
        <f t="shared" si="121"/>
        <v>na</v>
      </c>
      <c r="CM123" s="12" t="str">
        <f t="shared" si="122"/>
        <v>na</v>
      </c>
      <c r="CN123" s="12" t="str">
        <f t="shared" si="123"/>
        <v>na</v>
      </c>
      <c r="CO123" s="12" t="str">
        <f t="shared" si="124"/>
        <v>na</v>
      </c>
      <c r="CP123" s="12" t="str">
        <f t="shared" si="125"/>
        <v>na</v>
      </c>
      <c r="CQ123" s="12" t="str">
        <f t="shared" si="126"/>
        <v>na</v>
      </c>
      <c r="CR123" s="67" t="str">
        <f t="shared" si="127"/>
        <v>na</v>
      </c>
    </row>
    <row r="124" spans="1:96" ht="15.75" x14ac:dyDescent="0.25">
      <c r="A124" s="13" t="s">
        <v>112</v>
      </c>
      <c r="B124" s="13"/>
      <c r="C124" s="13"/>
      <c r="D124" s="13"/>
      <c r="E124" s="13"/>
      <c r="F124" s="13"/>
      <c r="G124" s="46"/>
      <c r="H124" s="39" t="s">
        <v>8</v>
      </c>
      <c r="I124" t="s">
        <v>186</v>
      </c>
      <c r="J124" s="13"/>
      <c r="K124" s="1"/>
      <c r="L124" s="99">
        <v>33.568801000000001</v>
      </c>
      <c r="M124" s="71"/>
      <c r="N124" s="41"/>
      <c r="O124" s="35"/>
      <c r="P124" s="12">
        <f t="shared" si="80"/>
        <v>0.01</v>
      </c>
      <c r="Q124" s="67">
        <f t="shared" si="86"/>
        <v>0.01</v>
      </c>
      <c r="R124" s="14"/>
      <c r="S124" s="11"/>
      <c r="AB124" s="25" t="str">
        <f t="shared" si="87"/>
        <v>na</v>
      </c>
      <c r="AC124" s="12" t="str">
        <f t="shared" si="92"/>
        <v>na</v>
      </c>
      <c r="AD124" s="12" t="str">
        <f t="shared" si="93"/>
        <v>na</v>
      </c>
      <c r="AE124" s="12" t="str">
        <f t="shared" si="94"/>
        <v>na</v>
      </c>
      <c r="AF124" s="12" t="str">
        <f t="shared" si="95"/>
        <v>na</v>
      </c>
      <c r="AG124" s="12" t="str">
        <f t="shared" si="96"/>
        <v>na</v>
      </c>
      <c r="AH124" s="12" t="str">
        <f t="shared" si="97"/>
        <v>na</v>
      </c>
      <c r="AI124" s="12" t="str">
        <f t="shared" si="98"/>
        <v>na</v>
      </c>
      <c r="AJ124" s="12" t="str">
        <f t="shared" si="99"/>
        <v>na</v>
      </c>
      <c r="AK124" s="12" t="str">
        <f t="shared" si="100"/>
        <v>na</v>
      </c>
      <c r="AL124" s="25" t="str">
        <f t="shared" si="88"/>
        <v>na</v>
      </c>
      <c r="AM124" s="12" t="str">
        <f t="shared" si="101"/>
        <v>na</v>
      </c>
      <c r="AN124" s="12" t="str">
        <f t="shared" si="102"/>
        <v>na</v>
      </c>
      <c r="AO124" s="12" t="str">
        <f t="shared" si="103"/>
        <v>na</v>
      </c>
      <c r="AP124" s="12" t="str">
        <f t="shared" si="104"/>
        <v>na</v>
      </c>
      <c r="AQ124" s="12" t="str">
        <f t="shared" si="105"/>
        <v>na</v>
      </c>
      <c r="AR124" s="12" t="str">
        <f t="shared" si="106"/>
        <v>na</v>
      </c>
      <c r="AS124" s="12" t="str">
        <f t="shared" si="107"/>
        <v>na</v>
      </c>
      <c r="AT124" s="12" t="str">
        <f t="shared" si="108"/>
        <v>na</v>
      </c>
      <c r="AU124" s="67" t="str">
        <f t="shared" si="109"/>
        <v>na</v>
      </c>
      <c r="AX124" t="s">
        <v>112</v>
      </c>
      <c r="AY124" s="13"/>
      <c r="AZ124" s="13"/>
      <c r="BA124" s="13"/>
      <c r="BB124" s="13"/>
      <c r="BC124" s="13"/>
      <c r="BD124" s="46"/>
      <c r="BE124" s="39" t="s">
        <v>8</v>
      </c>
      <c r="BF124" t="s">
        <v>186</v>
      </c>
      <c r="BG124" s="13"/>
      <c r="BH124" s="1"/>
      <c r="BI124" s="99">
        <v>33.568801000000001</v>
      </c>
      <c r="BJ124" s="71"/>
      <c r="BK124" s="41"/>
      <c r="BL124" s="35"/>
      <c r="BM124" s="12">
        <f t="shared" si="83"/>
        <v>0.01</v>
      </c>
      <c r="BN124" s="67">
        <f t="shared" si="89"/>
        <v>0.01</v>
      </c>
      <c r="BO124" s="14"/>
      <c r="BP124" s="11"/>
      <c r="BY124" s="25" t="str">
        <f t="shared" si="90"/>
        <v>na</v>
      </c>
      <c r="BZ124" s="12" t="str">
        <f t="shared" si="110"/>
        <v>na</v>
      </c>
      <c r="CA124" s="12" t="str">
        <f t="shared" si="111"/>
        <v>na</v>
      </c>
      <c r="CB124" s="12" t="str">
        <f t="shared" si="112"/>
        <v>na</v>
      </c>
      <c r="CC124" s="12" t="str">
        <f t="shared" si="113"/>
        <v>na</v>
      </c>
      <c r="CD124" s="12" t="str">
        <f t="shared" si="114"/>
        <v>na</v>
      </c>
      <c r="CE124" s="12" t="str">
        <f t="shared" si="115"/>
        <v>na</v>
      </c>
      <c r="CF124" s="12" t="str">
        <f t="shared" si="116"/>
        <v>na</v>
      </c>
      <c r="CG124" s="12" t="str">
        <f t="shared" si="117"/>
        <v>na</v>
      </c>
      <c r="CH124" s="12" t="str">
        <f t="shared" si="118"/>
        <v>na</v>
      </c>
      <c r="CI124" s="25" t="str">
        <f t="shared" si="91"/>
        <v>na</v>
      </c>
      <c r="CJ124" s="12" t="str">
        <f t="shared" si="119"/>
        <v>na</v>
      </c>
      <c r="CK124" s="12" t="str">
        <f t="shared" si="120"/>
        <v>na</v>
      </c>
      <c r="CL124" s="12" t="str">
        <f t="shared" si="121"/>
        <v>na</v>
      </c>
      <c r="CM124" s="12" t="str">
        <f t="shared" si="122"/>
        <v>na</v>
      </c>
      <c r="CN124" s="12" t="str">
        <f t="shared" si="123"/>
        <v>na</v>
      </c>
      <c r="CO124" s="12" t="str">
        <f t="shared" si="124"/>
        <v>na</v>
      </c>
      <c r="CP124" s="12" t="str">
        <f t="shared" si="125"/>
        <v>na</v>
      </c>
      <c r="CQ124" s="12" t="str">
        <f t="shared" si="126"/>
        <v>na</v>
      </c>
      <c r="CR124" s="67" t="str">
        <f t="shared" si="127"/>
        <v>na</v>
      </c>
    </row>
    <row r="125" spans="1:96" ht="15.75" x14ac:dyDescent="0.25">
      <c r="A125" s="13" t="s">
        <v>113</v>
      </c>
      <c r="B125" s="13"/>
      <c r="C125" s="13"/>
      <c r="D125" s="13"/>
      <c r="E125" s="13"/>
      <c r="F125" s="13"/>
      <c r="G125" s="46"/>
      <c r="H125" s="39" t="s">
        <v>8</v>
      </c>
      <c r="I125" t="s">
        <v>186</v>
      </c>
      <c r="J125" s="13"/>
      <c r="K125" s="1"/>
      <c r="L125" s="99">
        <v>2446.5720400000005</v>
      </c>
      <c r="M125" s="71"/>
      <c r="N125" s="41"/>
      <c r="O125" s="35"/>
      <c r="P125" s="12">
        <f t="shared" si="80"/>
        <v>0.01</v>
      </c>
      <c r="Q125" s="67">
        <f t="shared" si="86"/>
        <v>0.01</v>
      </c>
      <c r="R125" s="1"/>
      <c r="AB125" s="25" t="str">
        <f t="shared" si="87"/>
        <v>na</v>
      </c>
      <c r="AC125" s="12" t="str">
        <f t="shared" si="92"/>
        <v>na</v>
      </c>
      <c r="AD125" s="12" t="str">
        <f t="shared" si="93"/>
        <v>na</v>
      </c>
      <c r="AE125" s="12" t="str">
        <f t="shared" si="94"/>
        <v>na</v>
      </c>
      <c r="AF125" s="12" t="str">
        <f t="shared" si="95"/>
        <v>na</v>
      </c>
      <c r="AG125" s="12" t="str">
        <f t="shared" si="96"/>
        <v>na</v>
      </c>
      <c r="AH125" s="12" t="str">
        <f t="shared" si="97"/>
        <v>na</v>
      </c>
      <c r="AI125" s="12" t="str">
        <f t="shared" si="98"/>
        <v>na</v>
      </c>
      <c r="AJ125" s="12" t="str">
        <f t="shared" si="99"/>
        <v>na</v>
      </c>
      <c r="AK125" s="12" t="str">
        <f t="shared" si="100"/>
        <v>na</v>
      </c>
      <c r="AL125" s="25" t="str">
        <f t="shared" si="88"/>
        <v>na</v>
      </c>
      <c r="AM125" s="12" t="str">
        <f t="shared" si="101"/>
        <v>na</v>
      </c>
      <c r="AN125" s="12" t="str">
        <f t="shared" si="102"/>
        <v>na</v>
      </c>
      <c r="AO125" s="12" t="str">
        <f t="shared" si="103"/>
        <v>na</v>
      </c>
      <c r="AP125" s="12" t="str">
        <f t="shared" si="104"/>
        <v>na</v>
      </c>
      <c r="AQ125" s="12" t="str">
        <f t="shared" si="105"/>
        <v>na</v>
      </c>
      <c r="AR125" s="12" t="str">
        <f t="shared" si="106"/>
        <v>na</v>
      </c>
      <c r="AS125" s="12" t="str">
        <f t="shared" si="107"/>
        <v>na</v>
      </c>
      <c r="AT125" s="12" t="str">
        <f t="shared" si="108"/>
        <v>na</v>
      </c>
      <c r="AU125" s="67" t="str">
        <f t="shared" si="109"/>
        <v>na</v>
      </c>
      <c r="AX125" t="s">
        <v>113</v>
      </c>
      <c r="AY125" s="13"/>
      <c r="AZ125" s="13"/>
      <c r="BA125" s="13"/>
      <c r="BB125" s="13"/>
      <c r="BC125" s="13"/>
      <c r="BD125" s="46"/>
      <c r="BE125" s="39" t="s">
        <v>8</v>
      </c>
      <c r="BF125" t="s">
        <v>186</v>
      </c>
      <c r="BG125" s="13"/>
      <c r="BH125" s="1"/>
      <c r="BI125" s="99">
        <v>2446.5720400000005</v>
      </c>
      <c r="BJ125" s="71"/>
      <c r="BK125" s="41"/>
      <c r="BL125" s="35"/>
      <c r="BM125" s="12">
        <f t="shared" si="83"/>
        <v>0.01</v>
      </c>
      <c r="BN125" s="67">
        <f t="shared" si="89"/>
        <v>0.01</v>
      </c>
      <c r="BO125" s="1"/>
      <c r="BY125" s="25" t="str">
        <f t="shared" si="90"/>
        <v>na</v>
      </c>
      <c r="BZ125" s="12" t="str">
        <f t="shared" si="110"/>
        <v>na</v>
      </c>
      <c r="CA125" s="12" t="str">
        <f t="shared" si="111"/>
        <v>na</v>
      </c>
      <c r="CB125" s="12" t="str">
        <f t="shared" si="112"/>
        <v>na</v>
      </c>
      <c r="CC125" s="12" t="str">
        <f t="shared" si="113"/>
        <v>na</v>
      </c>
      <c r="CD125" s="12" t="str">
        <f t="shared" si="114"/>
        <v>na</v>
      </c>
      <c r="CE125" s="12" t="str">
        <f t="shared" si="115"/>
        <v>na</v>
      </c>
      <c r="CF125" s="12" t="str">
        <f t="shared" si="116"/>
        <v>na</v>
      </c>
      <c r="CG125" s="12" t="str">
        <f t="shared" si="117"/>
        <v>na</v>
      </c>
      <c r="CH125" s="12" t="str">
        <f t="shared" si="118"/>
        <v>na</v>
      </c>
      <c r="CI125" s="25" t="str">
        <f t="shared" si="91"/>
        <v>na</v>
      </c>
      <c r="CJ125" s="12" t="str">
        <f t="shared" si="119"/>
        <v>na</v>
      </c>
      <c r="CK125" s="12" t="str">
        <f t="shared" si="120"/>
        <v>na</v>
      </c>
      <c r="CL125" s="12" t="str">
        <f t="shared" si="121"/>
        <v>na</v>
      </c>
      <c r="CM125" s="12" t="str">
        <f t="shared" si="122"/>
        <v>na</v>
      </c>
      <c r="CN125" s="12" t="str">
        <f t="shared" si="123"/>
        <v>na</v>
      </c>
      <c r="CO125" s="12" t="str">
        <f t="shared" si="124"/>
        <v>na</v>
      </c>
      <c r="CP125" s="12" t="str">
        <f t="shared" si="125"/>
        <v>na</v>
      </c>
      <c r="CQ125" s="12" t="str">
        <f t="shared" si="126"/>
        <v>na</v>
      </c>
      <c r="CR125" s="67" t="str">
        <f t="shared" si="127"/>
        <v>na</v>
      </c>
    </row>
    <row r="126" spans="1:96" ht="15.75" x14ac:dyDescent="0.25">
      <c r="A126" s="13" t="s">
        <v>126</v>
      </c>
      <c r="B126" s="13"/>
      <c r="C126" s="13"/>
      <c r="D126" s="13"/>
      <c r="E126" s="13"/>
      <c r="F126" s="13"/>
      <c r="G126" s="46"/>
      <c r="H126" s="39" t="s">
        <v>9</v>
      </c>
      <c r="I126" t="s">
        <v>186</v>
      </c>
      <c r="J126" s="13"/>
      <c r="K126" s="1">
        <v>21</v>
      </c>
      <c r="L126" s="99">
        <v>50.647237000000011</v>
      </c>
      <c r="M126" s="83"/>
      <c r="N126" s="119"/>
      <c r="O126" s="112"/>
      <c r="P126" s="12">
        <f t="shared" si="80"/>
        <v>0.01</v>
      </c>
      <c r="Q126" s="67">
        <f t="shared" si="86"/>
        <v>0.01</v>
      </c>
      <c r="R126" s="1">
        <v>1</v>
      </c>
      <c r="S126">
        <v>1</v>
      </c>
      <c r="U126">
        <v>0.375</v>
      </c>
      <c r="V126">
        <v>0.15</v>
      </c>
      <c r="W126">
        <v>1</v>
      </c>
      <c r="X126">
        <v>0.25</v>
      </c>
      <c r="Y126">
        <v>1</v>
      </c>
      <c r="AA126">
        <v>1</v>
      </c>
      <c r="AB126" s="25">
        <f t="shared" si="87"/>
        <v>-4.6051701859880909</v>
      </c>
      <c r="AC126" s="12">
        <f t="shared" si="92"/>
        <v>-6.1402269146507873</v>
      </c>
      <c r="AD126" s="12" t="str">
        <f t="shared" si="93"/>
        <v>na</v>
      </c>
      <c r="AE126" s="12">
        <f t="shared" si="94"/>
        <v>-2.8707554406159526</v>
      </c>
      <c r="AF126" s="12">
        <f t="shared" si="95"/>
        <v>-1.1335803534739914</v>
      </c>
      <c r="AG126" s="12">
        <f t="shared" si="96"/>
        <v>-5.1938009616407044</v>
      </c>
      <c r="AH126" s="12">
        <f t="shared" si="97"/>
        <v>-1.8420680743952365</v>
      </c>
      <c r="AI126" s="12">
        <f t="shared" si="98"/>
        <v>-4.6051701859880909</v>
      </c>
      <c r="AJ126" s="12" t="str">
        <f t="shared" si="99"/>
        <v>na</v>
      </c>
      <c r="AK126" s="12">
        <f t="shared" si="100"/>
        <v>-5.6679017673699583</v>
      </c>
      <c r="AL126" s="25">
        <f t="shared" si="88"/>
        <v>1</v>
      </c>
      <c r="AM126" s="12">
        <f t="shared" si="101"/>
        <v>1.7777777777777777</v>
      </c>
      <c r="AN126" s="12" t="str">
        <f t="shared" si="102"/>
        <v>na</v>
      </c>
      <c r="AO126" s="12">
        <f t="shared" si="103"/>
        <v>0.38859841457244054</v>
      </c>
      <c r="AP126" s="12">
        <f t="shared" si="104"/>
        <v>6.059171597633134E-2</v>
      </c>
      <c r="AQ126" s="12">
        <f t="shared" si="105"/>
        <v>1.271976934818249</v>
      </c>
      <c r="AR126" s="12">
        <f t="shared" si="106"/>
        <v>0.16000000000000003</v>
      </c>
      <c r="AS126" s="12">
        <f t="shared" si="107"/>
        <v>1</v>
      </c>
      <c r="AT126" s="12" t="str">
        <f t="shared" si="108"/>
        <v>na</v>
      </c>
      <c r="AU126" s="67">
        <f t="shared" si="109"/>
        <v>1.514792899408284</v>
      </c>
      <c r="AX126" t="s">
        <v>126</v>
      </c>
      <c r="AY126" s="13"/>
      <c r="AZ126" s="13"/>
      <c r="BA126" s="13"/>
      <c r="BB126" s="13"/>
      <c r="BC126" s="13"/>
      <c r="BD126" s="46"/>
      <c r="BE126" s="39" t="s">
        <v>9</v>
      </c>
      <c r="BF126" t="s">
        <v>186</v>
      </c>
      <c r="BG126" s="13"/>
      <c r="BH126" s="1">
        <v>21</v>
      </c>
      <c r="BI126" s="99">
        <v>50.647237000000011</v>
      </c>
      <c r="BJ126" s="83">
        <v>21</v>
      </c>
      <c r="BK126" s="119">
        <v>206.24937549032637</v>
      </c>
      <c r="BL126" s="112">
        <v>602.50546453094682</v>
      </c>
      <c r="BM126" s="12">
        <f t="shared" si="83"/>
        <v>4.072272994681355</v>
      </c>
      <c r="BN126" s="67">
        <f t="shared" si="89"/>
        <v>11.89611714713967</v>
      </c>
      <c r="BO126" s="1">
        <v>1</v>
      </c>
      <c r="BP126">
        <v>1</v>
      </c>
      <c r="BR126">
        <v>0.375</v>
      </c>
      <c r="BS126">
        <v>0.15</v>
      </c>
      <c r="BT126">
        <v>1</v>
      </c>
      <c r="BU126">
        <v>0.25</v>
      </c>
      <c r="BV126">
        <v>1</v>
      </c>
      <c r="BX126">
        <v>1</v>
      </c>
      <c r="BY126" s="25">
        <f t="shared" si="90"/>
        <v>1.4042013189168663</v>
      </c>
      <c r="BZ126" s="12">
        <f t="shared" si="110"/>
        <v>1.8722684252224884</v>
      </c>
      <c r="CA126" s="12" t="str">
        <f t="shared" si="111"/>
        <v>na</v>
      </c>
      <c r="CB126" s="12">
        <f t="shared" si="112"/>
        <v>0.87534627672739718</v>
      </c>
      <c r="CC126" s="12">
        <f t="shared" si="113"/>
        <v>0.34564955542569009</v>
      </c>
      <c r="CD126" s="12">
        <f t="shared" si="114"/>
        <v>1.583685698026541</v>
      </c>
      <c r="CE126" s="12">
        <f t="shared" si="115"/>
        <v>0.56168052756674658</v>
      </c>
      <c r="CF126" s="12">
        <f t="shared" si="116"/>
        <v>1.4042013189168663</v>
      </c>
      <c r="CG126" s="12" t="str">
        <f t="shared" si="117"/>
        <v>na</v>
      </c>
      <c r="CH126" s="12">
        <f t="shared" si="118"/>
        <v>1.728247777128451</v>
      </c>
      <c r="CI126" s="25">
        <f t="shared" si="91"/>
        <v>8.5336867297301993</v>
      </c>
      <c r="CJ126" s="12">
        <f t="shared" si="119"/>
        <v>15.170998630631463</v>
      </c>
      <c r="CK126" s="12" t="str">
        <f t="shared" si="120"/>
        <v>na</v>
      </c>
      <c r="CL126" s="12">
        <f t="shared" si="121"/>
        <v>3.3161771336310299</v>
      </c>
      <c r="CM126" s="12">
        <f t="shared" si="122"/>
        <v>0.51707072255880004</v>
      </c>
      <c r="CN126" s="12">
        <f t="shared" si="123"/>
        <v>10.854652689181384</v>
      </c>
      <c r="CO126" s="12">
        <f t="shared" si="124"/>
        <v>1.365389876756832</v>
      </c>
      <c r="CP126" s="12">
        <f t="shared" si="125"/>
        <v>8.5336867297301993</v>
      </c>
      <c r="CQ126" s="12" t="str">
        <f t="shared" si="126"/>
        <v>na</v>
      </c>
      <c r="CR126" s="67">
        <f t="shared" si="127"/>
        <v>12.926768063970007</v>
      </c>
    </row>
    <row r="127" spans="1:96" ht="15.75" x14ac:dyDescent="0.25">
      <c r="A127" s="13" t="s">
        <v>231</v>
      </c>
      <c r="B127" s="13"/>
      <c r="C127" s="13"/>
      <c r="D127" s="13"/>
      <c r="E127" s="13"/>
      <c r="F127" s="13"/>
      <c r="G127" s="46"/>
      <c r="H127" s="39" t="s">
        <v>8</v>
      </c>
      <c r="I127" t="s">
        <v>186</v>
      </c>
      <c r="J127" s="13"/>
      <c r="K127" s="1"/>
      <c r="L127" s="99">
        <v>1.372074</v>
      </c>
      <c r="M127" s="71"/>
      <c r="N127" s="41"/>
      <c r="O127" s="72"/>
      <c r="P127" s="12">
        <f t="shared" si="80"/>
        <v>0.01</v>
      </c>
      <c r="Q127" s="67">
        <f t="shared" si="86"/>
        <v>0.01</v>
      </c>
      <c r="R127" s="14"/>
      <c r="W127" s="11"/>
      <c r="X127" s="11"/>
      <c r="AB127" s="25" t="str">
        <f t="shared" si="87"/>
        <v>na</v>
      </c>
      <c r="AC127" s="12" t="str">
        <f t="shared" si="92"/>
        <v>na</v>
      </c>
      <c r="AD127" s="12" t="str">
        <f t="shared" si="93"/>
        <v>na</v>
      </c>
      <c r="AE127" s="12" t="str">
        <f t="shared" si="94"/>
        <v>na</v>
      </c>
      <c r="AF127" s="12" t="str">
        <f t="shared" si="95"/>
        <v>na</v>
      </c>
      <c r="AG127" s="12" t="str">
        <f t="shared" si="96"/>
        <v>na</v>
      </c>
      <c r="AH127" s="12" t="str">
        <f t="shared" si="97"/>
        <v>na</v>
      </c>
      <c r="AI127" s="12" t="str">
        <f t="shared" si="98"/>
        <v>na</v>
      </c>
      <c r="AJ127" s="12" t="str">
        <f t="shared" si="99"/>
        <v>na</v>
      </c>
      <c r="AK127" s="12" t="str">
        <f t="shared" si="100"/>
        <v>na</v>
      </c>
      <c r="AL127" s="25" t="str">
        <f t="shared" si="88"/>
        <v>na</v>
      </c>
      <c r="AM127" s="12" t="str">
        <f t="shared" si="101"/>
        <v>na</v>
      </c>
      <c r="AN127" s="12" t="str">
        <f t="shared" si="102"/>
        <v>na</v>
      </c>
      <c r="AO127" s="12" t="str">
        <f t="shared" si="103"/>
        <v>na</v>
      </c>
      <c r="AP127" s="12" t="str">
        <f t="shared" si="104"/>
        <v>na</v>
      </c>
      <c r="AQ127" s="12" t="str">
        <f t="shared" si="105"/>
        <v>na</v>
      </c>
      <c r="AR127" s="12" t="str">
        <f t="shared" si="106"/>
        <v>na</v>
      </c>
      <c r="AS127" s="12" t="str">
        <f t="shared" si="107"/>
        <v>na</v>
      </c>
      <c r="AT127" s="12" t="str">
        <f t="shared" si="108"/>
        <v>na</v>
      </c>
      <c r="AU127" s="67" t="str">
        <f t="shared" si="109"/>
        <v>na</v>
      </c>
      <c r="AX127" t="s">
        <v>231</v>
      </c>
      <c r="AY127" s="13"/>
      <c r="AZ127" s="13"/>
      <c r="BA127" s="13"/>
      <c r="BB127" s="13"/>
      <c r="BC127" s="13"/>
      <c r="BD127" s="46"/>
      <c r="BE127" s="39" t="s">
        <v>8</v>
      </c>
      <c r="BF127" t="s">
        <v>186</v>
      </c>
      <c r="BG127" s="13"/>
      <c r="BH127" s="1"/>
      <c r="BI127" s="99">
        <v>1.372074</v>
      </c>
      <c r="BJ127" s="71"/>
      <c r="BK127" s="41"/>
      <c r="BL127" s="72"/>
      <c r="BM127" s="12">
        <f t="shared" si="83"/>
        <v>0.01</v>
      </c>
      <c r="BN127" s="67">
        <f t="shared" si="89"/>
        <v>0.01</v>
      </c>
      <c r="BO127" s="14"/>
      <c r="BT127" s="11"/>
      <c r="BU127" s="11"/>
      <c r="BY127" s="25" t="str">
        <f t="shared" si="90"/>
        <v>na</v>
      </c>
      <c r="BZ127" s="12" t="str">
        <f t="shared" si="110"/>
        <v>na</v>
      </c>
      <c r="CA127" s="12" t="str">
        <f t="shared" si="111"/>
        <v>na</v>
      </c>
      <c r="CB127" s="12" t="str">
        <f t="shared" si="112"/>
        <v>na</v>
      </c>
      <c r="CC127" s="12" t="str">
        <f t="shared" si="113"/>
        <v>na</v>
      </c>
      <c r="CD127" s="12" t="str">
        <f t="shared" si="114"/>
        <v>na</v>
      </c>
      <c r="CE127" s="12" t="str">
        <f t="shared" si="115"/>
        <v>na</v>
      </c>
      <c r="CF127" s="12" t="str">
        <f t="shared" si="116"/>
        <v>na</v>
      </c>
      <c r="CG127" s="12" t="str">
        <f t="shared" si="117"/>
        <v>na</v>
      </c>
      <c r="CH127" s="12" t="str">
        <f t="shared" si="118"/>
        <v>na</v>
      </c>
      <c r="CI127" s="25" t="str">
        <f t="shared" si="91"/>
        <v>na</v>
      </c>
      <c r="CJ127" s="12" t="str">
        <f t="shared" si="119"/>
        <v>na</v>
      </c>
      <c r="CK127" s="12" t="str">
        <f t="shared" si="120"/>
        <v>na</v>
      </c>
      <c r="CL127" s="12" t="str">
        <f t="shared" si="121"/>
        <v>na</v>
      </c>
      <c r="CM127" s="12" t="str">
        <f t="shared" si="122"/>
        <v>na</v>
      </c>
      <c r="CN127" s="12" t="str">
        <f t="shared" si="123"/>
        <v>na</v>
      </c>
      <c r="CO127" s="12" t="str">
        <f t="shared" si="124"/>
        <v>na</v>
      </c>
      <c r="CP127" s="12" t="str">
        <f t="shared" si="125"/>
        <v>na</v>
      </c>
      <c r="CQ127" s="12" t="str">
        <f t="shared" si="126"/>
        <v>na</v>
      </c>
      <c r="CR127" s="67" t="str">
        <f t="shared" si="127"/>
        <v>na</v>
      </c>
    </row>
    <row r="128" spans="1:96" ht="15.75" x14ac:dyDescent="0.25">
      <c r="A128" s="13" t="s">
        <v>127</v>
      </c>
      <c r="B128" s="13"/>
      <c r="C128" s="13"/>
      <c r="D128" s="13"/>
      <c r="E128" s="13"/>
      <c r="F128" s="13"/>
      <c r="G128" s="46"/>
      <c r="H128" s="39" t="s">
        <v>9</v>
      </c>
      <c r="I128" t="s">
        <v>186</v>
      </c>
      <c r="J128" s="13"/>
      <c r="K128" s="1">
        <v>21</v>
      </c>
      <c r="L128" s="99">
        <v>0.766038</v>
      </c>
      <c r="M128" s="83"/>
      <c r="N128" s="119"/>
      <c r="O128" s="112"/>
      <c r="P128" s="12">
        <f t="shared" si="80"/>
        <v>0.01</v>
      </c>
      <c r="Q128" s="67">
        <f t="shared" si="86"/>
        <v>0.01</v>
      </c>
      <c r="R128" s="14">
        <v>1</v>
      </c>
      <c r="S128" s="11">
        <v>0.25</v>
      </c>
      <c r="U128">
        <v>0.25</v>
      </c>
      <c r="V128">
        <v>0.25</v>
      </c>
      <c r="W128">
        <v>1</v>
      </c>
      <c r="X128">
        <v>1</v>
      </c>
      <c r="AB128" s="25">
        <f t="shared" si="87"/>
        <v>-4.6051701859880909</v>
      </c>
      <c r="AC128" s="12">
        <f t="shared" si="92"/>
        <v>-1.5350567286626968</v>
      </c>
      <c r="AD128" s="12" t="str">
        <f t="shared" si="93"/>
        <v>na</v>
      </c>
      <c r="AE128" s="12">
        <f t="shared" si="94"/>
        <v>-1.9138369604106353</v>
      </c>
      <c r="AF128" s="12">
        <f t="shared" si="95"/>
        <v>-1.889300589123319</v>
      </c>
      <c r="AG128" s="12">
        <f t="shared" si="96"/>
        <v>-5.1938009616407044</v>
      </c>
      <c r="AH128" s="12">
        <f t="shared" si="97"/>
        <v>-7.3682722975809458</v>
      </c>
      <c r="AI128" s="12" t="str">
        <f t="shared" si="98"/>
        <v>na</v>
      </c>
      <c r="AJ128" s="12" t="str">
        <f t="shared" si="99"/>
        <v>na</v>
      </c>
      <c r="AK128" s="12" t="str">
        <f t="shared" si="100"/>
        <v>na</v>
      </c>
      <c r="AL128" s="25">
        <f t="shared" si="88"/>
        <v>1</v>
      </c>
      <c r="AM128" s="12">
        <f t="shared" si="101"/>
        <v>0.1111111111111111</v>
      </c>
      <c r="AN128" s="12" t="str">
        <f t="shared" si="102"/>
        <v>na</v>
      </c>
      <c r="AO128" s="12">
        <f t="shared" si="103"/>
        <v>0.17271040647664027</v>
      </c>
      <c r="AP128" s="12">
        <f t="shared" si="104"/>
        <v>0.16831032215647593</v>
      </c>
      <c r="AQ128" s="12">
        <f t="shared" si="105"/>
        <v>1.271976934818249</v>
      </c>
      <c r="AR128" s="12">
        <f t="shared" si="106"/>
        <v>2.5600000000000005</v>
      </c>
      <c r="AS128" s="12" t="str">
        <f t="shared" si="107"/>
        <v>na</v>
      </c>
      <c r="AT128" s="12" t="str">
        <f t="shared" si="108"/>
        <v>na</v>
      </c>
      <c r="AU128" s="67" t="str">
        <f t="shared" si="109"/>
        <v>na</v>
      </c>
      <c r="AX128" t="s">
        <v>127</v>
      </c>
      <c r="AY128" s="13"/>
      <c r="AZ128" s="13"/>
      <c r="BA128" s="13"/>
      <c r="BB128" s="13"/>
      <c r="BC128" s="13"/>
      <c r="BD128" s="46"/>
      <c r="BE128" s="39" t="s">
        <v>9</v>
      </c>
      <c r="BF128" t="s">
        <v>186</v>
      </c>
      <c r="BG128" s="13"/>
      <c r="BH128" s="1">
        <v>21</v>
      </c>
      <c r="BI128" s="99">
        <v>0.766038</v>
      </c>
      <c r="BJ128" s="83">
        <v>21</v>
      </c>
      <c r="BK128" s="119">
        <v>0.44521809173418619</v>
      </c>
      <c r="BL128" s="112">
        <v>1.1855388278665722</v>
      </c>
      <c r="BM128" s="12">
        <f t="shared" si="83"/>
        <v>0.58119583066921776</v>
      </c>
      <c r="BN128" s="67">
        <f t="shared" si="89"/>
        <v>1.5476240445860026</v>
      </c>
      <c r="BO128" s="14">
        <v>1</v>
      </c>
      <c r="BP128" s="11">
        <v>0.25</v>
      </c>
      <c r="BR128">
        <v>0.25</v>
      </c>
      <c r="BS128">
        <v>0.25</v>
      </c>
      <c r="BT128">
        <v>1</v>
      </c>
      <c r="BU128">
        <v>1</v>
      </c>
      <c r="BY128" s="25">
        <f t="shared" si="90"/>
        <v>-0.54266752097103499</v>
      </c>
      <c r="BZ128" s="12">
        <f t="shared" si="110"/>
        <v>-0.18088917365701165</v>
      </c>
      <c r="CA128" s="12" t="str">
        <f t="shared" si="111"/>
        <v>na</v>
      </c>
      <c r="CB128" s="12">
        <f t="shared" si="112"/>
        <v>-0.22552416455939117</v>
      </c>
      <c r="CC128" s="12">
        <f t="shared" si="113"/>
        <v>-0.22263282911632201</v>
      </c>
      <c r="CD128" s="12">
        <f t="shared" si="114"/>
        <v>-0.61203103868913722</v>
      </c>
      <c r="CE128" s="12">
        <f t="shared" si="115"/>
        <v>-0.868268033553656</v>
      </c>
      <c r="CF128" s="12" t="str">
        <f t="shared" si="116"/>
        <v>na</v>
      </c>
      <c r="CG128" s="12" t="str">
        <f t="shared" si="117"/>
        <v>na</v>
      </c>
      <c r="CH128" s="12" t="str">
        <f t="shared" si="118"/>
        <v>na</v>
      </c>
      <c r="CI128" s="25">
        <f t="shared" si="91"/>
        <v>7.0906484968736851</v>
      </c>
      <c r="CJ128" s="12">
        <f t="shared" si="119"/>
        <v>0.78784983298596489</v>
      </c>
      <c r="CK128" s="12" t="str">
        <f t="shared" si="120"/>
        <v>na</v>
      </c>
      <c r="CL128" s="12">
        <f t="shared" si="121"/>
        <v>1.2246287840780323</v>
      </c>
      <c r="CM128" s="12">
        <f t="shared" si="122"/>
        <v>1.1934293328071419</v>
      </c>
      <c r="CN128" s="12">
        <f t="shared" si="123"/>
        <v>9.019141340927014</v>
      </c>
      <c r="CO128" s="12">
        <f t="shared" si="124"/>
        <v>18.152060151996636</v>
      </c>
      <c r="CP128" s="12" t="str">
        <f t="shared" si="125"/>
        <v>na</v>
      </c>
      <c r="CQ128" s="12" t="str">
        <f t="shared" si="126"/>
        <v>na</v>
      </c>
      <c r="CR128" s="67" t="str">
        <f t="shared" si="127"/>
        <v>na</v>
      </c>
    </row>
    <row r="129" spans="1:96" ht="15.75" x14ac:dyDescent="0.25">
      <c r="A129" s="69" t="s">
        <v>519</v>
      </c>
      <c r="B129" s="13"/>
      <c r="C129" s="13"/>
      <c r="D129" s="13"/>
      <c r="E129" s="13"/>
      <c r="F129" s="13"/>
      <c r="G129" s="46"/>
      <c r="H129" s="39" t="s">
        <v>9</v>
      </c>
      <c r="I129" t="s">
        <v>186</v>
      </c>
      <c r="J129" s="13"/>
      <c r="K129" s="1">
        <v>21</v>
      </c>
      <c r="L129" s="99">
        <v>1.9298575</v>
      </c>
      <c r="M129" s="83"/>
      <c r="N129" s="119"/>
      <c r="O129" s="104"/>
      <c r="P129" s="12">
        <f t="shared" si="80"/>
        <v>0.01</v>
      </c>
      <c r="Q129" s="67">
        <f t="shared" si="86"/>
        <v>0.01</v>
      </c>
      <c r="R129" s="14">
        <v>1</v>
      </c>
      <c r="S129" s="11">
        <v>1</v>
      </c>
      <c r="T129" s="11"/>
      <c r="U129">
        <v>0.25</v>
      </c>
      <c r="V129" s="11">
        <v>1</v>
      </c>
      <c r="W129" s="11">
        <v>1</v>
      </c>
      <c r="X129" s="11">
        <v>1</v>
      </c>
      <c r="Y129" s="11"/>
      <c r="Z129" s="11"/>
      <c r="AA129" s="11"/>
      <c r="AB129" s="25">
        <f t="shared" si="87"/>
        <v>-4.6051701859880909</v>
      </c>
      <c r="AC129" s="12">
        <f t="shared" si="92"/>
        <v>-6.1402269146507873</v>
      </c>
      <c r="AD129" s="12" t="str">
        <f t="shared" si="93"/>
        <v>na</v>
      </c>
      <c r="AE129" s="12">
        <f t="shared" si="94"/>
        <v>-1.9138369604106353</v>
      </c>
      <c r="AF129" s="12">
        <f t="shared" si="95"/>
        <v>-7.557202356493276</v>
      </c>
      <c r="AG129" s="12">
        <f t="shared" si="96"/>
        <v>-5.1938009616407044</v>
      </c>
      <c r="AH129" s="12">
        <f t="shared" si="97"/>
        <v>-7.3682722975809458</v>
      </c>
      <c r="AI129" s="12" t="str">
        <f t="shared" si="98"/>
        <v>na</v>
      </c>
      <c r="AJ129" s="12" t="str">
        <f t="shared" si="99"/>
        <v>na</v>
      </c>
      <c r="AK129" s="12" t="str">
        <f t="shared" si="100"/>
        <v>na</v>
      </c>
      <c r="AL129" s="25">
        <f t="shared" si="88"/>
        <v>1</v>
      </c>
      <c r="AM129" s="12">
        <f t="shared" si="101"/>
        <v>1.7777777777777777</v>
      </c>
      <c r="AN129" s="12" t="str">
        <f t="shared" si="102"/>
        <v>na</v>
      </c>
      <c r="AO129" s="12">
        <f t="shared" si="103"/>
        <v>0.17271040647664027</v>
      </c>
      <c r="AP129" s="12">
        <f t="shared" si="104"/>
        <v>2.6929651545036148</v>
      </c>
      <c r="AQ129" s="12">
        <f t="shared" si="105"/>
        <v>1.271976934818249</v>
      </c>
      <c r="AR129" s="12">
        <f t="shared" si="106"/>
        <v>2.5600000000000005</v>
      </c>
      <c r="AS129" s="12" t="str">
        <f t="shared" si="107"/>
        <v>na</v>
      </c>
      <c r="AT129" s="12" t="str">
        <f t="shared" si="108"/>
        <v>na</v>
      </c>
      <c r="AU129" s="67" t="str">
        <f t="shared" si="109"/>
        <v>na</v>
      </c>
      <c r="AX129" t="s">
        <v>37</v>
      </c>
      <c r="AY129" s="13"/>
      <c r="AZ129" s="13"/>
      <c r="BA129" s="13"/>
      <c r="BB129" s="13"/>
      <c r="BC129" s="13"/>
      <c r="BD129" s="46"/>
      <c r="BE129" s="39" t="s">
        <v>9</v>
      </c>
      <c r="BF129" t="s">
        <v>186</v>
      </c>
      <c r="BG129" s="13"/>
      <c r="BH129" s="1">
        <v>21</v>
      </c>
      <c r="BI129" s="99">
        <v>1.9298575</v>
      </c>
      <c r="BJ129" s="83">
        <v>21</v>
      </c>
      <c r="BK129" s="119">
        <v>0.15343704642828526</v>
      </c>
      <c r="BL129" s="104">
        <v>0.50412725556431526</v>
      </c>
      <c r="BM129" s="12">
        <f t="shared" si="83"/>
        <v>7.9506930655908664E-2</v>
      </c>
      <c r="BN129" s="67">
        <f t="shared" si="89"/>
        <v>0.26122511924549624</v>
      </c>
      <c r="BO129" s="14">
        <v>1</v>
      </c>
      <c r="BP129" s="11">
        <v>1</v>
      </c>
      <c r="BQ129" s="11"/>
      <c r="BR129">
        <v>0.25</v>
      </c>
      <c r="BS129" s="11">
        <v>1</v>
      </c>
      <c r="BT129" s="11">
        <v>1</v>
      </c>
      <c r="BU129" s="11">
        <v>1</v>
      </c>
      <c r="BV129" s="11"/>
      <c r="BW129" s="11"/>
      <c r="BX129" s="11"/>
      <c r="BY129" s="25">
        <f t="shared" si="90"/>
        <v>-2.5319110830598932</v>
      </c>
      <c r="BZ129" s="12">
        <f t="shared" si="110"/>
        <v>-3.3758814440798575</v>
      </c>
      <c r="CA129" s="12" t="str">
        <f t="shared" si="111"/>
        <v>na</v>
      </c>
      <c r="CB129" s="12">
        <f t="shared" si="112"/>
        <v>-1.0522227877651504</v>
      </c>
      <c r="CC129" s="12">
        <f t="shared" si="113"/>
        <v>-4.154931008098286</v>
      </c>
      <c r="CD129" s="12">
        <f t="shared" si="114"/>
        <v>-2.8555388154810828</v>
      </c>
      <c r="CE129" s="12">
        <f t="shared" si="115"/>
        <v>-4.0510577328958295</v>
      </c>
      <c r="CF129" s="12" t="str">
        <f t="shared" si="116"/>
        <v>na</v>
      </c>
      <c r="CG129" s="12" t="str">
        <f t="shared" si="117"/>
        <v>na</v>
      </c>
      <c r="CH129" s="12" t="str">
        <f t="shared" si="118"/>
        <v>na</v>
      </c>
      <c r="CI129" s="25">
        <f t="shared" si="91"/>
        <v>10.794931635486114</v>
      </c>
      <c r="CJ129" s="12">
        <f t="shared" si="119"/>
        <v>19.190989574197534</v>
      </c>
      <c r="CK129" s="12" t="str">
        <f t="shared" si="120"/>
        <v>na</v>
      </c>
      <c r="CL129" s="12">
        <f t="shared" si="121"/>
        <v>1.8643970306523496</v>
      </c>
      <c r="CM129" s="12">
        <f t="shared" si="122"/>
        <v>29.070374739612827</v>
      </c>
      <c r="CN129" s="12">
        <f t="shared" si="123"/>
        <v>13.730904053278172</v>
      </c>
      <c r="CO129" s="12">
        <f t="shared" si="124"/>
        <v>27.635024986844453</v>
      </c>
      <c r="CP129" s="12" t="str">
        <f t="shared" si="125"/>
        <v>na</v>
      </c>
      <c r="CQ129" s="12" t="str">
        <f t="shared" si="126"/>
        <v>na</v>
      </c>
      <c r="CR129" s="67" t="str">
        <f t="shared" si="127"/>
        <v>na</v>
      </c>
    </row>
    <row r="130" spans="1:96" ht="15.75" x14ac:dyDescent="0.25">
      <c r="A130" s="13" t="s">
        <v>38</v>
      </c>
      <c r="B130" s="13"/>
      <c r="C130" s="13"/>
      <c r="D130" s="13"/>
      <c r="E130" s="13"/>
      <c r="F130" s="13"/>
      <c r="G130" s="46"/>
      <c r="H130" s="39" t="s">
        <v>8</v>
      </c>
      <c r="I130" t="s">
        <v>186</v>
      </c>
      <c r="J130" s="13"/>
      <c r="K130" s="1"/>
      <c r="L130" s="99">
        <v>4.4339000000000004</v>
      </c>
      <c r="M130" s="71"/>
      <c r="N130" s="41"/>
      <c r="O130" s="72"/>
      <c r="P130" s="12">
        <f t="shared" si="80"/>
        <v>0.01</v>
      </c>
      <c r="Q130" s="67">
        <f t="shared" si="86"/>
        <v>0.01</v>
      </c>
      <c r="R130" s="14"/>
      <c r="S130" s="11"/>
      <c r="T130" s="11"/>
      <c r="U130" s="11"/>
      <c r="V130" s="11"/>
      <c r="W130" s="11"/>
      <c r="X130" s="11"/>
      <c r="Y130" s="11"/>
      <c r="Z130" s="11"/>
      <c r="AA130" s="11"/>
      <c r="AB130" s="25" t="str">
        <f t="shared" si="87"/>
        <v>na</v>
      </c>
      <c r="AC130" s="12" t="str">
        <f t="shared" si="92"/>
        <v>na</v>
      </c>
      <c r="AD130" s="12" t="str">
        <f t="shared" si="93"/>
        <v>na</v>
      </c>
      <c r="AE130" s="12" t="str">
        <f t="shared" si="94"/>
        <v>na</v>
      </c>
      <c r="AF130" s="12" t="str">
        <f t="shared" si="95"/>
        <v>na</v>
      </c>
      <c r="AG130" s="12" t="str">
        <f t="shared" si="96"/>
        <v>na</v>
      </c>
      <c r="AH130" s="12" t="str">
        <f t="shared" si="97"/>
        <v>na</v>
      </c>
      <c r="AI130" s="12" t="str">
        <f t="shared" si="98"/>
        <v>na</v>
      </c>
      <c r="AJ130" s="12" t="str">
        <f t="shared" si="99"/>
        <v>na</v>
      </c>
      <c r="AK130" s="12" t="str">
        <f t="shared" si="100"/>
        <v>na</v>
      </c>
      <c r="AL130" s="25" t="str">
        <f t="shared" si="88"/>
        <v>na</v>
      </c>
      <c r="AM130" s="12" t="str">
        <f t="shared" si="101"/>
        <v>na</v>
      </c>
      <c r="AN130" s="12" t="str">
        <f t="shared" si="102"/>
        <v>na</v>
      </c>
      <c r="AO130" s="12" t="str">
        <f t="shared" si="103"/>
        <v>na</v>
      </c>
      <c r="AP130" s="12" t="str">
        <f t="shared" si="104"/>
        <v>na</v>
      </c>
      <c r="AQ130" s="12" t="str">
        <f t="shared" si="105"/>
        <v>na</v>
      </c>
      <c r="AR130" s="12" t="str">
        <f t="shared" si="106"/>
        <v>na</v>
      </c>
      <c r="AS130" s="12" t="str">
        <f t="shared" si="107"/>
        <v>na</v>
      </c>
      <c r="AT130" s="12" t="str">
        <f t="shared" si="108"/>
        <v>na</v>
      </c>
      <c r="AU130" s="67" t="str">
        <f t="shared" si="109"/>
        <v>na</v>
      </c>
      <c r="AX130" t="s">
        <v>38</v>
      </c>
      <c r="AY130" s="13"/>
      <c r="AZ130" s="13"/>
      <c r="BA130" s="13"/>
      <c r="BB130" s="13"/>
      <c r="BC130" s="13"/>
      <c r="BD130" s="46"/>
      <c r="BE130" s="39" t="s">
        <v>8</v>
      </c>
      <c r="BF130" t="s">
        <v>186</v>
      </c>
      <c r="BG130" s="13"/>
      <c r="BH130" s="1"/>
      <c r="BI130" s="99">
        <v>4.4339000000000004</v>
      </c>
      <c r="BJ130" s="71"/>
      <c r="BK130" s="41"/>
      <c r="BL130" s="72"/>
      <c r="BM130" s="12">
        <f t="shared" si="83"/>
        <v>0.01</v>
      </c>
      <c r="BN130" s="67">
        <f t="shared" si="89"/>
        <v>0.01</v>
      </c>
      <c r="BO130" s="14"/>
      <c r="BP130" s="11"/>
      <c r="BQ130" s="11"/>
      <c r="BR130" s="11"/>
      <c r="BS130" s="11"/>
      <c r="BT130" s="11"/>
      <c r="BU130" s="11"/>
      <c r="BV130" s="11"/>
      <c r="BW130" s="11"/>
      <c r="BX130" s="11"/>
      <c r="BY130" s="25" t="str">
        <f t="shared" si="90"/>
        <v>na</v>
      </c>
      <c r="BZ130" s="12" t="str">
        <f t="shared" si="110"/>
        <v>na</v>
      </c>
      <c r="CA130" s="12" t="str">
        <f t="shared" si="111"/>
        <v>na</v>
      </c>
      <c r="CB130" s="12" t="str">
        <f t="shared" si="112"/>
        <v>na</v>
      </c>
      <c r="CC130" s="12" t="str">
        <f t="shared" si="113"/>
        <v>na</v>
      </c>
      <c r="CD130" s="12" t="str">
        <f t="shared" si="114"/>
        <v>na</v>
      </c>
      <c r="CE130" s="12" t="str">
        <f t="shared" si="115"/>
        <v>na</v>
      </c>
      <c r="CF130" s="12" t="str">
        <f t="shared" si="116"/>
        <v>na</v>
      </c>
      <c r="CG130" s="12" t="str">
        <f t="shared" si="117"/>
        <v>na</v>
      </c>
      <c r="CH130" s="12" t="str">
        <f t="shared" si="118"/>
        <v>na</v>
      </c>
      <c r="CI130" s="25" t="str">
        <f t="shared" si="91"/>
        <v>na</v>
      </c>
      <c r="CJ130" s="12" t="str">
        <f t="shared" si="119"/>
        <v>na</v>
      </c>
      <c r="CK130" s="12" t="str">
        <f t="shared" si="120"/>
        <v>na</v>
      </c>
      <c r="CL130" s="12" t="str">
        <f t="shared" si="121"/>
        <v>na</v>
      </c>
      <c r="CM130" s="12" t="str">
        <f t="shared" si="122"/>
        <v>na</v>
      </c>
      <c r="CN130" s="12" t="str">
        <f t="shared" si="123"/>
        <v>na</v>
      </c>
      <c r="CO130" s="12" t="str">
        <f t="shared" si="124"/>
        <v>na</v>
      </c>
      <c r="CP130" s="12" t="str">
        <f t="shared" si="125"/>
        <v>na</v>
      </c>
      <c r="CQ130" s="12" t="str">
        <f t="shared" si="126"/>
        <v>na</v>
      </c>
      <c r="CR130" s="67" t="str">
        <f t="shared" si="127"/>
        <v>na</v>
      </c>
    </row>
    <row r="131" spans="1:96" ht="15.75" x14ac:dyDescent="0.25">
      <c r="A131" s="13" t="s">
        <v>114</v>
      </c>
      <c r="B131" s="13"/>
      <c r="C131" s="13"/>
      <c r="D131" s="13"/>
      <c r="E131" s="13"/>
      <c r="F131" s="13"/>
      <c r="G131" s="46"/>
      <c r="H131" s="39" t="s">
        <v>8</v>
      </c>
      <c r="I131" t="s">
        <v>186</v>
      </c>
      <c r="J131" s="13"/>
      <c r="K131" s="81"/>
      <c r="L131" s="99">
        <v>833.02762899999993</v>
      </c>
      <c r="M131" s="71"/>
      <c r="N131" s="41"/>
      <c r="O131" s="72"/>
      <c r="P131" s="12">
        <f t="shared" si="80"/>
        <v>0.01</v>
      </c>
      <c r="Q131" s="67">
        <f t="shared" si="86"/>
        <v>0.01</v>
      </c>
      <c r="R131" s="1"/>
      <c r="AB131" s="25" t="str">
        <f t="shared" si="87"/>
        <v>na</v>
      </c>
      <c r="AC131" s="12" t="str">
        <f t="shared" si="92"/>
        <v>na</v>
      </c>
      <c r="AD131" s="12" t="str">
        <f t="shared" si="93"/>
        <v>na</v>
      </c>
      <c r="AE131" s="12" t="str">
        <f t="shared" si="94"/>
        <v>na</v>
      </c>
      <c r="AF131" s="12" t="str">
        <f t="shared" si="95"/>
        <v>na</v>
      </c>
      <c r="AG131" s="12" t="str">
        <f t="shared" si="96"/>
        <v>na</v>
      </c>
      <c r="AH131" s="12" t="str">
        <f t="shared" si="97"/>
        <v>na</v>
      </c>
      <c r="AI131" s="12" t="str">
        <f t="shared" si="98"/>
        <v>na</v>
      </c>
      <c r="AJ131" s="12" t="str">
        <f t="shared" si="99"/>
        <v>na</v>
      </c>
      <c r="AK131" s="12" t="str">
        <f t="shared" si="100"/>
        <v>na</v>
      </c>
      <c r="AL131" s="25" t="str">
        <f t="shared" si="88"/>
        <v>na</v>
      </c>
      <c r="AM131" s="12" t="str">
        <f t="shared" si="101"/>
        <v>na</v>
      </c>
      <c r="AN131" s="12" t="str">
        <f t="shared" si="102"/>
        <v>na</v>
      </c>
      <c r="AO131" s="12" t="str">
        <f t="shared" si="103"/>
        <v>na</v>
      </c>
      <c r="AP131" s="12" t="str">
        <f t="shared" si="104"/>
        <v>na</v>
      </c>
      <c r="AQ131" s="12" t="str">
        <f t="shared" si="105"/>
        <v>na</v>
      </c>
      <c r="AR131" s="12" t="str">
        <f t="shared" si="106"/>
        <v>na</v>
      </c>
      <c r="AS131" s="12" t="str">
        <f t="shared" si="107"/>
        <v>na</v>
      </c>
      <c r="AT131" s="12" t="str">
        <f t="shared" si="108"/>
        <v>na</v>
      </c>
      <c r="AU131" s="67" t="str">
        <f t="shared" si="109"/>
        <v>na</v>
      </c>
      <c r="AX131" t="s">
        <v>114</v>
      </c>
      <c r="AY131" s="13"/>
      <c r="AZ131" s="13"/>
      <c r="BA131" s="13"/>
      <c r="BB131" s="13"/>
      <c r="BC131" s="13"/>
      <c r="BD131" s="46"/>
      <c r="BE131" s="39" t="s">
        <v>8</v>
      </c>
      <c r="BF131" t="s">
        <v>186</v>
      </c>
      <c r="BG131" s="13"/>
      <c r="BH131" s="1"/>
      <c r="BI131" s="99">
        <v>833.02762899999993</v>
      </c>
      <c r="BJ131" s="71"/>
      <c r="BK131" s="41"/>
      <c r="BL131" s="72"/>
      <c r="BM131" s="12">
        <f t="shared" si="83"/>
        <v>0.01</v>
      </c>
      <c r="BN131" s="67">
        <f t="shared" si="89"/>
        <v>0.01</v>
      </c>
      <c r="BO131" s="1"/>
      <c r="BY131" s="25" t="str">
        <f t="shared" si="90"/>
        <v>na</v>
      </c>
      <c r="BZ131" s="12" t="str">
        <f t="shared" si="110"/>
        <v>na</v>
      </c>
      <c r="CA131" s="12" t="str">
        <f t="shared" si="111"/>
        <v>na</v>
      </c>
      <c r="CB131" s="12" t="str">
        <f t="shared" si="112"/>
        <v>na</v>
      </c>
      <c r="CC131" s="12" t="str">
        <f t="shared" si="113"/>
        <v>na</v>
      </c>
      <c r="CD131" s="12" t="str">
        <f t="shared" si="114"/>
        <v>na</v>
      </c>
      <c r="CE131" s="12" t="str">
        <f t="shared" si="115"/>
        <v>na</v>
      </c>
      <c r="CF131" s="12" t="str">
        <f t="shared" si="116"/>
        <v>na</v>
      </c>
      <c r="CG131" s="12" t="str">
        <f t="shared" si="117"/>
        <v>na</v>
      </c>
      <c r="CH131" s="12" t="str">
        <f t="shared" si="118"/>
        <v>na</v>
      </c>
      <c r="CI131" s="25" t="str">
        <f t="shared" si="91"/>
        <v>na</v>
      </c>
      <c r="CJ131" s="12" t="str">
        <f t="shared" si="119"/>
        <v>na</v>
      </c>
      <c r="CK131" s="12" t="str">
        <f t="shared" si="120"/>
        <v>na</v>
      </c>
      <c r="CL131" s="12" t="str">
        <f t="shared" si="121"/>
        <v>na</v>
      </c>
      <c r="CM131" s="12" t="str">
        <f t="shared" si="122"/>
        <v>na</v>
      </c>
      <c r="CN131" s="12" t="str">
        <f t="shared" si="123"/>
        <v>na</v>
      </c>
      <c r="CO131" s="12" t="str">
        <f t="shared" si="124"/>
        <v>na</v>
      </c>
      <c r="CP131" s="12" t="str">
        <f t="shared" si="125"/>
        <v>na</v>
      </c>
      <c r="CQ131" s="12" t="str">
        <f t="shared" si="126"/>
        <v>na</v>
      </c>
      <c r="CR131" s="67" t="str">
        <f t="shared" si="127"/>
        <v>na</v>
      </c>
    </row>
    <row r="132" spans="1:96" x14ac:dyDescent="0.25">
      <c r="G132" s="2"/>
      <c r="L132" s="12"/>
      <c r="N132" s="25"/>
      <c r="O132" s="12"/>
      <c r="P132" s="12"/>
      <c r="Q132" s="12"/>
      <c r="R132" s="25"/>
      <c r="S132" s="11"/>
      <c r="T132" s="11"/>
      <c r="U132" s="11"/>
      <c r="V132" s="11"/>
      <c r="W132" s="11"/>
      <c r="X132" s="11"/>
      <c r="Y132" s="11"/>
      <c r="Z132" s="11"/>
      <c r="AA132" s="26"/>
      <c r="AB132" s="20"/>
      <c r="AC132" s="16"/>
      <c r="AD132" s="16"/>
      <c r="AE132" s="16"/>
      <c r="AF132" s="16"/>
      <c r="AG132" s="16"/>
      <c r="AH132" s="16"/>
      <c r="AI132" s="16"/>
      <c r="AJ132" s="16"/>
      <c r="AK132" s="16"/>
      <c r="AL132" s="27"/>
      <c r="AU132" s="2"/>
      <c r="BD132" s="2"/>
      <c r="BI132" s="12"/>
      <c r="BK132" s="25"/>
      <c r="BL132" s="12"/>
      <c r="BM132" s="12"/>
      <c r="BN132" s="12"/>
      <c r="BO132" s="25"/>
      <c r="BP132" s="11"/>
      <c r="BQ132" s="11"/>
      <c r="BR132" s="11"/>
      <c r="BS132" s="11"/>
      <c r="BT132" s="11"/>
      <c r="BU132" s="11"/>
      <c r="BV132" s="11"/>
      <c r="BW132" s="11"/>
      <c r="BX132" s="26"/>
      <c r="BY132" s="20"/>
      <c r="BZ132" s="16"/>
      <c r="CA132" s="16"/>
      <c r="CB132" s="16"/>
      <c r="CC132" s="16"/>
      <c r="CD132" s="16"/>
      <c r="CE132" s="16"/>
      <c r="CF132" s="16"/>
      <c r="CG132" s="16"/>
      <c r="CH132" s="16"/>
      <c r="CI132" s="27"/>
      <c r="CR132" s="2"/>
    </row>
    <row r="133" spans="1:96" x14ac:dyDescent="0.25">
      <c r="A133" t="s">
        <v>40</v>
      </c>
      <c r="G133" s="2"/>
      <c r="L133" s="16"/>
      <c r="M133" s="116" t="e">
        <f>AVERAGE(M97:M131)</f>
        <v>#DIV/0!</v>
      </c>
      <c r="N133" s="20"/>
      <c r="O133" s="16"/>
      <c r="P133" s="16"/>
      <c r="Q133" s="16"/>
      <c r="R133" s="1">
        <f t="shared" ref="R133:AA133" si="128">AVERAGE(R97:R131)</f>
        <v>1</v>
      </c>
      <c r="S133">
        <f t="shared" si="128"/>
        <v>0.75</v>
      </c>
      <c r="T133">
        <f t="shared" si="128"/>
        <v>1</v>
      </c>
      <c r="U133">
        <f t="shared" si="128"/>
        <v>0.6015625</v>
      </c>
      <c r="V133">
        <f t="shared" si="128"/>
        <v>0.60937500000000011</v>
      </c>
      <c r="W133">
        <f t="shared" si="128"/>
        <v>0.88666666666666671</v>
      </c>
      <c r="X133">
        <f t="shared" si="128"/>
        <v>0.625</v>
      </c>
      <c r="Y133">
        <f t="shared" si="128"/>
        <v>1</v>
      </c>
      <c r="Z133">
        <f t="shared" si="128"/>
        <v>1</v>
      </c>
      <c r="AA133">
        <f t="shared" si="128"/>
        <v>0.8125</v>
      </c>
      <c r="AB133" s="25">
        <f>(1/R134)*(SUM(AB97:AB131))</f>
        <v>-4.6051701859880909</v>
      </c>
      <c r="AC133" s="12">
        <f t="shared" ref="AC133:AK133" si="129">(1/S134)*(SUM(AC97:AC131))</f>
        <v>-4.60517018598809</v>
      </c>
      <c r="AD133" s="12">
        <f t="shared" si="129"/>
        <v>-4.6051701859880909</v>
      </c>
      <c r="AE133" s="12">
        <f t="shared" si="129"/>
        <v>-4.60517018598809</v>
      </c>
      <c r="AF133" s="12">
        <f t="shared" si="129"/>
        <v>-4.60517018598809</v>
      </c>
      <c r="AG133" s="12">
        <f t="shared" si="129"/>
        <v>-4.6051701859880909</v>
      </c>
      <c r="AH133" s="12">
        <f t="shared" si="129"/>
        <v>-4.6051701859880909</v>
      </c>
      <c r="AI133" s="12">
        <f t="shared" si="129"/>
        <v>-4.6051701859880909</v>
      </c>
      <c r="AJ133" s="12">
        <f t="shared" si="129"/>
        <v>-4.6051701859880909</v>
      </c>
      <c r="AK133" s="12">
        <f t="shared" si="129"/>
        <v>-4.6051701859880909</v>
      </c>
      <c r="AL133" s="25">
        <f>SUM(AL97:AL131)</f>
        <v>16</v>
      </c>
      <c r="AM133" s="12">
        <f t="shared" ref="AM133:AU133" si="130">SUM(AM97:AM131)</f>
        <v>18.333333333333336</v>
      </c>
      <c r="AN133" s="12">
        <f t="shared" si="130"/>
        <v>5</v>
      </c>
      <c r="AO133" s="12">
        <f t="shared" si="130"/>
        <v>21.545623207960872</v>
      </c>
      <c r="AP133" s="12">
        <f t="shared" si="130"/>
        <v>22.641104536489141</v>
      </c>
      <c r="AQ133" s="12">
        <f t="shared" si="130"/>
        <v>16.61837865340042</v>
      </c>
      <c r="AR133" s="12">
        <f t="shared" si="130"/>
        <v>8.1600000000000019</v>
      </c>
      <c r="AS133" s="12">
        <f t="shared" si="130"/>
        <v>8</v>
      </c>
      <c r="AT133" s="12">
        <f t="shared" si="130"/>
        <v>1</v>
      </c>
      <c r="AU133" s="67">
        <f t="shared" si="130"/>
        <v>4.6390532544378695</v>
      </c>
      <c r="AX133" t="s">
        <v>40</v>
      </c>
      <c r="BD133" s="2"/>
      <c r="BI133" s="16"/>
      <c r="BJ133" s="116">
        <f>AVERAGE(BJ97:BJ131)</f>
        <v>21</v>
      </c>
      <c r="BK133" s="20"/>
      <c r="BL133" s="16"/>
      <c r="BM133" s="16"/>
      <c r="BN133" s="16"/>
      <c r="BO133" s="1">
        <f t="shared" ref="BO133:BX133" si="131">AVERAGE(BO97:BO131)</f>
        <v>1</v>
      </c>
      <c r="BP133">
        <f t="shared" si="131"/>
        <v>0.75</v>
      </c>
      <c r="BQ133">
        <f t="shared" si="131"/>
        <v>1</v>
      </c>
      <c r="BR133">
        <f t="shared" si="131"/>
        <v>0.6015625</v>
      </c>
      <c r="BS133">
        <f t="shared" si="131"/>
        <v>0.60937500000000011</v>
      </c>
      <c r="BT133">
        <f t="shared" si="131"/>
        <v>0.88666666666666671</v>
      </c>
      <c r="BU133">
        <f t="shared" si="131"/>
        <v>0.625</v>
      </c>
      <c r="BV133">
        <f t="shared" si="131"/>
        <v>1</v>
      </c>
      <c r="BW133">
        <f t="shared" si="131"/>
        <v>1</v>
      </c>
      <c r="BX133">
        <f t="shared" si="131"/>
        <v>0.8125</v>
      </c>
      <c r="BY133" s="25">
        <f>(1/BO134)*(SUM(BY97:BY131))</f>
        <v>-1.6626102572018076</v>
      </c>
      <c r="BZ133" s="12">
        <f t="shared" ref="BZ133:CH133" si="132">(1/BP134)*(SUM(BZ97:BZ131))</f>
        <v>-1.5683810157300151</v>
      </c>
      <c r="CA133" s="12">
        <f t="shared" si="132"/>
        <v>-2.5071010497801591</v>
      </c>
      <c r="CB133" s="12">
        <f t="shared" si="132"/>
        <v>-1.6187306955975511</v>
      </c>
      <c r="CC133" s="12">
        <f t="shared" si="132"/>
        <v>-1.7416404071378291</v>
      </c>
      <c r="CD133" s="12">
        <f t="shared" si="132"/>
        <v>-1.5252134723356037</v>
      </c>
      <c r="CE133" s="12">
        <f t="shared" si="132"/>
        <v>-2.4368332145994325</v>
      </c>
      <c r="CF133" s="12">
        <f t="shared" si="132"/>
        <v>-2.0994359599716117</v>
      </c>
      <c r="CG133" s="12">
        <f t="shared" si="132"/>
        <v>-4.6051701859880909</v>
      </c>
      <c r="CH133" s="12">
        <f t="shared" si="132"/>
        <v>-0.66767143048057798</v>
      </c>
      <c r="CI133" s="25">
        <f>SUM(CI97:CI131)</f>
        <v>56.362887412693802</v>
      </c>
      <c r="CJ133" s="12">
        <f t="shared" ref="CJ133:CR133" si="133">SUM(CJ97:CJ131)</f>
        <v>69.639185992603558</v>
      </c>
      <c r="CK133" s="12">
        <f t="shared" si="133"/>
        <v>13.724760879446427</v>
      </c>
      <c r="CL133" s="12">
        <f t="shared" si="133"/>
        <v>55.053343835550429</v>
      </c>
      <c r="CM133" s="12">
        <f t="shared" si="133"/>
        <v>75.252977693794918</v>
      </c>
      <c r="CN133" s="12">
        <f t="shared" si="133"/>
        <v>55.368474144536748</v>
      </c>
      <c r="CO133" s="12">
        <f t="shared" si="133"/>
        <v>51.338377957746332</v>
      </c>
      <c r="CP133" s="12">
        <f t="shared" si="133"/>
        <v>23.455822897772151</v>
      </c>
      <c r="CQ133" s="12">
        <f t="shared" si="133"/>
        <v>1</v>
      </c>
      <c r="CR133" s="67">
        <f t="shared" si="133"/>
        <v>17.266176510966847</v>
      </c>
    </row>
    <row r="134" spans="1:96" x14ac:dyDescent="0.25">
      <c r="A134" t="s">
        <v>41</v>
      </c>
      <c r="G134" s="2"/>
      <c r="L134" s="16"/>
      <c r="N134" s="16"/>
      <c r="O134" s="16"/>
      <c r="P134" s="16"/>
      <c r="Q134" s="16"/>
      <c r="R134" s="1">
        <f t="shared" ref="R134:AA134" si="134">COUNTIF(R97:R131,"&gt;0")</f>
        <v>16</v>
      </c>
      <c r="S134">
        <f t="shared" si="134"/>
        <v>15</v>
      </c>
      <c r="T134">
        <f t="shared" si="134"/>
        <v>5</v>
      </c>
      <c r="U134">
        <f t="shared" si="134"/>
        <v>16</v>
      </c>
      <c r="V134">
        <f t="shared" si="134"/>
        <v>16</v>
      </c>
      <c r="W134">
        <f t="shared" si="134"/>
        <v>15</v>
      </c>
      <c r="X134">
        <f t="shared" si="134"/>
        <v>6</v>
      </c>
      <c r="Y134">
        <f t="shared" si="134"/>
        <v>8</v>
      </c>
      <c r="Z134">
        <f t="shared" si="134"/>
        <v>1</v>
      </c>
      <c r="AA134">
        <f t="shared" si="134"/>
        <v>4</v>
      </c>
      <c r="AB134" s="25"/>
      <c r="AC134" s="12"/>
      <c r="AD134" s="12"/>
      <c r="AE134" s="12"/>
      <c r="AF134" s="12"/>
      <c r="AG134" s="12"/>
      <c r="AH134" s="12"/>
      <c r="AI134" s="12"/>
      <c r="AJ134" s="12"/>
      <c r="AK134" s="12"/>
      <c r="AL134" s="25">
        <f>AL133*AB135^2</f>
        <v>1.6000000000000012E-3</v>
      </c>
      <c r="AM134" s="12">
        <f t="shared" ref="AM134:AU134" si="135">AM133*AC135^2</f>
        <v>1.8333333333333387E-3</v>
      </c>
      <c r="AN134" s="12">
        <f t="shared" si="135"/>
        <v>5.0000000000000034E-4</v>
      </c>
      <c r="AO134" s="12">
        <f t="shared" si="135"/>
        <v>2.1545623207960933E-3</v>
      </c>
      <c r="AP134" s="12">
        <f t="shared" si="135"/>
        <v>2.2641104536489202E-3</v>
      </c>
      <c r="AQ134" s="12">
        <f t="shared" si="135"/>
        <v>1.6618378653400431E-3</v>
      </c>
      <c r="AR134" s="12">
        <f t="shared" si="135"/>
        <v>8.1600000000000075E-4</v>
      </c>
      <c r="AS134" s="12">
        <f t="shared" si="135"/>
        <v>8.0000000000000058E-4</v>
      </c>
      <c r="AT134" s="12">
        <f t="shared" si="135"/>
        <v>1.0000000000000007E-4</v>
      </c>
      <c r="AU134" s="67">
        <f t="shared" si="135"/>
        <v>4.6390532544378729E-4</v>
      </c>
      <c r="AX134" t="s">
        <v>41</v>
      </c>
      <c r="BD134" s="2"/>
      <c r="BI134" s="16"/>
      <c r="BK134" s="16"/>
      <c r="BL134" s="16"/>
      <c r="BM134" s="16"/>
      <c r="BN134" s="16"/>
      <c r="BO134" s="1">
        <f t="shared" ref="BO134:BX134" si="136">COUNTIF(BO97:BO131,"&gt;0")</f>
        <v>16</v>
      </c>
      <c r="BP134">
        <f t="shared" si="136"/>
        <v>15</v>
      </c>
      <c r="BQ134">
        <f t="shared" si="136"/>
        <v>5</v>
      </c>
      <c r="BR134">
        <f t="shared" si="136"/>
        <v>16</v>
      </c>
      <c r="BS134">
        <f t="shared" si="136"/>
        <v>16</v>
      </c>
      <c r="BT134">
        <f t="shared" si="136"/>
        <v>15</v>
      </c>
      <c r="BU134">
        <f t="shared" si="136"/>
        <v>6</v>
      </c>
      <c r="BV134">
        <f t="shared" si="136"/>
        <v>8</v>
      </c>
      <c r="BW134">
        <f t="shared" si="136"/>
        <v>1</v>
      </c>
      <c r="BX134">
        <f t="shared" si="136"/>
        <v>4</v>
      </c>
      <c r="BY134" s="25"/>
      <c r="BZ134" s="12"/>
      <c r="CA134" s="12"/>
      <c r="CB134" s="12"/>
      <c r="CC134" s="12"/>
      <c r="CD134" s="12"/>
      <c r="CE134" s="12"/>
      <c r="CF134" s="12"/>
      <c r="CG134" s="12"/>
      <c r="CH134" s="12"/>
      <c r="CI134" s="25">
        <f>CI133*BY135^2</f>
        <v>2.0270679774760949</v>
      </c>
      <c r="CJ134" s="12">
        <f t="shared" ref="CJ134:CR134" si="137">CJ133*BZ135^2</f>
        <v>3.0239544476038698</v>
      </c>
      <c r="CK134" s="12">
        <f t="shared" si="137"/>
        <v>9.1172630183606912E-2</v>
      </c>
      <c r="CL134" s="12">
        <f t="shared" si="137"/>
        <v>2.1615838392801283</v>
      </c>
      <c r="CM134" s="12">
        <f t="shared" si="137"/>
        <v>2.3107558048177301</v>
      </c>
      <c r="CN134" s="12">
        <f t="shared" si="137"/>
        <v>2.6210720889819084</v>
      </c>
      <c r="CO134" s="12">
        <f t="shared" si="137"/>
        <v>0.39249642566875348</v>
      </c>
      <c r="CP134" s="12">
        <f t="shared" si="137"/>
        <v>0.35213060168996452</v>
      </c>
      <c r="CQ134" s="12">
        <f t="shared" si="137"/>
        <v>1.0000000000000007E-4</v>
      </c>
      <c r="CR134" s="67">
        <f t="shared" si="137"/>
        <v>4.542177905240159</v>
      </c>
    </row>
    <row r="135" spans="1:96" ht="24" x14ac:dyDescent="0.45">
      <c r="A135" s="28" t="s">
        <v>188</v>
      </c>
      <c r="B135" s="28"/>
      <c r="C135" s="28"/>
      <c r="D135" s="28"/>
      <c r="E135" s="28"/>
      <c r="F135" s="28"/>
      <c r="G135" s="113"/>
      <c r="H135" s="28"/>
      <c r="I135" s="28"/>
      <c r="J135" s="28"/>
      <c r="K135" s="28"/>
      <c r="L135" s="16"/>
      <c r="N135" s="16"/>
      <c r="O135" s="16"/>
      <c r="P135" s="16"/>
      <c r="Q135" s="16"/>
      <c r="R135" s="1">
        <f>IF(R97&gt;0,$M97,0)+IF(R98&gt;0,$M98,0)+IF(R99&gt;0,$M99,0)+IF(R100&gt;0,$M100,0)+IF(R101&gt;0,$M101,0)+IF(R102&gt;0,$M102,0)+IF(R103&gt;0,$M103,0)+IF(R104&gt;0,$M104,0)+IF(R105&gt;0,$M105,0)+IF(R106&gt;0,$M106,0)+IF(R107&gt;0,$M107,0)+IF(R108&gt;0,$M108,0)+IF(R109&gt;0,$M109,0)+IF(R110&gt;0,$M110,0)+IF(R111&gt;0,$M111,0)+IF(R112&gt;0,$M112,0)+IF(R113&gt;0,$M113,0)+IF(R114&gt;0,$M114,0)+IF(R115&gt;0,$M115,0)+IF(R116&gt;0,$M116,0)+IF(R117&gt;0,$M117,0)+IF(R118&gt;0,$M118,0)+IF(R119&gt;0,$M119,0)+IF(R120&gt;0,$M120,0)+IF(R121&gt;0,$M121,0)+IF(R122&gt;0,$M122,0)+IF(R123&gt;0,$M123,0)+IF(R124&gt;0,$M124,0)+IF(R125&gt;0,$M125,0)+IF(R126&gt;0,$M126,0)+IF(R127&gt;0,$M127,0)+IF(R128&gt;0,$M128,0)+IF(R129&gt;0,$M129,0)+IF(R130&gt;0,$M130,0)+IF(R131&gt;0,$M131,0)</f>
        <v>0</v>
      </c>
      <c r="S135">
        <f t="shared" ref="S135:AA135" si="138">IF(S97&gt;0,$M97,0)+IF(S98&gt;0,$M98,0)+IF(S99&gt;0,$M99,0)+IF(S100&gt;0,$M100,0)+IF(S101&gt;0,$M101,0)+IF(S102&gt;0,$M102,0)+IF(S103&gt;0,$M103,0)+IF(S104&gt;0,$M104,0)+IF(S105&gt;0,$M105,0)+IF(S106&gt;0,$M106,0)+IF(S107&gt;0,$M107,0)+IF(S108&gt;0,$M108,0)+IF(S109&gt;0,$M109,0)+IF(S110&gt;0,$M110,0)+IF(S111&gt;0,$M111,0)+IF(S112&gt;0,$M112,0)+IF(S113&gt;0,$M113,0)+IF(S114&gt;0,$M114,0)+IF(S115&gt;0,$M115,0)+IF(S116&gt;0,$M116,0)+IF(S117&gt;0,$M117,0)+IF(S118&gt;0,$M118,0)+IF(S119&gt;0,$M119,0)+IF(S120&gt;0,$M120,0)+IF(S121&gt;0,$M121,0)+IF(S122&gt;0,$M122,0)+IF(S123&gt;0,$M123,0)+IF(S124&gt;0,$M124,0)+IF(S125&gt;0,$M125,0)+IF(S126&gt;0,$M126,0)+IF(S127&gt;0,$M127,0)+IF(S128&gt;0,$M128,0)+IF(S129&gt;0,$M129,0)+IF(S130&gt;0,$M130,0)+IF(S131&gt;0,$M131,0)</f>
        <v>0</v>
      </c>
      <c r="T135">
        <f t="shared" si="138"/>
        <v>0</v>
      </c>
      <c r="U135">
        <f t="shared" si="138"/>
        <v>0</v>
      </c>
      <c r="V135">
        <f t="shared" si="138"/>
        <v>0</v>
      </c>
      <c r="W135">
        <f t="shared" si="138"/>
        <v>0</v>
      </c>
      <c r="X135">
        <f t="shared" si="138"/>
        <v>0</v>
      </c>
      <c r="Y135">
        <f t="shared" si="138"/>
        <v>0</v>
      </c>
      <c r="Z135">
        <f t="shared" si="138"/>
        <v>0</v>
      </c>
      <c r="AA135" s="2">
        <f t="shared" si="138"/>
        <v>0</v>
      </c>
      <c r="AB135" s="30">
        <f>EXP(AB133)</f>
        <v>1.0000000000000004E-2</v>
      </c>
      <c r="AC135" s="30">
        <f t="shared" ref="AC135:AK135" si="139">EXP(AC133)</f>
        <v>1.0000000000000014E-2</v>
      </c>
      <c r="AD135" s="30">
        <f t="shared" si="139"/>
        <v>1.0000000000000004E-2</v>
      </c>
      <c r="AE135" s="30">
        <f t="shared" si="139"/>
        <v>1.0000000000000014E-2</v>
      </c>
      <c r="AF135" s="30">
        <f t="shared" si="139"/>
        <v>1.0000000000000014E-2</v>
      </c>
      <c r="AG135" s="30">
        <f t="shared" si="139"/>
        <v>1.0000000000000004E-2</v>
      </c>
      <c r="AH135" s="30">
        <f t="shared" si="139"/>
        <v>1.0000000000000004E-2</v>
      </c>
      <c r="AI135" s="30">
        <f t="shared" si="139"/>
        <v>1.0000000000000004E-2</v>
      </c>
      <c r="AJ135" s="30">
        <f t="shared" si="139"/>
        <v>1.0000000000000004E-2</v>
      </c>
      <c r="AK135" s="30">
        <f t="shared" si="139"/>
        <v>1.0000000000000004E-2</v>
      </c>
      <c r="AL135" s="25">
        <f>SQRT(AL134)</f>
        <v>4.0000000000000015E-2</v>
      </c>
      <c r="AM135" s="12">
        <f t="shared" ref="AM135:AU135" si="140">SQRT(AM134)</f>
        <v>4.2817441928883829E-2</v>
      </c>
      <c r="AN135" s="12">
        <f t="shared" si="140"/>
        <v>2.2360679774997904E-2</v>
      </c>
      <c r="AO135" s="12">
        <f t="shared" si="140"/>
        <v>4.6417263176496019E-2</v>
      </c>
      <c r="AP135" s="12">
        <f t="shared" si="140"/>
        <v>4.7582669677613931E-2</v>
      </c>
      <c r="AQ135" s="12">
        <f t="shared" si="140"/>
        <v>4.0765645650965021E-2</v>
      </c>
      <c r="AR135" s="12">
        <f t="shared" si="140"/>
        <v>2.8565713714171413E-2</v>
      </c>
      <c r="AS135" s="12">
        <f t="shared" si="140"/>
        <v>2.8284271247461912E-2</v>
      </c>
      <c r="AT135" s="12">
        <f t="shared" si="140"/>
        <v>1.0000000000000004E-2</v>
      </c>
      <c r="AU135" s="67">
        <f t="shared" si="140"/>
        <v>2.1538461538461545E-2</v>
      </c>
      <c r="AX135" s="28" t="s">
        <v>188</v>
      </c>
      <c r="AY135" s="28"/>
      <c r="AZ135" s="28"/>
      <c r="BA135" s="28"/>
      <c r="BB135" s="28"/>
      <c r="BC135" s="28"/>
      <c r="BD135" s="113"/>
      <c r="BE135" s="28"/>
      <c r="BF135" s="28"/>
      <c r="BG135" s="28"/>
      <c r="BH135" s="28"/>
      <c r="BI135" s="16"/>
      <c r="BK135" s="16"/>
      <c r="BL135" s="16"/>
      <c r="BM135" s="16"/>
      <c r="BN135" s="16"/>
      <c r="BO135" s="1">
        <f>IF(BO97&gt;0,$BJ97,0)+IF(BO98&gt;0,$BJ98,0)+IF(BO99&gt;0,$BJ99,0)+IF(BO100&gt;0,$BJ100,0)+IF(BO101&gt;0,$BJ101,0)+IF(BO102&gt;0,$BJ102,0)+IF(BO103&gt;0,$BJ103,0)+IF(BO104&gt;0,$BJ104,0)+IF(BO105&gt;0,$BJ105,0)+IF(BO106&gt;0,$BJ106,0)+IF(BO107&gt;0,$BJ107,0)+IF(BO108&gt;0,$BJ108,0)+IF(BO109&gt;0,$BJ109,0)+IF(BO110&gt;0,$BJ110,0)+IF(BO111&gt;0,$BJ111,0)+IF(BO112&gt;0,$BJ112,0)+IF(BO113&gt;0,$BJ113,0)+IF(BO114&gt;0,$BJ114,0)+IF(BO115&gt;0,$BJ115,0)+IF(BO116&gt;0,$BJ116,0)+IF(BO117&gt;0,$BJ117,0)+IF(BO118&gt;0,$BJ118,0)+IF(BO119&gt;0,$BJ119,0)+IF(BO120&gt;0,$BJ120,0)+IF(BO121&gt;0,$BJ121,0)+IF(BO122&gt;0,$BJ122,0)+IF(BO123&gt;0,$BJ123,0)+IF(BO124&gt;0,$BJ124,0)+IF(BO125&gt;0,$BJ125,0)+IF(BO126&gt;0,$BJ126,0)+IF(BO127&gt;0,$BJ127,0)+IF(BO128&gt;0,$BJ128,0)+IF(BO129&gt;0,$BJ129,0)+IF(BO130&gt;0,$BJ130,0)+IF(BO131&gt;0,$BJ131,0)</f>
        <v>336</v>
      </c>
      <c r="BP135">
        <f t="shared" ref="BP135:BX135" si="141">IF(BP97&gt;0,$BJ97,0)+IF(BP98&gt;0,$BJ98,0)+IF(BP99&gt;0,$BJ99,0)+IF(BP100&gt;0,$BJ100,0)+IF(BP101&gt;0,$BJ101,0)+IF(BP102&gt;0,$BJ102,0)+IF(BP103&gt;0,$BJ103,0)+IF(BP104&gt;0,$BJ104,0)+IF(BP105&gt;0,$BJ105,0)+IF(BP106&gt;0,$BJ106,0)+IF(BP107&gt;0,$BJ107,0)+IF(BP108&gt;0,$BJ108,0)+IF(BP109&gt;0,$BJ109,0)+IF(BP110&gt;0,$BJ110,0)+IF(BP111&gt;0,$BJ111,0)+IF(BP112&gt;0,$BJ112,0)+IF(BP113&gt;0,$BJ113,0)+IF(BP114&gt;0,$BJ114,0)+IF(BP115&gt;0,$BJ115,0)+IF(BP116&gt;0,$BJ116,0)+IF(BP117&gt;0,$BJ117,0)+IF(BP118&gt;0,$BJ118,0)+IF(BP119&gt;0,$BJ119,0)+IF(BP120&gt;0,$BJ120,0)+IF(BP121&gt;0,$BJ121,0)+IF(BP122&gt;0,$BJ122,0)+IF(BP123&gt;0,$BJ123,0)+IF(BP124&gt;0,$BJ124,0)+IF(BP125&gt;0,$BJ125,0)+IF(BP126&gt;0,$BJ126,0)+IF(BP127&gt;0,$BJ127,0)+IF(BP128&gt;0,$BJ128,0)+IF(BP129&gt;0,$BJ129,0)+IF(BP130&gt;0,$BJ130,0)+IF(BP131&gt;0,$BJ131,0)</f>
        <v>315</v>
      </c>
      <c r="BQ135">
        <f t="shared" si="141"/>
        <v>105</v>
      </c>
      <c r="BR135">
        <f t="shared" si="141"/>
        <v>336</v>
      </c>
      <c r="BS135">
        <f t="shared" si="141"/>
        <v>336</v>
      </c>
      <c r="BT135">
        <f t="shared" si="141"/>
        <v>315</v>
      </c>
      <c r="BU135">
        <f t="shared" si="141"/>
        <v>126</v>
      </c>
      <c r="BV135">
        <f t="shared" si="141"/>
        <v>168</v>
      </c>
      <c r="BW135">
        <f t="shared" si="141"/>
        <v>21</v>
      </c>
      <c r="BX135" s="2">
        <f t="shared" si="141"/>
        <v>84</v>
      </c>
      <c r="BY135" s="30">
        <f>EXP(BY133)</f>
        <v>0.18964331564665443</v>
      </c>
      <c r="BZ135" s="30">
        <f t="shared" ref="BZ135:CH135" si="142">EXP(BZ133)</f>
        <v>0.20838227703656428</v>
      </c>
      <c r="CA135" s="30">
        <f t="shared" si="142"/>
        <v>8.1504173636708491E-2</v>
      </c>
      <c r="CB135" s="30">
        <f t="shared" si="142"/>
        <v>0.19815005226170121</v>
      </c>
      <c r="CC135" s="30">
        <f t="shared" si="142"/>
        <v>0.17523271172695717</v>
      </c>
      <c r="CD135" s="30">
        <f t="shared" si="142"/>
        <v>0.21757460574813794</v>
      </c>
      <c r="CE135" s="30">
        <f t="shared" si="142"/>
        <v>8.7437308683199905E-2</v>
      </c>
      <c r="CF135" s="30">
        <f t="shared" si="142"/>
        <v>0.1225255180631276</v>
      </c>
      <c r="CG135" s="30">
        <f t="shared" si="142"/>
        <v>1.0000000000000004E-2</v>
      </c>
      <c r="CH135" s="30">
        <f t="shared" si="142"/>
        <v>0.5129015151633779</v>
      </c>
      <c r="CI135" s="25">
        <f>SQRT(CI134)</f>
        <v>1.4237513748811956</v>
      </c>
      <c r="CJ135" s="12">
        <f t="shared" ref="CJ135:CR135" si="143">SQRT(CJ134)</f>
        <v>1.7389521119351936</v>
      </c>
      <c r="CK135" s="12">
        <f t="shared" si="143"/>
        <v>0.30194805875118141</v>
      </c>
      <c r="CL135" s="12">
        <f t="shared" si="143"/>
        <v>1.4702325799954674</v>
      </c>
      <c r="CM135" s="12">
        <f t="shared" si="143"/>
        <v>1.5201170365526893</v>
      </c>
      <c r="CN135" s="12">
        <f t="shared" si="143"/>
        <v>1.6189725411451266</v>
      </c>
      <c r="CO135" s="12">
        <f t="shared" si="143"/>
        <v>0.62649535167370041</v>
      </c>
      <c r="CP135" s="12">
        <f t="shared" si="143"/>
        <v>0.59340593331206637</v>
      </c>
      <c r="CQ135" s="12">
        <f t="shared" si="143"/>
        <v>1.0000000000000004E-2</v>
      </c>
      <c r="CR135" s="67">
        <f t="shared" si="143"/>
        <v>2.1312385847765047</v>
      </c>
    </row>
    <row r="136" spans="1:96" ht="18" x14ac:dyDescent="0.35">
      <c r="A136" s="31" t="s">
        <v>189</v>
      </c>
      <c r="B136" s="31"/>
      <c r="C136" s="31"/>
      <c r="D136" s="31"/>
      <c r="E136" s="31"/>
      <c r="F136" s="31"/>
      <c r="G136" s="114"/>
      <c r="H136" s="31"/>
      <c r="I136" s="31"/>
      <c r="J136" s="31"/>
      <c r="K136" s="31"/>
      <c r="L136" s="16"/>
      <c r="N136" s="15"/>
      <c r="O136" s="15"/>
      <c r="P136" s="16"/>
      <c r="Q136" s="16"/>
      <c r="R136" s="16"/>
      <c r="S136" s="11"/>
      <c r="T136" s="11"/>
      <c r="U136" s="11"/>
      <c r="V136" s="11"/>
      <c r="AB136" s="1"/>
      <c r="AK136" s="2"/>
      <c r="AX136" s="31" t="s">
        <v>189</v>
      </c>
      <c r="AY136" s="31"/>
      <c r="AZ136" s="31"/>
      <c r="BA136" s="31"/>
      <c r="BB136" s="31"/>
      <c r="BC136" s="31"/>
      <c r="BD136" s="114"/>
      <c r="BE136" s="31"/>
      <c r="BF136" s="31"/>
      <c r="BG136" s="31"/>
      <c r="BH136" s="31"/>
      <c r="BI136" s="16"/>
      <c r="BK136" s="15"/>
      <c r="BL136" s="15"/>
      <c r="BM136" s="16"/>
      <c r="BN136" s="16"/>
      <c r="BO136" s="16"/>
      <c r="BP136" s="11"/>
      <c r="BQ136" s="11"/>
      <c r="BR136" s="11"/>
      <c r="BS136" s="11"/>
      <c r="BY136" s="1"/>
      <c r="CH136" s="2"/>
    </row>
    <row r="137" spans="1:96" ht="15" customHeight="1" x14ac:dyDescent="0.25">
      <c r="A137" s="31" t="s">
        <v>199</v>
      </c>
      <c r="B137" s="31"/>
      <c r="C137" s="31"/>
      <c r="D137" s="31"/>
      <c r="E137" s="31"/>
      <c r="F137" s="31"/>
      <c r="G137" s="114"/>
      <c r="H137" s="31"/>
      <c r="I137" s="31"/>
      <c r="J137" s="31"/>
      <c r="K137" s="31"/>
      <c r="L137" s="16"/>
      <c r="N137" s="15"/>
      <c r="O137" s="15"/>
      <c r="P137" s="16"/>
      <c r="Q137" s="16"/>
      <c r="R137" s="16"/>
      <c r="S137" s="11"/>
      <c r="T137" s="11"/>
      <c r="U137" s="11"/>
      <c r="V137" s="11"/>
      <c r="Z137" t="s">
        <v>43</v>
      </c>
      <c r="AB137" s="25">
        <f>SQRT(((R135-1)*(AL135^2))/(R135-1))</f>
        <v>4.0000000000000015E-2</v>
      </c>
      <c r="AC137" s="12">
        <f t="shared" ref="AC137:AK137" si="144">SQRT(((S135-1)*(AM135^2))/(S135-1))</f>
        <v>4.2817441928883829E-2</v>
      </c>
      <c r="AD137" s="12">
        <f t="shared" si="144"/>
        <v>2.2360679774997904E-2</v>
      </c>
      <c r="AE137" s="12">
        <f t="shared" si="144"/>
        <v>4.6417263176496019E-2</v>
      </c>
      <c r="AF137" s="12">
        <f t="shared" si="144"/>
        <v>4.7582669677613931E-2</v>
      </c>
      <c r="AG137" s="12">
        <f t="shared" si="144"/>
        <v>4.0765645650965021E-2</v>
      </c>
      <c r="AH137" s="12">
        <f t="shared" si="144"/>
        <v>2.8565713714171413E-2</v>
      </c>
      <c r="AI137" s="12">
        <f t="shared" si="144"/>
        <v>2.8284271247461912E-2</v>
      </c>
      <c r="AJ137" s="12">
        <f t="shared" si="144"/>
        <v>1.0000000000000004E-2</v>
      </c>
      <c r="AK137" s="67">
        <f t="shared" si="144"/>
        <v>2.1538461538461545E-2</v>
      </c>
      <c r="AX137" s="31" t="s">
        <v>199</v>
      </c>
      <c r="AY137" s="31"/>
      <c r="AZ137" s="31"/>
      <c r="BA137" s="31"/>
      <c r="BB137" s="31"/>
      <c r="BC137" s="31"/>
      <c r="BD137" s="114"/>
      <c r="BE137" s="31"/>
      <c r="BF137" s="31"/>
      <c r="BG137" s="31"/>
      <c r="BH137" s="31"/>
      <c r="BI137" s="16"/>
      <c r="BK137" s="15"/>
      <c r="BL137" s="15"/>
      <c r="BM137" s="16"/>
      <c r="BN137" s="16"/>
      <c r="BO137" s="16"/>
      <c r="BP137" s="11"/>
      <c r="BQ137" s="11"/>
      <c r="BR137" s="11"/>
      <c r="BS137" s="11"/>
      <c r="BW137" t="s">
        <v>43</v>
      </c>
      <c r="BY137" s="25">
        <f>SQRT(((BO135-1)*(CI135^2))/(BO135-1))</f>
        <v>1.4237513748811956</v>
      </c>
      <c r="BZ137" s="12">
        <f t="shared" ref="BZ137:CH137" si="145">SQRT(((BP135-1)*(CJ135^2))/(BP135-1))</f>
        <v>1.7389521119351936</v>
      </c>
      <c r="CA137" s="12">
        <f t="shared" si="145"/>
        <v>0.30194805875118141</v>
      </c>
      <c r="CB137" s="12">
        <f t="shared" si="145"/>
        <v>1.4702325799954674</v>
      </c>
      <c r="CC137" s="12">
        <f t="shared" si="145"/>
        <v>1.5201170365526893</v>
      </c>
      <c r="CD137" s="12">
        <f t="shared" si="145"/>
        <v>1.6189725411451266</v>
      </c>
      <c r="CE137" s="12">
        <f t="shared" si="145"/>
        <v>0.62649535167370041</v>
      </c>
      <c r="CF137" s="12">
        <f t="shared" si="145"/>
        <v>0.59340593331206637</v>
      </c>
      <c r="CG137" s="12">
        <f t="shared" si="145"/>
        <v>1.0000000000000004E-2</v>
      </c>
      <c r="CH137" s="67">
        <f t="shared" si="145"/>
        <v>2.1312385847765047</v>
      </c>
    </row>
    <row r="138" spans="1:96" ht="15" customHeight="1" x14ac:dyDescent="0.35">
      <c r="A138" s="28"/>
      <c r="B138" s="28"/>
      <c r="C138" s="28"/>
      <c r="D138" s="28"/>
      <c r="E138" s="28"/>
      <c r="F138" s="28"/>
      <c r="G138" s="113"/>
      <c r="H138" s="28"/>
      <c r="I138" s="28"/>
      <c r="J138" s="28"/>
      <c r="K138" s="28"/>
      <c r="L138" s="16"/>
      <c r="N138" s="15"/>
      <c r="O138" s="15"/>
      <c r="P138" s="16"/>
      <c r="Q138" s="16"/>
      <c r="R138" s="16"/>
      <c r="S138" s="11"/>
      <c r="T138" s="11"/>
      <c r="U138" s="11"/>
      <c r="V138" s="11"/>
      <c r="Z138" t="s">
        <v>44</v>
      </c>
      <c r="AB138" s="25" t="e">
        <f>(1-AB135)/(SQRT((2*(AB137^2)/R135)))</f>
        <v>#DIV/0!</v>
      </c>
      <c r="AC138" s="12" t="e">
        <f t="shared" ref="AC138:AK138" si="146">(1-AC135)/(SQRT((2*(AC137^2)/S135)))</f>
        <v>#DIV/0!</v>
      </c>
      <c r="AD138" s="12" t="e">
        <f t="shared" si="146"/>
        <v>#DIV/0!</v>
      </c>
      <c r="AE138" s="12" t="e">
        <f t="shared" si="146"/>
        <v>#DIV/0!</v>
      </c>
      <c r="AF138" s="12" t="e">
        <f t="shared" si="146"/>
        <v>#DIV/0!</v>
      </c>
      <c r="AG138" s="12" t="e">
        <f t="shared" si="146"/>
        <v>#DIV/0!</v>
      </c>
      <c r="AH138" s="12" t="e">
        <f t="shared" si="146"/>
        <v>#DIV/0!</v>
      </c>
      <c r="AI138" s="12" t="e">
        <f t="shared" si="146"/>
        <v>#DIV/0!</v>
      </c>
      <c r="AJ138" s="12" t="e">
        <f t="shared" si="146"/>
        <v>#DIV/0!</v>
      </c>
      <c r="AK138" s="67" t="e">
        <f t="shared" si="146"/>
        <v>#DIV/0!</v>
      </c>
      <c r="AX138" s="28"/>
      <c r="AY138" s="28"/>
      <c r="AZ138" s="28"/>
      <c r="BA138" s="28"/>
      <c r="BB138" s="28"/>
      <c r="BC138" s="28"/>
      <c r="BD138" s="113"/>
      <c r="BE138" s="28"/>
      <c r="BF138" s="28"/>
      <c r="BG138" s="28"/>
      <c r="BH138" s="28"/>
      <c r="BI138" s="16"/>
      <c r="BK138" s="15"/>
      <c r="BL138" s="15"/>
      <c r="BM138" s="16"/>
      <c r="BN138" s="16"/>
      <c r="BO138" s="16"/>
      <c r="BP138" s="11"/>
      <c r="BQ138" s="11"/>
      <c r="BR138" s="11"/>
      <c r="BS138" s="11"/>
      <c r="BW138" t="s">
        <v>44</v>
      </c>
      <c r="BY138" s="25">
        <f>(1-BY135)/(SQRT((2*(BY137^2)/BO135)))</f>
        <v>7.3772874072958228</v>
      </c>
      <c r="BZ138" s="12">
        <f t="shared" ref="BZ138:CH138" si="147">(1-BZ135)/(SQRT((2*(BZ137^2)/BP135)))</f>
        <v>5.7130518478945502</v>
      </c>
      <c r="CA138" s="12">
        <f t="shared" si="147"/>
        <v>22.040660096777284</v>
      </c>
      <c r="CB138" s="12">
        <f t="shared" si="147"/>
        <v>7.0690605840605558</v>
      </c>
      <c r="CC138" s="12">
        <f t="shared" si="147"/>
        <v>7.0324886877765449</v>
      </c>
      <c r="CD138" s="12">
        <f t="shared" si="147"/>
        <v>6.0651805495046025</v>
      </c>
      <c r="CE138" s="12">
        <f t="shared" si="147"/>
        <v>11.561525223754073</v>
      </c>
      <c r="CF138" s="12">
        <f t="shared" si="147"/>
        <v>13.552588567574114</v>
      </c>
      <c r="CG138" s="12">
        <f t="shared" si="147"/>
        <v>320.79666457118896</v>
      </c>
      <c r="CH138" s="67">
        <f t="shared" si="147"/>
        <v>1.4811851649844912</v>
      </c>
    </row>
    <row r="139" spans="1:96" ht="15" customHeight="1" x14ac:dyDescent="0.35">
      <c r="A139" s="28"/>
      <c r="B139" s="28"/>
      <c r="C139" s="28"/>
      <c r="D139" s="28"/>
      <c r="E139" s="28"/>
      <c r="F139" s="28"/>
      <c r="G139" s="113"/>
      <c r="H139" s="28"/>
      <c r="I139" s="28"/>
      <c r="J139" s="28"/>
      <c r="K139" s="28"/>
      <c r="L139" s="16"/>
      <c r="N139" s="15"/>
      <c r="O139" s="15"/>
      <c r="P139" s="16"/>
      <c r="Q139" s="16"/>
      <c r="R139" s="16"/>
      <c r="S139" s="11"/>
      <c r="T139" s="11"/>
      <c r="U139" s="11"/>
      <c r="V139" s="11"/>
      <c r="Z139" t="s">
        <v>45</v>
      </c>
      <c r="AB139" s="25" t="e">
        <f>TINV(0.05,2*R135-2)</f>
        <v>#NUM!</v>
      </c>
      <c r="AC139" s="12" t="e">
        <f t="shared" ref="AC139:AK139" si="148">TINV(0.05,2*S135-2)</f>
        <v>#NUM!</v>
      </c>
      <c r="AD139" s="12" t="e">
        <f t="shared" si="148"/>
        <v>#NUM!</v>
      </c>
      <c r="AE139" s="12" t="e">
        <f t="shared" si="148"/>
        <v>#NUM!</v>
      </c>
      <c r="AF139" s="12" t="e">
        <f t="shared" si="148"/>
        <v>#NUM!</v>
      </c>
      <c r="AG139" s="12" t="e">
        <f t="shared" si="148"/>
        <v>#NUM!</v>
      </c>
      <c r="AH139" s="12" t="e">
        <f t="shared" si="148"/>
        <v>#NUM!</v>
      </c>
      <c r="AI139" s="12" t="e">
        <f t="shared" si="148"/>
        <v>#NUM!</v>
      </c>
      <c r="AJ139" s="12" t="e">
        <f t="shared" si="148"/>
        <v>#NUM!</v>
      </c>
      <c r="AK139" s="67" t="e">
        <f t="shared" si="148"/>
        <v>#NUM!</v>
      </c>
      <c r="AX139" s="28"/>
      <c r="AY139" s="28"/>
      <c r="AZ139" s="28"/>
      <c r="BA139" s="28"/>
      <c r="BB139" s="28"/>
      <c r="BC139" s="28"/>
      <c r="BD139" s="113"/>
      <c r="BE139" s="28"/>
      <c r="BF139" s="28"/>
      <c r="BG139" s="28"/>
      <c r="BH139" s="28"/>
      <c r="BI139" s="16"/>
      <c r="BK139" s="15"/>
      <c r="BL139" s="15"/>
      <c r="BM139" s="16"/>
      <c r="BN139" s="16"/>
      <c r="BO139" s="16"/>
      <c r="BP139" s="11"/>
      <c r="BQ139" s="11"/>
      <c r="BR139" s="11"/>
      <c r="BS139" s="11"/>
      <c r="BW139" t="s">
        <v>45</v>
      </c>
      <c r="BY139" s="25">
        <f>TINV(0.05,2*BO135-2)</f>
        <v>1.9635109839634464</v>
      </c>
      <c r="BZ139" s="12">
        <f t="shared" ref="BZ139:CH139" si="149">TINV(0.05,2*BP135-2)</f>
        <v>1.9637486535557824</v>
      </c>
      <c r="CA139" s="12">
        <f t="shared" si="149"/>
        <v>1.9714346585202402</v>
      </c>
      <c r="CB139" s="12">
        <f t="shared" si="149"/>
        <v>1.9635109839634464</v>
      </c>
      <c r="CC139" s="12">
        <f t="shared" si="149"/>
        <v>1.9635109839634464</v>
      </c>
      <c r="CD139" s="12">
        <f t="shared" si="149"/>
        <v>1.9637486535557824</v>
      </c>
      <c r="CE139" s="12">
        <f t="shared" si="149"/>
        <v>1.9694983934211476</v>
      </c>
      <c r="CF139" s="12">
        <f t="shared" si="149"/>
        <v>1.9670919629190615</v>
      </c>
      <c r="CG139" s="12">
        <f t="shared" si="149"/>
        <v>2.0210753903062737</v>
      </c>
      <c r="CH139" s="67">
        <f t="shared" si="149"/>
        <v>1.9743577636580343</v>
      </c>
    </row>
    <row r="140" spans="1:96" ht="15" customHeight="1" x14ac:dyDescent="0.35">
      <c r="A140" s="28"/>
      <c r="B140" s="28"/>
      <c r="C140" s="28"/>
      <c r="D140" s="28"/>
      <c r="E140" s="28"/>
      <c r="F140" s="28"/>
      <c r="G140" s="113"/>
      <c r="H140" s="28"/>
      <c r="I140" s="28"/>
      <c r="J140" s="28"/>
      <c r="K140" s="28"/>
      <c r="L140" s="16"/>
      <c r="N140" s="15"/>
      <c r="O140" s="15"/>
      <c r="P140" s="16"/>
      <c r="Q140" s="16"/>
      <c r="R140" s="16"/>
      <c r="S140" s="11"/>
      <c r="T140" s="11"/>
      <c r="U140" s="11"/>
      <c r="V140" s="11"/>
      <c r="Z140" t="s">
        <v>46</v>
      </c>
      <c r="AB140" s="25" t="e">
        <f>TDIST(ABS(AB138),2*R135-2,1)</f>
        <v>#DIV/0!</v>
      </c>
      <c r="AC140" s="12" t="e">
        <f t="shared" ref="AC140:AK140" si="150">TDIST(ABS(AC138),2*S135-2,1)</f>
        <v>#DIV/0!</v>
      </c>
      <c r="AD140" s="12" t="e">
        <f t="shared" si="150"/>
        <v>#DIV/0!</v>
      </c>
      <c r="AE140" s="12" t="e">
        <f t="shared" si="150"/>
        <v>#DIV/0!</v>
      </c>
      <c r="AF140" s="12" t="e">
        <f t="shared" si="150"/>
        <v>#DIV/0!</v>
      </c>
      <c r="AG140" s="12" t="e">
        <f t="shared" si="150"/>
        <v>#DIV/0!</v>
      </c>
      <c r="AH140" s="12" t="e">
        <f t="shared" si="150"/>
        <v>#DIV/0!</v>
      </c>
      <c r="AI140" s="12" t="e">
        <f t="shared" si="150"/>
        <v>#DIV/0!</v>
      </c>
      <c r="AJ140" s="12" t="e">
        <f t="shared" si="150"/>
        <v>#DIV/0!</v>
      </c>
      <c r="AK140" s="67" t="e">
        <f t="shared" si="150"/>
        <v>#DIV/0!</v>
      </c>
      <c r="AX140" s="28"/>
      <c r="AY140" s="28"/>
      <c r="AZ140" s="28"/>
      <c r="BA140" s="28"/>
      <c r="BB140" s="28"/>
      <c r="BC140" s="28"/>
      <c r="BD140" s="113"/>
      <c r="BE140" s="28"/>
      <c r="BF140" s="28"/>
      <c r="BG140" s="28"/>
      <c r="BH140" s="28"/>
      <c r="BI140" s="16"/>
      <c r="BK140" s="15"/>
      <c r="BL140" s="15"/>
      <c r="BM140" s="16"/>
      <c r="BN140" s="16"/>
      <c r="BO140" s="16"/>
      <c r="BP140" s="11"/>
      <c r="BQ140" s="11"/>
      <c r="BR140" s="11"/>
      <c r="BS140" s="11"/>
      <c r="BW140" t="s">
        <v>46</v>
      </c>
      <c r="BY140" s="25">
        <f>TDIST(ABS(BY138),2*BO135-2,1)</f>
        <v>2.396487620439157E-13</v>
      </c>
      <c r="BZ140" s="12">
        <f t="shared" ref="BZ140:CH140" si="151">TDIST(ABS(BZ138),2*BP135-2,1)</f>
        <v>8.5716802517403487E-9</v>
      </c>
      <c r="CA140" s="12">
        <f t="shared" si="151"/>
        <v>1.2843715963870202E-56</v>
      </c>
      <c r="CB140" s="12">
        <f t="shared" si="151"/>
        <v>1.9640075057998088E-12</v>
      </c>
      <c r="CC140" s="12">
        <f t="shared" si="151"/>
        <v>2.5084738073656369E-12</v>
      </c>
      <c r="CD140" s="12">
        <f t="shared" si="151"/>
        <v>1.1384890898793782E-9</v>
      </c>
      <c r="CE140" s="12">
        <f t="shared" si="151"/>
        <v>2.3726530146554305E-25</v>
      </c>
      <c r="CF140" s="12">
        <f t="shared" si="151"/>
        <v>6.0233015701261463E-34</v>
      </c>
      <c r="CG140" s="12">
        <f t="shared" si="151"/>
        <v>3.8536920020198292E-70</v>
      </c>
      <c r="CH140" s="67">
        <f t="shared" si="151"/>
        <v>7.0226435526816081E-2</v>
      </c>
    </row>
    <row r="141" spans="1:96" ht="15" customHeight="1" x14ac:dyDescent="0.35">
      <c r="A141" s="28"/>
      <c r="B141" s="28"/>
      <c r="C141" s="28"/>
      <c r="D141" s="28"/>
      <c r="E141" s="28"/>
      <c r="F141" s="28"/>
      <c r="G141" s="113"/>
      <c r="H141" s="28"/>
      <c r="I141" s="28"/>
      <c r="J141" s="28"/>
      <c r="K141" s="28"/>
      <c r="L141" s="16"/>
      <c r="N141" s="15"/>
      <c r="O141" s="15"/>
      <c r="P141" s="16"/>
      <c r="Q141" s="16"/>
      <c r="R141" s="16"/>
      <c r="S141" s="11"/>
      <c r="T141" s="11"/>
      <c r="U141" s="11"/>
      <c r="V141" s="11"/>
      <c r="Z141" t="s">
        <v>47</v>
      </c>
      <c r="AB141" s="25" t="e">
        <f>IF(R134&gt;4,IF(AB140&lt;0.001,"***",IF(AB140&lt;0.01,"**",IF(AB140&lt;0.05,"*","ns"))),"na")</f>
        <v>#DIV/0!</v>
      </c>
      <c r="AC141" s="12" t="e">
        <f t="shared" ref="AC141:AK141" si="152">IF(S134&gt;4,IF(AC140&lt;0.001,"***",IF(AC140&lt;0.01,"**",IF(AC140&lt;0.05,"*","ns"))),"na")</f>
        <v>#DIV/0!</v>
      </c>
      <c r="AD141" s="12" t="e">
        <f t="shared" si="152"/>
        <v>#DIV/0!</v>
      </c>
      <c r="AE141" s="12" t="e">
        <f t="shared" si="152"/>
        <v>#DIV/0!</v>
      </c>
      <c r="AF141" s="12" t="e">
        <f t="shared" si="152"/>
        <v>#DIV/0!</v>
      </c>
      <c r="AG141" s="12" t="e">
        <f t="shared" si="152"/>
        <v>#DIV/0!</v>
      </c>
      <c r="AH141" s="12" t="e">
        <f t="shared" si="152"/>
        <v>#DIV/0!</v>
      </c>
      <c r="AI141" s="12" t="e">
        <f t="shared" si="152"/>
        <v>#DIV/0!</v>
      </c>
      <c r="AJ141" s="12" t="str">
        <f t="shared" si="152"/>
        <v>na</v>
      </c>
      <c r="AK141" s="67" t="str">
        <f t="shared" si="152"/>
        <v>na</v>
      </c>
      <c r="AX141" s="28"/>
      <c r="AY141" s="28"/>
      <c r="AZ141" s="28"/>
      <c r="BA141" s="28"/>
      <c r="BB141" s="28"/>
      <c r="BC141" s="28"/>
      <c r="BD141" s="113"/>
      <c r="BE141" s="28"/>
      <c r="BF141" s="28"/>
      <c r="BG141" s="28"/>
      <c r="BH141" s="28"/>
      <c r="BI141" s="16"/>
      <c r="BK141" s="15"/>
      <c r="BL141" s="15"/>
      <c r="BM141" s="16"/>
      <c r="BN141" s="16"/>
      <c r="BO141" s="16"/>
      <c r="BP141" s="11"/>
      <c r="BQ141" s="11"/>
      <c r="BR141" s="11"/>
      <c r="BS141" s="11"/>
      <c r="BW141" t="s">
        <v>47</v>
      </c>
      <c r="BY141" s="25" t="str">
        <f>IF(BO134&gt;4,IF(BY140&lt;0.001,"***",IF(BY140&lt;0.01,"**",IF(BY140&lt;0.05,"*","ns"))),"na")</f>
        <v>***</v>
      </c>
      <c r="BZ141" s="12" t="str">
        <f t="shared" ref="BZ141:CH141" si="153">IF(BP134&gt;4,IF(BZ140&lt;0.001,"***",IF(BZ140&lt;0.01,"**",IF(BZ140&lt;0.05,"*","ns"))),"na")</f>
        <v>***</v>
      </c>
      <c r="CA141" s="12" t="str">
        <f t="shared" si="153"/>
        <v>***</v>
      </c>
      <c r="CB141" s="12" t="str">
        <f t="shared" si="153"/>
        <v>***</v>
      </c>
      <c r="CC141" s="12" t="str">
        <f t="shared" si="153"/>
        <v>***</v>
      </c>
      <c r="CD141" s="12" t="str">
        <f t="shared" si="153"/>
        <v>***</v>
      </c>
      <c r="CE141" s="12" t="str">
        <f t="shared" si="153"/>
        <v>***</v>
      </c>
      <c r="CF141" s="12" t="str">
        <f t="shared" si="153"/>
        <v>***</v>
      </c>
      <c r="CG141" s="12" t="str">
        <f t="shared" si="153"/>
        <v>na</v>
      </c>
      <c r="CH141" s="67" t="str">
        <f t="shared" si="153"/>
        <v>na</v>
      </c>
    </row>
    <row r="142" spans="1:96" x14ac:dyDescent="0.25">
      <c r="AB142" s="1"/>
      <c r="AK142" s="2"/>
    </row>
    <row r="143" spans="1:96" x14ac:dyDescent="0.25">
      <c r="A143" s="31" t="s">
        <v>200</v>
      </c>
      <c r="Z143" t="s">
        <v>43</v>
      </c>
      <c r="AB143" s="25">
        <f t="shared" ref="AB143:AK143" si="154">SQRT((((R135-1)*(AL135^2))+((BO135-1)*(CI135^2)))/((R135-1)+(BO135-1)))</f>
        <v>1.4258794664549173</v>
      </c>
      <c r="AC143" s="12">
        <f t="shared" si="154"/>
        <v>1.7417260940306023</v>
      </c>
      <c r="AD143" s="12">
        <f t="shared" si="154"/>
        <v>0.30340228572228323</v>
      </c>
      <c r="AE143" s="12">
        <f t="shared" si="154"/>
        <v>1.4724296914952417</v>
      </c>
      <c r="AF143" s="12">
        <f t="shared" si="154"/>
        <v>1.5223887337330315</v>
      </c>
      <c r="AG143" s="12">
        <f t="shared" si="154"/>
        <v>1.6215550597586648</v>
      </c>
      <c r="AH143" s="12">
        <f t="shared" si="154"/>
        <v>0.62901123899258382</v>
      </c>
      <c r="AI143" s="12">
        <f t="shared" si="154"/>
        <v>0.59518656831092509</v>
      </c>
      <c r="AJ143" s="12">
        <f t="shared" si="154"/>
        <v>1.0000000000000004E-2</v>
      </c>
      <c r="AK143" s="67">
        <f t="shared" si="154"/>
        <v>2.1441932425359145</v>
      </c>
    </row>
    <row r="144" spans="1:96" x14ac:dyDescent="0.25">
      <c r="B144" t="s">
        <v>322</v>
      </c>
      <c r="Z144" t="s">
        <v>44</v>
      </c>
      <c r="AB144" s="25" t="e">
        <f t="shared" ref="AB144:AK144" si="155">(AB135-BY135)/(SQRT(((AB135^2)/R135)+((AB135^2)/BO135)))</f>
        <v>#DIV/0!</v>
      </c>
      <c r="AC144" s="12" t="e">
        <f t="shared" si="155"/>
        <v>#DIV/0!</v>
      </c>
      <c r="AD144" s="12" t="e">
        <f t="shared" si="155"/>
        <v>#DIV/0!</v>
      </c>
      <c r="AE144" s="12" t="e">
        <f t="shared" si="155"/>
        <v>#DIV/0!</v>
      </c>
      <c r="AF144" s="12" t="e">
        <f t="shared" si="155"/>
        <v>#DIV/0!</v>
      </c>
      <c r="AG144" s="12" t="e">
        <f t="shared" si="155"/>
        <v>#DIV/0!</v>
      </c>
      <c r="AH144" s="12" t="e">
        <f t="shared" si="155"/>
        <v>#DIV/0!</v>
      </c>
      <c r="AI144" s="12" t="e">
        <f t="shared" si="155"/>
        <v>#DIV/0!</v>
      </c>
      <c r="AJ144" s="12" t="e">
        <f t="shared" si="155"/>
        <v>#DIV/0!</v>
      </c>
      <c r="AK144" s="67" t="e">
        <f t="shared" si="155"/>
        <v>#DIV/0!</v>
      </c>
    </row>
    <row r="145" spans="2:37" x14ac:dyDescent="0.25">
      <c r="B145" t="s">
        <v>201</v>
      </c>
      <c r="Z145" t="s">
        <v>151</v>
      </c>
      <c r="AB145" s="25">
        <f t="shared" ref="AB145:AK145" si="156">TINV(0.05,R135+BO135-2)</f>
        <v>1.9670919629190615</v>
      </c>
      <c r="AC145" s="12">
        <f t="shared" si="156"/>
        <v>1.9675720194858124</v>
      </c>
      <c r="AD145" s="12">
        <f t="shared" si="156"/>
        <v>1.9832641447734605</v>
      </c>
      <c r="AE145" s="12">
        <f t="shared" si="156"/>
        <v>1.9670919629190615</v>
      </c>
      <c r="AF145" s="12">
        <f t="shared" si="156"/>
        <v>1.9670919629190615</v>
      </c>
      <c r="AG145" s="12">
        <f t="shared" si="156"/>
        <v>1.9675720194858124</v>
      </c>
      <c r="AH145" s="12">
        <f t="shared" si="156"/>
        <v>1.9792801166048588</v>
      </c>
      <c r="AI145" s="12">
        <f t="shared" si="156"/>
        <v>1.9743577636580343</v>
      </c>
      <c r="AJ145" s="12">
        <f t="shared" si="156"/>
        <v>2.0930240544083096</v>
      </c>
      <c r="AK145" s="67">
        <f t="shared" si="156"/>
        <v>1.9893185571365706</v>
      </c>
    </row>
    <row r="146" spans="2:37" x14ac:dyDescent="0.25">
      <c r="B146" t="s">
        <v>202</v>
      </c>
      <c r="Z146" t="s">
        <v>46</v>
      </c>
      <c r="AB146" s="25" t="e">
        <f t="shared" ref="AB146:AK146" si="157">TDIST(ABS(AB144),R135+BO135-2,2)</f>
        <v>#DIV/0!</v>
      </c>
      <c r="AC146" s="12" t="e">
        <f t="shared" si="157"/>
        <v>#DIV/0!</v>
      </c>
      <c r="AD146" s="12" t="e">
        <f t="shared" si="157"/>
        <v>#DIV/0!</v>
      </c>
      <c r="AE146" s="12" t="e">
        <f t="shared" si="157"/>
        <v>#DIV/0!</v>
      </c>
      <c r="AF146" s="12" t="e">
        <f t="shared" si="157"/>
        <v>#DIV/0!</v>
      </c>
      <c r="AG146" s="12" t="e">
        <f t="shared" si="157"/>
        <v>#DIV/0!</v>
      </c>
      <c r="AH146" s="12" t="e">
        <f t="shared" si="157"/>
        <v>#DIV/0!</v>
      </c>
      <c r="AI146" s="12" t="e">
        <f t="shared" si="157"/>
        <v>#DIV/0!</v>
      </c>
      <c r="AJ146" s="12" t="e">
        <f t="shared" si="157"/>
        <v>#DIV/0!</v>
      </c>
      <c r="AK146" s="67" t="e">
        <f t="shared" si="157"/>
        <v>#DIV/0!</v>
      </c>
    </row>
    <row r="147" spans="2:37" x14ac:dyDescent="0.25">
      <c r="Z147" t="s">
        <v>47</v>
      </c>
      <c r="AB147" s="25" t="e">
        <f t="shared" ref="AB147:AK147" si="158">IF(R134&gt;4,IF(AB146&lt;0.001,"***",IF(AB146&lt;0.01,"**",IF(AB146&lt;0.05,"*","ns"))),"na")</f>
        <v>#DIV/0!</v>
      </c>
      <c r="AC147" s="12" t="e">
        <f t="shared" si="158"/>
        <v>#DIV/0!</v>
      </c>
      <c r="AD147" s="12" t="e">
        <f t="shared" si="158"/>
        <v>#DIV/0!</v>
      </c>
      <c r="AE147" s="12" t="e">
        <f t="shared" si="158"/>
        <v>#DIV/0!</v>
      </c>
      <c r="AF147" s="12" t="e">
        <f t="shared" si="158"/>
        <v>#DIV/0!</v>
      </c>
      <c r="AG147" s="12" t="e">
        <f t="shared" si="158"/>
        <v>#DIV/0!</v>
      </c>
      <c r="AH147" s="12" t="e">
        <f t="shared" si="158"/>
        <v>#DIV/0!</v>
      </c>
      <c r="AI147" s="12" t="e">
        <f t="shared" si="158"/>
        <v>#DIV/0!</v>
      </c>
      <c r="AJ147" s="12" t="str">
        <f t="shared" si="158"/>
        <v>na</v>
      </c>
      <c r="AK147" s="67" t="str">
        <f t="shared" si="158"/>
        <v>na</v>
      </c>
    </row>
  </sheetData>
  <mergeCells count="98">
    <mergeCell ref="BO95:BO96"/>
    <mergeCell ref="BY95:BY96"/>
    <mergeCell ref="CI95:CI96"/>
    <mergeCell ref="N96:Q96"/>
    <mergeCell ref="BK96:BN96"/>
    <mergeCell ref="R95:R96"/>
    <mergeCell ref="AB95:AB96"/>
    <mergeCell ref="AL95:AL96"/>
    <mergeCell ref="K93:K94"/>
    <mergeCell ref="R93:AA93"/>
    <mergeCell ref="AB93:AK93"/>
    <mergeCell ref="AL93:AU93"/>
    <mergeCell ref="BH93:BH94"/>
    <mergeCell ref="BO93:BX93"/>
    <mergeCell ref="BY93:CH93"/>
    <mergeCell ref="CI93:CR93"/>
    <mergeCell ref="S94:V94"/>
    <mergeCell ref="Y94:AA94"/>
    <mergeCell ref="AC94:AF94"/>
    <mergeCell ref="AI94:AK94"/>
    <mergeCell ref="AM94:AP94"/>
    <mergeCell ref="AS94:AU94"/>
    <mergeCell ref="BP94:BS94"/>
    <mergeCell ref="BV94:BX94"/>
    <mergeCell ref="BZ94:CC94"/>
    <mergeCell ref="CF94:CH94"/>
    <mergeCell ref="CJ94:CM94"/>
    <mergeCell ref="CP94:CR94"/>
    <mergeCell ref="AB55:AK55"/>
    <mergeCell ref="AL55:AU55"/>
    <mergeCell ref="BH55:BH56"/>
    <mergeCell ref="BO55:BX55"/>
    <mergeCell ref="BY55:CH55"/>
    <mergeCell ref="CI55:CR55"/>
    <mergeCell ref="AM56:AP56"/>
    <mergeCell ref="AS56:AU56"/>
    <mergeCell ref="BP56:BS56"/>
    <mergeCell ref="BV56:BX56"/>
    <mergeCell ref="CJ56:CM56"/>
    <mergeCell ref="CP56:CR56"/>
    <mergeCell ref="K55:K56"/>
    <mergeCell ref="R55:AA55"/>
    <mergeCell ref="BO57:BO58"/>
    <mergeCell ref="BY57:BY58"/>
    <mergeCell ref="CI57:CI58"/>
    <mergeCell ref="N58:Q58"/>
    <mergeCell ref="BK58:BN58"/>
    <mergeCell ref="BZ56:CC56"/>
    <mergeCell ref="CF56:CH56"/>
    <mergeCell ref="R57:R58"/>
    <mergeCell ref="AB57:AB58"/>
    <mergeCell ref="AL57:AL58"/>
    <mergeCell ref="S56:V56"/>
    <mergeCell ref="Y56:AA56"/>
    <mergeCell ref="AC56:AF56"/>
    <mergeCell ref="AI56:AK56"/>
    <mergeCell ref="K1:K2"/>
    <mergeCell ref="R1:AA1"/>
    <mergeCell ref="AB1:AK1"/>
    <mergeCell ref="AL1:AU1"/>
    <mergeCell ref="BH1:BH2"/>
    <mergeCell ref="AC2:AF2"/>
    <mergeCell ref="AI2:AK2"/>
    <mergeCell ref="AM2:AP2"/>
    <mergeCell ref="AS2:AU2"/>
    <mergeCell ref="N4:Q4"/>
    <mergeCell ref="BK4:BN4"/>
    <mergeCell ref="DD1:DD2"/>
    <mergeCell ref="BV2:BX2"/>
    <mergeCell ref="BZ2:CC2"/>
    <mergeCell ref="CF2:CH2"/>
    <mergeCell ref="CJ2:CM2"/>
    <mergeCell ref="CP2:CR2"/>
    <mergeCell ref="BO1:BX1"/>
    <mergeCell ref="BY1:CH1"/>
    <mergeCell ref="CI1:CR1"/>
    <mergeCell ref="S2:V2"/>
    <mergeCell ref="Y2:AA2"/>
    <mergeCell ref="BP2:BS2"/>
    <mergeCell ref="R3:R4"/>
    <mergeCell ref="AB3:AB4"/>
    <mergeCell ref="AL3:AL4"/>
    <mergeCell ref="BO3:BO4"/>
    <mergeCell ref="BY3:BY4"/>
    <mergeCell ref="DU3:DU4"/>
    <mergeCell ref="CI3:CI4"/>
    <mergeCell ref="EE3:EE4"/>
    <mergeCell ref="DG4:DJ4"/>
    <mergeCell ref="DU1:ED1"/>
    <mergeCell ref="EE1:EN1"/>
    <mergeCell ref="DL2:DO2"/>
    <mergeCell ref="DR2:DT2"/>
    <mergeCell ref="DV2:DY2"/>
    <mergeCell ref="EB2:ED2"/>
    <mergeCell ref="EF2:EI2"/>
    <mergeCell ref="EL2:EN2"/>
    <mergeCell ref="DK1:DT1"/>
    <mergeCell ref="DK3:DK4"/>
  </mergeCells>
  <pageMargins left="0.7" right="0.7" top="0.75" bottom="0.75" header="0.3" footer="0.3"/>
  <pageSetup paperSize="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2C1A2-436D-4EEF-AADE-EE773A40B8D1}">
  <dimension ref="A1:EV173"/>
  <sheetViews>
    <sheetView zoomScaleNormal="100" workbookViewId="0">
      <selection activeCell="M124" sqref="M124:O157"/>
    </sheetView>
  </sheetViews>
  <sheetFormatPr defaultRowHeight="15" x14ac:dyDescent="0.25"/>
  <cols>
    <col min="1" max="1" width="26.42578125" customWidth="1"/>
    <col min="2" max="7" width="3.140625" customWidth="1"/>
    <col min="8" max="8" width="10" customWidth="1"/>
    <col min="10" max="10" width="10" customWidth="1"/>
    <col min="11" max="11" width="13.7109375" customWidth="1"/>
    <col min="52" max="52" width="26.28515625" customWidth="1"/>
    <col min="53" max="58" width="3.28515625" customWidth="1"/>
    <col min="59" max="59" width="9.85546875" customWidth="1"/>
    <col min="61" max="61" width="10.140625" customWidth="1"/>
    <col min="62" max="62" width="5.28515625" customWidth="1"/>
    <col min="103" max="103" width="26.140625" customWidth="1"/>
    <col min="104" max="109" width="2.85546875" customWidth="1"/>
    <col min="110" max="110" width="10.28515625" customWidth="1"/>
    <col min="112" max="112" width="9.7109375" customWidth="1"/>
    <col min="113" max="113" width="5.7109375" customWidth="1"/>
    <col min="154" max="154" width="20" customWidth="1"/>
    <col min="155" max="160" width="2.85546875" customWidth="1"/>
  </cols>
  <sheetData>
    <row r="1" spans="1:152" ht="15.6" customHeight="1" x14ac:dyDescent="0.35">
      <c r="A1" t="s">
        <v>61</v>
      </c>
      <c r="B1" s="1" t="s">
        <v>169</v>
      </c>
      <c r="G1" s="2"/>
      <c r="K1" s="232"/>
      <c r="L1" s="20"/>
      <c r="M1" s="1"/>
      <c r="N1" s="15"/>
      <c r="O1" s="15"/>
      <c r="P1" s="16"/>
      <c r="Q1" s="16"/>
      <c r="R1" s="229" t="s">
        <v>155</v>
      </c>
      <c r="S1" s="230"/>
      <c r="T1" s="230"/>
      <c r="U1" s="230"/>
      <c r="V1" s="230"/>
      <c r="W1" s="230"/>
      <c r="X1" s="230"/>
      <c r="Y1" s="230"/>
      <c r="Z1" s="230"/>
      <c r="AA1" s="230"/>
      <c r="AB1" s="63"/>
      <c r="AC1" s="229" t="s">
        <v>156</v>
      </c>
      <c r="AD1" s="230"/>
      <c r="AE1" s="230"/>
      <c r="AF1" s="230"/>
      <c r="AG1" s="230"/>
      <c r="AH1" s="230"/>
      <c r="AI1" s="230"/>
      <c r="AJ1" s="230"/>
      <c r="AK1" s="230"/>
      <c r="AL1" s="230"/>
      <c r="AM1" s="63"/>
      <c r="AN1" s="230" t="s">
        <v>157</v>
      </c>
      <c r="AO1" s="230"/>
      <c r="AP1" s="230"/>
      <c r="AQ1" s="230"/>
      <c r="AR1" s="230"/>
      <c r="AS1" s="230"/>
      <c r="AT1" s="230"/>
      <c r="AU1" s="230"/>
      <c r="AV1" s="230"/>
      <c r="AW1" s="230"/>
      <c r="AX1" s="63"/>
      <c r="BJ1" s="230"/>
      <c r="BK1" s="16"/>
      <c r="BM1" s="15"/>
      <c r="BN1" s="15"/>
      <c r="BO1" s="16"/>
      <c r="BP1" s="16"/>
      <c r="BQ1" s="230"/>
      <c r="BR1" s="230"/>
      <c r="BS1" s="230"/>
      <c r="BT1" s="230"/>
      <c r="BU1" s="230"/>
      <c r="BV1" s="230"/>
      <c r="BW1" s="230"/>
      <c r="BX1" s="230"/>
      <c r="BY1" s="230"/>
      <c r="BZ1" s="230"/>
      <c r="CA1" s="62"/>
      <c r="CB1" s="230"/>
      <c r="CC1" s="230"/>
      <c r="CD1" s="230"/>
      <c r="CE1" s="230"/>
      <c r="CF1" s="230"/>
      <c r="CG1" s="230"/>
      <c r="CH1" s="230"/>
      <c r="CI1" s="230"/>
      <c r="CJ1" s="230"/>
      <c r="CK1" s="230"/>
      <c r="CL1" s="62"/>
      <c r="CM1" s="230"/>
      <c r="CN1" s="230"/>
      <c r="CO1" s="230"/>
      <c r="CP1" s="230"/>
      <c r="CQ1" s="230"/>
      <c r="CR1" s="230"/>
      <c r="CS1" s="230"/>
      <c r="CT1" s="230"/>
      <c r="CU1" s="230"/>
      <c r="CV1" s="230"/>
      <c r="CW1" s="62"/>
      <c r="DI1" s="230"/>
      <c r="DJ1" s="16"/>
      <c r="DL1" s="15"/>
      <c r="DM1" s="15"/>
      <c r="DN1" s="16"/>
      <c r="DO1" s="16"/>
      <c r="DP1" s="230"/>
      <c r="DQ1" s="230"/>
      <c r="DR1" s="230"/>
      <c r="DS1" s="230"/>
      <c r="DT1" s="230"/>
      <c r="DU1" s="230"/>
      <c r="DV1" s="230"/>
      <c r="DW1" s="230"/>
      <c r="DX1" s="230"/>
      <c r="DY1" s="230"/>
      <c r="DZ1" s="62"/>
      <c r="EA1" s="230"/>
      <c r="EB1" s="230"/>
      <c r="EC1" s="230"/>
      <c r="ED1" s="230"/>
      <c r="EE1" s="230"/>
      <c r="EF1" s="230"/>
      <c r="EG1" s="230"/>
      <c r="EH1" s="230"/>
      <c r="EI1" s="230"/>
      <c r="EJ1" s="230"/>
      <c r="EK1" s="62"/>
      <c r="EL1" s="230"/>
      <c r="EM1" s="230"/>
      <c r="EN1" s="230"/>
      <c r="EO1" s="230"/>
      <c r="EP1" s="230"/>
      <c r="EQ1" s="230"/>
      <c r="ER1" s="230"/>
      <c r="ES1" s="230"/>
      <c r="ET1" s="230"/>
      <c r="EU1" s="230"/>
      <c r="EV1" s="62"/>
    </row>
    <row r="2" spans="1:152" ht="59.1" customHeight="1" x14ac:dyDescent="0.35">
      <c r="A2" s="103"/>
      <c r="B2" s="9" t="s">
        <v>170</v>
      </c>
      <c r="C2" s="11" t="s">
        <v>171</v>
      </c>
      <c r="D2" s="11" t="s">
        <v>172</v>
      </c>
      <c r="E2" s="11" t="s">
        <v>173</v>
      </c>
      <c r="F2" s="11" t="s">
        <v>174</v>
      </c>
      <c r="G2" s="26" t="s">
        <v>175</v>
      </c>
      <c r="H2" s="62"/>
      <c r="I2" s="62"/>
      <c r="J2" s="62"/>
      <c r="K2" s="232"/>
      <c r="L2" s="106" t="s">
        <v>1</v>
      </c>
      <c r="M2" s="1"/>
      <c r="N2" s="49"/>
      <c r="O2" s="49"/>
      <c r="P2" s="49"/>
      <c r="Q2" s="49"/>
      <c r="R2" s="5"/>
      <c r="S2" s="230" t="s">
        <v>3</v>
      </c>
      <c r="T2" s="230"/>
      <c r="U2" s="230"/>
      <c r="V2" s="230"/>
      <c r="W2" s="11" t="s">
        <v>4</v>
      </c>
      <c r="X2" s="11"/>
      <c r="Y2" s="230" t="s">
        <v>6</v>
      </c>
      <c r="Z2" s="230"/>
      <c r="AA2" s="230"/>
      <c r="AB2" s="8" t="s">
        <v>81</v>
      </c>
      <c r="AC2" s="5"/>
      <c r="AD2" s="230" t="s">
        <v>3</v>
      </c>
      <c r="AE2" s="230"/>
      <c r="AF2" s="230"/>
      <c r="AG2" s="230"/>
      <c r="AH2" s="11" t="s">
        <v>4</v>
      </c>
      <c r="AI2" s="11"/>
      <c r="AJ2" s="230" t="s">
        <v>6</v>
      </c>
      <c r="AK2" s="230"/>
      <c r="AL2" s="230"/>
      <c r="AM2" s="8" t="s">
        <v>81</v>
      </c>
      <c r="AN2" s="7"/>
      <c r="AO2" s="230" t="s">
        <v>3</v>
      </c>
      <c r="AP2" s="230"/>
      <c r="AQ2" s="230"/>
      <c r="AR2" s="230"/>
      <c r="AS2" s="11" t="s">
        <v>4</v>
      </c>
      <c r="AT2" s="11"/>
      <c r="AU2" s="230" t="s">
        <v>6</v>
      </c>
      <c r="AV2" s="230"/>
      <c r="AW2" s="230"/>
      <c r="AX2" s="8" t="s">
        <v>81</v>
      </c>
      <c r="AZ2" s="103"/>
      <c r="BA2" s="11"/>
      <c r="BB2" s="11"/>
      <c r="BC2" s="11"/>
      <c r="BD2" s="11"/>
      <c r="BE2" s="11"/>
      <c r="BF2" s="11"/>
      <c r="BG2" s="62"/>
      <c r="BH2" s="62"/>
      <c r="BI2" s="62"/>
      <c r="BJ2" s="230"/>
      <c r="BK2" s="115"/>
      <c r="BM2" s="49"/>
      <c r="BN2" s="49"/>
      <c r="BO2" s="49"/>
      <c r="BP2" s="49"/>
      <c r="BQ2" s="7"/>
      <c r="BR2" s="230"/>
      <c r="BS2" s="230"/>
      <c r="BT2" s="230"/>
      <c r="BU2" s="230"/>
      <c r="BV2" s="11"/>
      <c r="BW2" s="11"/>
      <c r="BX2" s="230"/>
      <c r="BY2" s="230"/>
      <c r="BZ2" s="230"/>
      <c r="CA2" s="4"/>
      <c r="CB2" s="7"/>
      <c r="CC2" s="230"/>
      <c r="CD2" s="230"/>
      <c r="CE2" s="230"/>
      <c r="CF2" s="230"/>
      <c r="CG2" s="11"/>
      <c r="CH2" s="11"/>
      <c r="CI2" s="230"/>
      <c r="CJ2" s="230"/>
      <c r="CK2" s="230"/>
      <c r="CL2" s="4"/>
      <c r="CM2" s="7"/>
      <c r="CN2" s="230"/>
      <c r="CO2" s="230"/>
      <c r="CP2" s="230"/>
      <c r="CQ2" s="230"/>
      <c r="CR2" s="11"/>
      <c r="CS2" s="11"/>
      <c r="CT2" s="230"/>
      <c r="CU2" s="230"/>
      <c r="CV2" s="230"/>
      <c r="CW2" s="4"/>
      <c r="CY2" s="103"/>
      <c r="CZ2" s="11"/>
      <c r="DA2" s="11"/>
      <c r="DB2" s="11"/>
      <c r="DC2" s="11"/>
      <c r="DD2" s="11"/>
      <c r="DE2" s="11"/>
      <c r="DF2" s="62"/>
      <c r="DG2" s="62"/>
      <c r="DH2" s="62"/>
      <c r="DI2" s="230"/>
      <c r="DJ2" s="115"/>
      <c r="DL2" s="49"/>
      <c r="DM2" s="49"/>
      <c r="DN2" s="49"/>
      <c r="DO2" s="49"/>
      <c r="DP2" s="7"/>
      <c r="DQ2" s="230"/>
      <c r="DR2" s="230"/>
      <c r="DS2" s="230"/>
      <c r="DT2" s="230"/>
      <c r="DU2" s="11"/>
      <c r="DV2" s="11"/>
      <c r="DW2" s="230"/>
      <c r="DX2" s="230"/>
      <c r="DY2" s="230"/>
      <c r="DZ2" s="4"/>
      <c r="EA2" s="7"/>
      <c r="EB2" s="230"/>
      <c r="EC2" s="230"/>
      <c r="ED2" s="230"/>
      <c r="EE2" s="230"/>
      <c r="EF2" s="11"/>
      <c r="EG2" s="11"/>
      <c r="EH2" s="230"/>
      <c r="EI2" s="230"/>
      <c r="EJ2" s="230"/>
      <c r="EK2" s="4"/>
      <c r="EL2" s="7"/>
      <c r="EM2" s="230"/>
      <c r="EN2" s="230"/>
      <c r="EO2" s="230"/>
      <c r="EP2" s="230"/>
      <c r="EQ2" s="11"/>
      <c r="ER2" s="11"/>
      <c r="ES2" s="230"/>
      <c r="ET2" s="230"/>
      <c r="EU2" s="230"/>
      <c r="EV2" s="4"/>
    </row>
    <row r="3" spans="1:152" ht="102.95" customHeight="1" x14ac:dyDescent="0.3">
      <c r="A3" s="3" t="s">
        <v>306</v>
      </c>
      <c r="B3" s="9" t="s">
        <v>176</v>
      </c>
      <c r="C3" s="11" t="s">
        <v>177</v>
      </c>
      <c r="D3" s="11" t="s">
        <v>178</v>
      </c>
      <c r="E3" s="11"/>
      <c r="F3" s="11" t="s">
        <v>179</v>
      </c>
      <c r="G3" s="26"/>
      <c r="H3" s="62" t="s">
        <v>158</v>
      </c>
      <c r="I3" s="62" t="s">
        <v>159</v>
      </c>
      <c r="J3" s="62" t="s">
        <v>160</v>
      </c>
      <c r="K3" s="88" t="s">
        <v>515</v>
      </c>
      <c r="L3" s="85" t="s">
        <v>162</v>
      </c>
      <c r="M3" s="62" t="s">
        <v>163</v>
      </c>
      <c r="N3" s="7" t="s">
        <v>237</v>
      </c>
      <c r="O3" s="6" t="s">
        <v>2</v>
      </c>
      <c r="P3" s="7" t="s">
        <v>238</v>
      </c>
      <c r="Q3" s="6" t="s">
        <v>2</v>
      </c>
      <c r="R3" s="229" t="s">
        <v>13</v>
      </c>
      <c r="S3" s="62" t="s">
        <v>50</v>
      </c>
      <c r="T3" s="62" t="s">
        <v>63</v>
      </c>
      <c r="U3" s="62" t="s">
        <v>164</v>
      </c>
      <c r="V3" s="62" t="s">
        <v>165</v>
      </c>
      <c r="W3" s="11" t="s">
        <v>64</v>
      </c>
      <c r="X3" s="11" t="s">
        <v>166</v>
      </c>
      <c r="Y3" s="62" t="s">
        <v>65</v>
      </c>
      <c r="Z3" s="62" t="s">
        <v>66</v>
      </c>
      <c r="AA3" s="62" t="s">
        <v>167</v>
      </c>
      <c r="AB3" s="63" t="s">
        <v>213</v>
      </c>
      <c r="AC3" s="229" t="s">
        <v>13</v>
      </c>
      <c r="AD3" s="62" t="s">
        <v>50</v>
      </c>
      <c r="AE3" s="62" t="s">
        <v>63</v>
      </c>
      <c r="AF3" s="62" t="s">
        <v>164</v>
      </c>
      <c r="AG3" s="62" t="s">
        <v>165</v>
      </c>
      <c r="AH3" s="11" t="s">
        <v>64</v>
      </c>
      <c r="AI3" s="11" t="s">
        <v>166</v>
      </c>
      <c r="AJ3" s="62" t="s">
        <v>65</v>
      </c>
      <c r="AK3" s="62" t="s">
        <v>66</v>
      </c>
      <c r="AL3" s="62" t="s">
        <v>167</v>
      </c>
      <c r="AM3" s="63" t="s">
        <v>213</v>
      </c>
      <c r="AN3" s="230" t="s">
        <v>13</v>
      </c>
      <c r="AO3" s="62" t="s">
        <v>50</v>
      </c>
      <c r="AP3" s="62" t="s">
        <v>63</v>
      </c>
      <c r="AQ3" s="62" t="s">
        <v>164</v>
      </c>
      <c r="AR3" s="62" t="s">
        <v>165</v>
      </c>
      <c r="AS3" s="11" t="s">
        <v>64</v>
      </c>
      <c r="AT3" s="11" t="s">
        <v>166</v>
      </c>
      <c r="AU3" s="62" t="s">
        <v>65</v>
      </c>
      <c r="AV3" s="62" t="s">
        <v>66</v>
      </c>
      <c r="AW3" s="62" t="s">
        <v>167</v>
      </c>
      <c r="AX3" s="63" t="s">
        <v>213</v>
      </c>
      <c r="AZ3" s="115"/>
      <c r="BA3" s="11"/>
      <c r="BB3" s="11"/>
      <c r="BC3" s="11"/>
      <c r="BD3" s="11"/>
      <c r="BE3" s="11"/>
      <c r="BF3" s="11"/>
      <c r="BG3" s="62"/>
      <c r="BH3" s="62"/>
      <c r="BI3" s="62"/>
      <c r="BJ3" s="11"/>
      <c r="BK3" s="62"/>
      <c r="BL3" s="62"/>
      <c r="BM3" s="7"/>
      <c r="BN3" s="6"/>
      <c r="BO3" s="7"/>
      <c r="BP3" s="6"/>
      <c r="BQ3" s="230"/>
      <c r="BR3" s="62"/>
      <c r="BS3" s="62"/>
      <c r="BT3" s="62"/>
      <c r="BU3" s="62"/>
      <c r="BV3" s="11"/>
      <c r="BW3" s="11"/>
      <c r="BX3" s="62"/>
      <c r="BY3" s="62"/>
      <c r="BZ3" s="62"/>
      <c r="CA3" s="62"/>
      <c r="CB3" s="230"/>
      <c r="CC3" s="62"/>
      <c r="CD3" s="62"/>
      <c r="CE3" s="62"/>
      <c r="CF3" s="62"/>
      <c r="CG3" s="11"/>
      <c r="CH3" s="11"/>
      <c r="CI3" s="62"/>
      <c r="CJ3" s="62"/>
      <c r="CK3" s="62"/>
      <c r="CL3" s="62"/>
      <c r="CM3" s="230"/>
      <c r="CN3" s="62"/>
      <c r="CO3" s="62"/>
      <c r="CP3" s="62"/>
      <c r="CQ3" s="62"/>
      <c r="CR3" s="11"/>
      <c r="CS3" s="11"/>
      <c r="CT3" s="62"/>
      <c r="CU3" s="62"/>
      <c r="CV3" s="62"/>
      <c r="CW3" s="62"/>
      <c r="CY3" s="115"/>
      <c r="CZ3" s="11"/>
      <c r="DA3" s="11"/>
      <c r="DB3" s="11"/>
      <c r="DC3" s="11"/>
      <c r="DD3" s="11"/>
      <c r="DE3" s="11"/>
      <c r="DF3" s="62"/>
      <c r="DG3" s="62"/>
      <c r="DH3" s="62"/>
      <c r="DI3" s="11"/>
      <c r="DJ3" s="62"/>
      <c r="DK3" s="62"/>
      <c r="DL3" s="7"/>
      <c r="DM3" s="6"/>
      <c r="DN3" s="7"/>
      <c r="DO3" s="6"/>
      <c r="DP3" s="230"/>
      <c r="DQ3" s="62"/>
      <c r="DR3" s="62"/>
      <c r="DS3" s="62"/>
      <c r="DT3" s="62"/>
      <c r="DU3" s="11"/>
      <c r="DV3" s="11"/>
      <c r="DW3" s="62"/>
      <c r="DX3" s="62"/>
      <c r="DY3" s="62"/>
      <c r="DZ3" s="62"/>
      <c r="EA3" s="230"/>
      <c r="EB3" s="62"/>
      <c r="EC3" s="62"/>
      <c r="ED3" s="62"/>
      <c r="EE3" s="62"/>
      <c r="EF3" s="11"/>
      <c r="EG3" s="11"/>
      <c r="EH3" s="62"/>
      <c r="EI3" s="62"/>
      <c r="EJ3" s="62"/>
      <c r="EK3" s="62"/>
      <c r="EL3" s="230"/>
      <c r="EM3" s="62"/>
      <c r="EN3" s="62"/>
      <c r="EO3" s="62"/>
      <c r="EP3" s="62"/>
      <c r="EQ3" s="11"/>
      <c r="ER3" s="11"/>
      <c r="ES3" s="62"/>
      <c r="ET3" s="62"/>
      <c r="EU3" s="62"/>
      <c r="EV3" s="62"/>
    </row>
    <row r="4" spans="1:152" ht="30.75" customHeight="1" x14ac:dyDescent="0.3">
      <c r="A4" s="92" t="s">
        <v>80</v>
      </c>
      <c r="B4" s="1" t="s">
        <v>180</v>
      </c>
      <c r="C4" t="s">
        <v>181</v>
      </c>
      <c r="D4" t="s">
        <v>182</v>
      </c>
      <c r="E4" t="s">
        <v>183</v>
      </c>
      <c r="F4" t="s">
        <v>184</v>
      </c>
      <c r="G4" t="s">
        <v>185</v>
      </c>
      <c r="H4" s="61"/>
      <c r="I4" s="62"/>
      <c r="J4" s="63"/>
      <c r="K4" s="85"/>
      <c r="L4" s="1"/>
      <c r="M4" s="61" t="s">
        <v>168</v>
      </c>
      <c r="N4" s="230" t="s">
        <v>12</v>
      </c>
      <c r="O4" s="230"/>
      <c r="P4" s="230"/>
      <c r="Q4" s="230"/>
      <c r="R4" s="236"/>
      <c r="S4" s="65" t="s">
        <v>14</v>
      </c>
      <c r="T4" s="65" t="s">
        <v>15</v>
      </c>
      <c r="U4" s="65" t="s">
        <v>16</v>
      </c>
      <c r="V4" s="65" t="s">
        <v>17</v>
      </c>
      <c r="W4" s="65" t="s">
        <v>18</v>
      </c>
      <c r="X4" s="65" t="s">
        <v>19</v>
      </c>
      <c r="Y4" s="65" t="s">
        <v>20</v>
      </c>
      <c r="Z4" s="65" t="s">
        <v>21</v>
      </c>
      <c r="AA4" s="65" t="s">
        <v>22</v>
      </c>
      <c r="AB4" s="63" t="s">
        <v>82</v>
      </c>
      <c r="AC4" s="229"/>
      <c r="AD4" s="62" t="s">
        <v>14</v>
      </c>
      <c r="AE4" s="62" t="s">
        <v>15</v>
      </c>
      <c r="AF4" s="62" t="s">
        <v>16</v>
      </c>
      <c r="AG4" s="62" t="s">
        <v>17</v>
      </c>
      <c r="AH4" s="62" t="s">
        <v>18</v>
      </c>
      <c r="AI4" s="62" t="s">
        <v>19</v>
      </c>
      <c r="AJ4" s="62" t="s">
        <v>20</v>
      </c>
      <c r="AK4" s="62" t="s">
        <v>21</v>
      </c>
      <c r="AL4" s="62" t="s">
        <v>22</v>
      </c>
      <c r="AM4" s="102" t="s">
        <v>82</v>
      </c>
      <c r="AN4" s="237"/>
      <c r="AO4" s="65" t="s">
        <v>14</v>
      </c>
      <c r="AP4" s="65" t="s">
        <v>15</v>
      </c>
      <c r="AQ4" s="65" t="s">
        <v>16</v>
      </c>
      <c r="AR4" s="65" t="s">
        <v>17</v>
      </c>
      <c r="AS4" s="65" t="s">
        <v>18</v>
      </c>
      <c r="AT4" s="65" t="s">
        <v>19</v>
      </c>
      <c r="AU4" s="65" t="s">
        <v>20</v>
      </c>
      <c r="AV4" s="65" t="s">
        <v>21</v>
      </c>
      <c r="AW4" s="65" t="s">
        <v>22</v>
      </c>
      <c r="AX4" s="63" t="s">
        <v>82</v>
      </c>
      <c r="AZ4" s="115"/>
      <c r="BG4" s="62"/>
      <c r="BH4" s="62"/>
      <c r="BI4" s="62"/>
      <c r="BJ4" s="62"/>
      <c r="BL4" s="62"/>
      <c r="BM4" s="230"/>
      <c r="BN4" s="230"/>
      <c r="BO4" s="230"/>
      <c r="BP4" s="230"/>
      <c r="BQ4" s="230"/>
      <c r="BR4" s="62"/>
      <c r="BS4" s="62"/>
      <c r="BT4" s="62"/>
      <c r="BU4" s="62"/>
      <c r="BV4" s="62"/>
      <c r="BW4" s="62"/>
      <c r="BX4" s="62"/>
      <c r="BY4" s="62"/>
      <c r="BZ4" s="62"/>
      <c r="CA4" s="62"/>
      <c r="CB4" s="230"/>
      <c r="CC4" s="62"/>
      <c r="CD4" s="62"/>
      <c r="CE4" s="62"/>
      <c r="CF4" s="62"/>
      <c r="CG4" s="62"/>
      <c r="CH4" s="62"/>
      <c r="CI4" s="62"/>
      <c r="CJ4" s="62"/>
      <c r="CK4" s="62"/>
      <c r="CL4" s="62"/>
      <c r="CM4" s="230"/>
      <c r="CN4" s="62"/>
      <c r="CO4" s="62"/>
      <c r="CP4" s="62"/>
      <c r="CQ4" s="62"/>
      <c r="CR4" s="62"/>
      <c r="CS4" s="62"/>
      <c r="CT4" s="62"/>
      <c r="CU4" s="62"/>
      <c r="CV4" s="62"/>
      <c r="CW4" s="62"/>
      <c r="CY4" s="115"/>
      <c r="DF4" s="62"/>
      <c r="DG4" s="62"/>
      <c r="DH4" s="62"/>
      <c r="DI4" s="62"/>
      <c r="DK4" s="62"/>
      <c r="DL4" s="230"/>
      <c r="DM4" s="230"/>
      <c r="DN4" s="230"/>
      <c r="DO4" s="230"/>
      <c r="DP4" s="230"/>
      <c r="DQ4" s="62"/>
      <c r="DR4" s="62"/>
      <c r="DS4" s="62"/>
      <c r="DT4" s="62"/>
      <c r="DU4" s="62"/>
      <c r="DV4" s="62"/>
      <c r="DW4" s="62"/>
      <c r="DX4" s="62"/>
      <c r="DY4" s="62"/>
      <c r="DZ4" s="62"/>
      <c r="EA4" s="230"/>
      <c r="EB4" s="62"/>
      <c r="EC4" s="62"/>
      <c r="ED4" s="62"/>
      <c r="EE4" s="62"/>
      <c r="EF4" s="62"/>
      <c r="EG4" s="62"/>
      <c r="EH4" s="62"/>
      <c r="EI4" s="62"/>
      <c r="EJ4" s="62"/>
      <c r="EK4" s="62"/>
      <c r="EL4" s="230"/>
      <c r="EM4" s="62"/>
      <c r="EN4" s="62"/>
      <c r="EO4" s="62"/>
      <c r="EP4" s="62"/>
      <c r="EQ4" s="62"/>
      <c r="ER4" s="62"/>
      <c r="ES4" s="62"/>
      <c r="ET4" s="62"/>
      <c r="EU4" s="62"/>
      <c r="EV4" s="62"/>
    </row>
    <row r="5" spans="1:152" x14ac:dyDescent="0.25">
      <c r="A5" s="43" t="s">
        <v>83</v>
      </c>
      <c r="B5" s="79"/>
      <c r="C5" s="79"/>
      <c r="D5" s="79"/>
      <c r="E5" s="79"/>
      <c r="F5" s="79"/>
      <c r="G5" s="79"/>
      <c r="H5" s="94" t="s">
        <v>8</v>
      </c>
      <c r="I5" s="79" t="s">
        <v>186</v>
      </c>
      <c r="J5" s="79"/>
      <c r="K5" s="101">
        <v>22</v>
      </c>
      <c r="L5" s="76">
        <v>160.91999999999999</v>
      </c>
      <c r="M5" s="191"/>
      <c r="N5" s="173"/>
      <c r="O5" s="173"/>
      <c r="P5" s="89">
        <f>IF(N5&lt;0.01*L5,0.01,IF(N5&gt;100*L5,100,N5/L5))</f>
        <v>0.01</v>
      </c>
      <c r="Q5" s="90">
        <f>IF(O5&gt;0,O5/L5,0.01)</f>
        <v>0.01</v>
      </c>
      <c r="R5">
        <v>1</v>
      </c>
      <c r="U5">
        <v>0.25</v>
      </c>
      <c r="V5">
        <v>0.2</v>
      </c>
      <c r="W5">
        <v>1</v>
      </c>
      <c r="X5">
        <v>1</v>
      </c>
      <c r="Y5">
        <v>1</v>
      </c>
      <c r="AA5">
        <v>1</v>
      </c>
      <c r="AB5" s="96">
        <v>1</v>
      </c>
      <c r="AC5" s="91">
        <f t="shared" ref="AC5:AC38" si="0">IF(R5&gt;0,(R5/R$40)*LN($P5),"na")</f>
        <v>-4.6051701859880909</v>
      </c>
      <c r="AD5" s="89" t="str">
        <f t="shared" ref="AD5:AD38" si="1">IF(S5&gt;0,(S5/S$40)*LN($P5),"na")</f>
        <v>na</v>
      </c>
      <c r="AE5" s="89" t="str">
        <f t="shared" ref="AE5:AE38" si="2">IF(T5&gt;0,(T5/T$40)*LN($P5),"na")</f>
        <v>na</v>
      </c>
      <c r="AF5" s="89">
        <f t="shared" ref="AF5:AF38" si="3">IF(U5&gt;0,(U5/U$40)*LN($P5),"na")</f>
        <v>-2.4962604746477499</v>
      </c>
      <c r="AG5" s="89">
        <f t="shared" ref="AG5:AG38" si="4">IF(V5&gt;0,(V5/V$40)*LN($P5),"na")</f>
        <v>-1.866960886211388</v>
      </c>
      <c r="AH5" s="89">
        <f t="shared" ref="AH5:AH38" si="5">IF(W5&gt;0,(W5/W$40)*LN($P5),"na")</f>
        <v>-5.8703268304903142</v>
      </c>
      <c r="AI5" s="89">
        <f t="shared" ref="AI5:AI38" si="6">IF(X5&gt;0,(X5/X$40)*LN($P5),"na")</f>
        <v>-5.1577906083066614</v>
      </c>
      <c r="AJ5" s="89">
        <f t="shared" ref="AJ5:AJ38" si="7">IF(Y5&gt;0,(Y5/Y$40)*LN($P5),"na")</f>
        <v>-4.8658401965157188</v>
      </c>
      <c r="AK5" s="89" t="str">
        <f t="shared" ref="AK5:AK38" si="8">IF(Z5&gt;0,(Z5/Z$40)*LN($P5),"na")</f>
        <v>na</v>
      </c>
      <c r="AL5" s="89">
        <f t="shared" ref="AL5:AL38" si="9">IF(AA5&gt;0,(AA5/AA$40)*LN($P5),"na")</f>
        <v>-4.6051701859880909</v>
      </c>
      <c r="AM5" s="12">
        <f t="shared" ref="AM5:AM38" si="10">IF(AB5&gt;0,(AB5/AB$40)*LN($P5),"na")</f>
        <v>-4.6051701859880909</v>
      </c>
      <c r="AN5" s="25">
        <f t="shared" ref="AN5:AN38" si="11">IF(R5&gt;0,(((R5/R$40)^2)*($Q5^2))/($P5^2),"na")</f>
        <v>1</v>
      </c>
      <c r="AO5" s="12" t="str">
        <f t="shared" ref="AO5:AO38" si="12">IF(S5&gt;0,(((S5/S$40)^2)*($Q5^2))/($P5^2),"na")</f>
        <v>na</v>
      </c>
      <c r="AP5" s="12" t="str">
        <f t="shared" ref="AP5:AP38" si="13">IF(T5&gt;0,(((T5/T$40)^2)*($Q5^2))/($P5^2),"na")</f>
        <v>na</v>
      </c>
      <c r="AQ5" s="12">
        <f t="shared" ref="AQ5:AQ38" si="14">IF(U5&gt;0,(((U5/U$40)^2)*($Q5^2))/($P5^2),"na")</f>
        <v>0.29382478819110835</v>
      </c>
      <c r="AR5" s="12">
        <f t="shared" ref="AR5:AR38" si="15">IF(V5&gt;0,(((V5/V$40)^2)*($Q5^2))/($P5^2),"na")</f>
        <v>0.1643535427319211</v>
      </c>
      <c r="AS5" s="12">
        <f t="shared" ref="AS5:AS38" si="16">IF(W5&gt;0,(((W5/W$40)^2)*($Q5^2))/($P5^2),"na")</f>
        <v>1.6249245260234275</v>
      </c>
      <c r="AT5" s="12">
        <f t="shared" ref="AT5:AT38" si="17">IF(X5&gt;0,(((X5/X$40)^2)*($Q5^2))/($P5^2),"na")</f>
        <v>1.2544</v>
      </c>
      <c r="AU5" s="12">
        <f t="shared" ref="AU5:AU38" si="18">IF(Y5&gt;0,(((Y5/Y$40)^2)*($Q5^2))/($P5^2),"na")</f>
        <v>1.1164115343538625</v>
      </c>
      <c r="AV5" s="12" t="str">
        <f t="shared" ref="AV5:AV38" si="19">IF(Z5&gt;0,(((Z5/Z$40)^2)*($Q5^2))/($P5^2),"na")</f>
        <v>na</v>
      </c>
      <c r="AW5" s="12">
        <f t="shared" ref="AW5:AW38" si="20">IF(AA5&gt;0,(((AA5/AA$40)^2)*($Q5^2))/($P5^2),"na")</f>
        <v>1</v>
      </c>
      <c r="AX5" s="90">
        <f t="shared" ref="AX5:AX38" si="21">IF(AB5&gt;0,(((AB5/AB$40)^2)*($Q5^2))/($P5^2),"na")</f>
        <v>1</v>
      </c>
      <c r="AZ5" s="13"/>
      <c r="BK5" s="16"/>
      <c r="BL5" s="120"/>
      <c r="BM5" s="12"/>
      <c r="BN5" s="12"/>
      <c r="BO5" s="12"/>
      <c r="BP5" s="12"/>
      <c r="CA5" s="11"/>
      <c r="CB5" s="12"/>
      <c r="CC5" s="12"/>
      <c r="CD5" s="12"/>
      <c r="CE5" s="12"/>
      <c r="CF5" s="12"/>
      <c r="CG5" s="12"/>
      <c r="CH5" s="12"/>
      <c r="CI5" s="12"/>
      <c r="CJ5" s="12"/>
      <c r="CK5" s="12"/>
      <c r="CL5" s="12"/>
      <c r="CM5" s="12"/>
      <c r="CN5" s="12"/>
      <c r="CO5" s="12"/>
      <c r="CP5" s="12"/>
      <c r="CQ5" s="12"/>
      <c r="CR5" s="12"/>
      <c r="CS5" s="12"/>
      <c r="CT5" s="12"/>
      <c r="CU5" s="12"/>
      <c r="CV5" s="12"/>
      <c r="CW5" s="12"/>
      <c r="CY5" s="13"/>
      <c r="DJ5" s="16"/>
      <c r="DK5" s="120"/>
      <c r="DL5" s="12"/>
      <c r="DM5" s="12"/>
      <c r="DN5" s="12"/>
      <c r="DO5" s="12"/>
      <c r="DZ5" s="11"/>
      <c r="EA5" s="12"/>
      <c r="EB5" s="12"/>
      <c r="EC5" s="12"/>
      <c r="ED5" s="12"/>
      <c r="EE5" s="12"/>
      <c r="EF5" s="12"/>
      <c r="EG5" s="12"/>
      <c r="EH5" s="12"/>
      <c r="EI5" s="12"/>
      <c r="EJ5" s="12"/>
      <c r="EK5" s="12"/>
      <c r="EL5" s="12"/>
      <c r="EM5" s="12"/>
      <c r="EN5" s="12"/>
      <c r="EO5" s="12"/>
      <c r="EP5" s="12"/>
      <c r="EQ5" s="12"/>
      <c r="ER5" s="12"/>
      <c r="ES5" s="12"/>
      <c r="ET5" s="12"/>
      <c r="EU5" s="12"/>
      <c r="EV5" s="12"/>
    </row>
    <row r="6" spans="1:152" x14ac:dyDescent="0.25">
      <c r="A6" s="46" t="s">
        <v>84</v>
      </c>
      <c r="H6" s="1" t="s">
        <v>9</v>
      </c>
      <c r="I6" t="s">
        <v>186</v>
      </c>
      <c r="K6" s="78">
        <v>16</v>
      </c>
      <c r="L6" s="16">
        <v>5.5999999999999999E-3</v>
      </c>
      <c r="M6" s="128"/>
      <c r="N6" s="104"/>
      <c r="O6" s="104"/>
      <c r="P6" s="12">
        <f>IF(N6&lt;0.01*L6,0.01,IF(N6&gt;100*L6,100,N6/L6))</f>
        <v>0.01</v>
      </c>
      <c r="Q6" s="67">
        <f>IF(O6&gt;0,O6/L6,0.01)</f>
        <v>0.01</v>
      </c>
      <c r="R6">
        <v>1</v>
      </c>
      <c r="S6">
        <v>1</v>
      </c>
      <c r="U6">
        <v>1</v>
      </c>
      <c r="V6">
        <v>1</v>
      </c>
      <c r="W6">
        <v>0.25</v>
      </c>
      <c r="X6">
        <v>1</v>
      </c>
      <c r="AB6" s="11"/>
      <c r="AC6" s="25">
        <f t="shared" si="0"/>
        <v>-4.6051701859880909</v>
      </c>
      <c r="AD6" s="12">
        <f t="shared" si="1"/>
        <v>-7.6085420464151063</v>
      </c>
      <c r="AE6" s="12" t="str">
        <f t="shared" si="2"/>
        <v>na</v>
      </c>
      <c r="AF6" s="12">
        <f t="shared" si="3"/>
        <v>-9.9850418985909997</v>
      </c>
      <c r="AG6" s="12">
        <f t="shared" si="4"/>
        <v>-9.3348044310569396</v>
      </c>
      <c r="AH6" s="12">
        <f t="shared" si="5"/>
        <v>-1.4675817076225786</v>
      </c>
      <c r="AI6" s="12">
        <f t="shared" si="6"/>
        <v>-5.1577906083066614</v>
      </c>
      <c r="AJ6" s="12" t="str">
        <f t="shared" si="7"/>
        <v>na</v>
      </c>
      <c r="AK6" s="12" t="str">
        <f t="shared" si="8"/>
        <v>na</v>
      </c>
      <c r="AL6" s="12" t="str">
        <f t="shared" si="9"/>
        <v>na</v>
      </c>
      <c r="AM6" s="12" t="str">
        <f t="shared" si="10"/>
        <v>na</v>
      </c>
      <c r="AN6" s="25">
        <f t="shared" si="11"/>
        <v>1</v>
      </c>
      <c r="AO6" s="12">
        <f t="shared" si="12"/>
        <v>2.7296786389413983</v>
      </c>
      <c r="AP6" s="12" t="str">
        <f t="shared" si="13"/>
        <v>na</v>
      </c>
      <c r="AQ6" s="12">
        <f t="shared" si="14"/>
        <v>4.7011966110577337</v>
      </c>
      <c r="AR6" s="12">
        <f t="shared" si="15"/>
        <v>4.1088385682980268</v>
      </c>
      <c r="AS6" s="12">
        <f t="shared" si="16"/>
        <v>0.10155778287646422</v>
      </c>
      <c r="AT6" s="12">
        <f t="shared" si="17"/>
        <v>1.2544</v>
      </c>
      <c r="AU6" s="12" t="str">
        <f t="shared" si="18"/>
        <v>na</v>
      </c>
      <c r="AV6" s="12" t="str">
        <f t="shared" si="19"/>
        <v>na</v>
      </c>
      <c r="AW6" s="12" t="str">
        <f t="shared" si="20"/>
        <v>na</v>
      </c>
      <c r="AX6" s="67" t="str">
        <f t="shared" si="21"/>
        <v>na</v>
      </c>
      <c r="AZ6" s="13"/>
      <c r="BK6" s="16"/>
      <c r="BL6" s="36"/>
      <c r="BM6" s="12"/>
      <c r="BN6" s="12"/>
      <c r="BO6" s="12"/>
      <c r="BP6" s="12"/>
      <c r="CA6" s="11"/>
      <c r="CB6" s="12"/>
      <c r="CC6" s="12"/>
      <c r="CD6" s="12"/>
      <c r="CE6" s="12"/>
      <c r="CF6" s="12"/>
      <c r="CG6" s="12"/>
      <c r="CH6" s="12"/>
      <c r="CI6" s="12"/>
      <c r="CJ6" s="12"/>
      <c r="CK6" s="12"/>
      <c r="CL6" s="12"/>
      <c r="CM6" s="12"/>
      <c r="CN6" s="12"/>
      <c r="CO6" s="12"/>
      <c r="CP6" s="12"/>
      <c r="CQ6" s="12"/>
      <c r="CR6" s="12"/>
      <c r="CS6" s="12"/>
      <c r="CT6" s="12"/>
      <c r="CU6" s="12"/>
      <c r="CV6" s="12"/>
      <c r="CW6" s="12"/>
      <c r="CY6" s="13"/>
      <c r="DJ6" s="16"/>
      <c r="DK6" s="36"/>
      <c r="DL6" s="12"/>
      <c r="DM6" s="12"/>
      <c r="DN6" s="12"/>
      <c r="DO6" s="12"/>
      <c r="DZ6" s="11"/>
      <c r="EA6" s="12"/>
      <c r="EB6" s="12"/>
      <c r="EC6" s="12"/>
      <c r="ED6" s="12"/>
      <c r="EE6" s="12"/>
      <c r="EF6" s="12"/>
      <c r="EG6" s="12"/>
      <c r="EH6" s="12"/>
      <c r="EI6" s="12"/>
      <c r="EJ6" s="12"/>
      <c r="EK6" s="12"/>
      <c r="EL6" s="12"/>
      <c r="EM6" s="12"/>
      <c r="EN6" s="12"/>
      <c r="EO6" s="12"/>
      <c r="EP6" s="12"/>
      <c r="EQ6" s="12"/>
      <c r="ER6" s="12"/>
      <c r="ES6" s="12"/>
      <c r="ET6" s="12"/>
      <c r="EU6" s="12"/>
      <c r="EV6" s="12"/>
    </row>
    <row r="7" spans="1:152" x14ac:dyDescent="0.25">
      <c r="A7" s="46" t="s">
        <v>192</v>
      </c>
      <c r="H7" s="1" t="s">
        <v>8</v>
      </c>
      <c r="I7" t="s">
        <v>186</v>
      </c>
      <c r="K7" s="78">
        <v>22</v>
      </c>
      <c r="L7" s="20">
        <v>331.01299999999998</v>
      </c>
      <c r="M7" s="139"/>
      <c r="N7" s="72"/>
      <c r="O7" s="72"/>
      <c r="P7" s="12">
        <f>IF(N7&lt;0.01*L7,0.01,IF(N7&gt;100*L7,100,N7/L7))</f>
        <v>0.01</v>
      </c>
      <c r="Q7" s="67">
        <f>IF(O7&gt;0,O7/L7,0.01)</f>
        <v>0.01</v>
      </c>
      <c r="R7">
        <v>1</v>
      </c>
      <c r="S7">
        <v>1</v>
      </c>
      <c r="U7">
        <v>0.25</v>
      </c>
      <c r="V7">
        <v>0.15</v>
      </c>
      <c r="W7">
        <v>1</v>
      </c>
      <c r="AB7" s="11">
        <v>1</v>
      </c>
      <c r="AC7" s="25">
        <f t="shared" si="0"/>
        <v>-4.6051701859880909</v>
      </c>
      <c r="AD7" s="12">
        <f t="shared" si="1"/>
        <v>-7.6085420464151063</v>
      </c>
      <c r="AE7" s="12" t="str">
        <f t="shared" si="2"/>
        <v>na</v>
      </c>
      <c r="AF7" s="12">
        <f t="shared" si="3"/>
        <v>-2.4962604746477499</v>
      </c>
      <c r="AG7" s="12">
        <f t="shared" si="4"/>
        <v>-1.4002206646585409</v>
      </c>
      <c r="AH7" s="12">
        <f t="shared" si="5"/>
        <v>-5.8703268304903142</v>
      </c>
      <c r="AI7" s="12" t="str">
        <f t="shared" si="6"/>
        <v>na</v>
      </c>
      <c r="AJ7" s="12" t="str">
        <f t="shared" si="7"/>
        <v>na</v>
      </c>
      <c r="AK7" s="12" t="str">
        <f t="shared" si="8"/>
        <v>na</v>
      </c>
      <c r="AL7" s="12" t="str">
        <f t="shared" si="9"/>
        <v>na</v>
      </c>
      <c r="AM7" s="12">
        <f t="shared" si="10"/>
        <v>-4.6051701859880909</v>
      </c>
      <c r="AN7" s="25">
        <f t="shared" si="11"/>
        <v>1</v>
      </c>
      <c r="AO7" s="12">
        <f t="shared" si="12"/>
        <v>2.7296786389413983</v>
      </c>
      <c r="AP7" s="12" t="str">
        <f t="shared" si="13"/>
        <v>na</v>
      </c>
      <c r="AQ7" s="12">
        <f t="shared" si="14"/>
        <v>0.29382478819110835</v>
      </c>
      <c r="AR7" s="12">
        <f t="shared" si="15"/>
        <v>9.2448867786705594E-2</v>
      </c>
      <c r="AS7" s="12">
        <f t="shared" si="16"/>
        <v>1.6249245260234275</v>
      </c>
      <c r="AT7" s="12" t="str">
        <f t="shared" si="17"/>
        <v>na</v>
      </c>
      <c r="AU7" s="12" t="str">
        <f t="shared" si="18"/>
        <v>na</v>
      </c>
      <c r="AV7" s="12" t="str">
        <f t="shared" si="19"/>
        <v>na</v>
      </c>
      <c r="AW7" s="12" t="str">
        <f t="shared" si="20"/>
        <v>na</v>
      </c>
      <c r="AX7" s="67">
        <f t="shared" si="21"/>
        <v>1</v>
      </c>
      <c r="AZ7" s="13"/>
      <c r="BK7" s="16"/>
      <c r="BL7" s="120"/>
      <c r="BM7" s="12"/>
      <c r="BN7" s="12"/>
      <c r="BO7" s="12"/>
      <c r="BP7" s="12"/>
      <c r="CA7" s="11"/>
      <c r="CB7" s="12"/>
      <c r="CC7" s="12"/>
      <c r="CD7" s="12"/>
      <c r="CE7" s="12"/>
      <c r="CF7" s="12"/>
      <c r="CG7" s="12"/>
      <c r="CH7" s="12"/>
      <c r="CI7" s="12"/>
      <c r="CJ7" s="12"/>
      <c r="CK7" s="12"/>
      <c r="CL7" s="12"/>
      <c r="CM7" s="12"/>
      <c r="CN7" s="12"/>
      <c r="CO7" s="12"/>
      <c r="CP7" s="12"/>
      <c r="CQ7" s="12"/>
      <c r="CR7" s="12"/>
      <c r="CS7" s="12"/>
      <c r="CT7" s="12"/>
      <c r="CU7" s="12"/>
      <c r="CV7" s="12"/>
      <c r="CW7" s="12"/>
      <c r="CY7" s="13"/>
      <c r="DJ7" s="16"/>
      <c r="DK7" s="120"/>
      <c r="DL7" s="12"/>
      <c r="DM7" s="12"/>
      <c r="DN7" s="12"/>
      <c r="DO7" s="12"/>
      <c r="DZ7" s="11"/>
      <c r="EA7" s="12"/>
      <c r="EB7" s="12"/>
      <c r="EC7" s="12"/>
      <c r="ED7" s="12"/>
      <c r="EE7" s="12"/>
      <c r="EF7" s="12"/>
      <c r="EG7" s="12"/>
      <c r="EH7" s="12"/>
      <c r="EI7" s="12"/>
      <c r="EJ7" s="12"/>
      <c r="EK7" s="12"/>
      <c r="EL7" s="12"/>
      <c r="EM7" s="12"/>
      <c r="EN7" s="12"/>
      <c r="EO7" s="12"/>
      <c r="EP7" s="12"/>
      <c r="EQ7" s="12"/>
      <c r="ER7" s="12"/>
      <c r="ES7" s="12"/>
      <c r="ET7" s="12"/>
      <c r="EU7" s="12"/>
      <c r="EV7" s="12"/>
    </row>
    <row r="8" spans="1:152" x14ac:dyDescent="0.25">
      <c r="A8" s="46" t="s">
        <v>86</v>
      </c>
      <c r="H8" s="1" t="s">
        <v>9</v>
      </c>
      <c r="I8" t="s">
        <v>186</v>
      </c>
      <c r="K8" s="78">
        <v>16</v>
      </c>
      <c r="L8" s="16">
        <v>0.4199</v>
      </c>
      <c r="M8" s="128"/>
      <c r="N8" s="104"/>
      <c r="O8" s="104"/>
      <c r="P8" s="12">
        <f t="shared" ref="P8:P38" si="22">IF(N8&lt;0.01*L8,0.01,IF(N8&gt;100*L8,100,N8/L8))</f>
        <v>0.01</v>
      </c>
      <c r="Q8" s="67">
        <f t="shared" ref="Q8:Q38" si="23">IF(O8&gt;0,O8/L8,0.01)</f>
        <v>0.01</v>
      </c>
      <c r="R8">
        <v>1</v>
      </c>
      <c r="S8">
        <v>0.25</v>
      </c>
      <c r="T8">
        <v>0.25</v>
      </c>
      <c r="U8">
        <v>0.375</v>
      </c>
      <c r="V8">
        <v>1</v>
      </c>
      <c r="W8">
        <v>0.05</v>
      </c>
      <c r="X8">
        <v>1</v>
      </c>
      <c r="AC8" s="25">
        <f t="shared" si="0"/>
        <v>-4.6051701859880909</v>
      </c>
      <c r="AD8" s="12">
        <f t="shared" si="1"/>
        <v>-1.9021355116037766</v>
      </c>
      <c r="AE8" s="12">
        <f t="shared" si="2"/>
        <v>-1.2894476520766653</v>
      </c>
      <c r="AF8" s="12">
        <f t="shared" si="3"/>
        <v>-3.7443907119716253</v>
      </c>
      <c r="AG8" s="12">
        <f t="shared" si="4"/>
        <v>-9.3348044310569396</v>
      </c>
      <c r="AH8" s="12">
        <f t="shared" si="5"/>
        <v>-0.29351634152451572</v>
      </c>
      <c r="AI8" s="12">
        <f t="shared" si="6"/>
        <v>-5.1577906083066614</v>
      </c>
      <c r="AJ8" s="12" t="str">
        <f t="shared" si="7"/>
        <v>na</v>
      </c>
      <c r="AK8" s="12" t="str">
        <f t="shared" si="8"/>
        <v>na</v>
      </c>
      <c r="AL8" s="12" t="str">
        <f t="shared" si="9"/>
        <v>na</v>
      </c>
      <c r="AM8" s="12" t="str">
        <f t="shared" si="10"/>
        <v>na</v>
      </c>
      <c r="AN8" s="25">
        <f t="shared" si="11"/>
        <v>1</v>
      </c>
      <c r="AO8" s="12">
        <f t="shared" si="12"/>
        <v>0.17060491493383739</v>
      </c>
      <c r="AP8" s="12">
        <f t="shared" si="13"/>
        <v>7.8399999999999997E-2</v>
      </c>
      <c r="AQ8" s="12">
        <f t="shared" si="14"/>
        <v>0.66110577342999388</v>
      </c>
      <c r="AR8" s="12">
        <f t="shared" si="15"/>
        <v>4.1088385682980268</v>
      </c>
      <c r="AS8" s="12">
        <f t="shared" si="16"/>
        <v>4.0623113150585694E-3</v>
      </c>
      <c r="AT8" s="12">
        <f t="shared" si="17"/>
        <v>1.2544</v>
      </c>
      <c r="AU8" s="12" t="str">
        <f t="shared" si="18"/>
        <v>na</v>
      </c>
      <c r="AV8" s="12" t="str">
        <f t="shared" si="19"/>
        <v>na</v>
      </c>
      <c r="AW8" s="12" t="str">
        <f t="shared" si="20"/>
        <v>na</v>
      </c>
      <c r="AX8" s="67" t="str">
        <f t="shared" si="21"/>
        <v>na</v>
      </c>
      <c r="AZ8" s="13"/>
      <c r="BK8" s="16"/>
      <c r="BL8" s="36"/>
      <c r="BM8" s="12"/>
      <c r="BN8" s="12"/>
      <c r="BO8" s="12"/>
      <c r="BP8" s="12"/>
      <c r="CB8" s="12"/>
      <c r="CC8" s="12"/>
      <c r="CD8" s="12"/>
      <c r="CE8" s="12"/>
      <c r="CF8" s="12"/>
      <c r="CG8" s="12"/>
      <c r="CH8" s="12"/>
      <c r="CI8" s="12"/>
      <c r="CJ8" s="12"/>
      <c r="CK8" s="12"/>
      <c r="CL8" s="12"/>
      <c r="CM8" s="12"/>
      <c r="CN8" s="12"/>
      <c r="CO8" s="12"/>
      <c r="CP8" s="12"/>
      <c r="CQ8" s="12"/>
      <c r="CR8" s="12"/>
      <c r="CS8" s="12"/>
      <c r="CT8" s="12"/>
      <c r="CU8" s="12"/>
      <c r="CV8" s="12"/>
      <c r="CW8" s="12"/>
      <c r="CY8" s="13"/>
      <c r="DJ8" s="16"/>
      <c r="DK8" s="36"/>
      <c r="DL8" s="12"/>
      <c r="DM8" s="12"/>
      <c r="DN8" s="12"/>
      <c r="DO8" s="12"/>
      <c r="EA8" s="12"/>
      <c r="EB8" s="12"/>
      <c r="EC8" s="12"/>
      <c r="ED8" s="12"/>
      <c r="EE8" s="12"/>
      <c r="EF8" s="12"/>
      <c r="EG8" s="12"/>
      <c r="EH8" s="12"/>
      <c r="EI8" s="12"/>
      <c r="EJ8" s="12"/>
      <c r="EK8" s="12"/>
      <c r="EL8" s="12"/>
      <c r="EM8" s="12"/>
      <c r="EN8" s="12"/>
      <c r="EO8" s="12"/>
      <c r="EP8" s="12"/>
      <c r="EQ8" s="12"/>
      <c r="ER8" s="12"/>
      <c r="ES8" s="12"/>
      <c r="ET8" s="12"/>
      <c r="EU8" s="12"/>
      <c r="EV8" s="12"/>
    </row>
    <row r="9" spans="1:152" x14ac:dyDescent="0.25">
      <c r="A9" s="46" t="s">
        <v>25</v>
      </c>
      <c r="H9" s="1" t="s">
        <v>9</v>
      </c>
      <c r="I9" t="s">
        <v>186</v>
      </c>
      <c r="K9" s="78">
        <v>16</v>
      </c>
      <c r="L9" s="16">
        <v>0.60199999999999998</v>
      </c>
      <c r="M9" s="128"/>
      <c r="N9" s="104"/>
      <c r="O9" s="104"/>
      <c r="P9" s="12">
        <f t="shared" si="22"/>
        <v>0.01</v>
      </c>
      <c r="Q9" s="67">
        <f t="shared" si="23"/>
        <v>0.01</v>
      </c>
      <c r="R9">
        <v>1</v>
      </c>
      <c r="S9">
        <v>1</v>
      </c>
      <c r="T9">
        <v>0.25</v>
      </c>
      <c r="U9">
        <v>1</v>
      </c>
      <c r="V9">
        <v>1</v>
      </c>
      <c r="W9">
        <v>0.05</v>
      </c>
      <c r="AB9" s="11"/>
      <c r="AC9" s="25">
        <f t="shared" si="0"/>
        <v>-4.6051701859880909</v>
      </c>
      <c r="AD9" s="12">
        <f t="shared" si="1"/>
        <v>-7.6085420464151063</v>
      </c>
      <c r="AE9" s="12">
        <f t="shared" si="2"/>
        <v>-1.2894476520766653</v>
      </c>
      <c r="AF9" s="12">
        <f t="shared" si="3"/>
        <v>-9.9850418985909997</v>
      </c>
      <c r="AG9" s="12">
        <f t="shared" si="4"/>
        <v>-9.3348044310569396</v>
      </c>
      <c r="AH9" s="12">
        <f t="shared" si="5"/>
        <v>-0.29351634152451572</v>
      </c>
      <c r="AI9" s="12" t="str">
        <f t="shared" si="6"/>
        <v>na</v>
      </c>
      <c r="AJ9" s="12" t="str">
        <f t="shared" si="7"/>
        <v>na</v>
      </c>
      <c r="AK9" s="12" t="str">
        <f t="shared" si="8"/>
        <v>na</v>
      </c>
      <c r="AL9" s="12" t="str">
        <f t="shared" si="9"/>
        <v>na</v>
      </c>
      <c r="AM9" s="12" t="str">
        <f t="shared" si="10"/>
        <v>na</v>
      </c>
      <c r="AN9" s="25">
        <f t="shared" si="11"/>
        <v>1</v>
      </c>
      <c r="AO9" s="12">
        <f t="shared" si="12"/>
        <v>2.7296786389413983</v>
      </c>
      <c r="AP9" s="12">
        <f t="shared" si="13"/>
        <v>7.8399999999999997E-2</v>
      </c>
      <c r="AQ9" s="12">
        <f t="shared" si="14"/>
        <v>4.7011966110577337</v>
      </c>
      <c r="AR9" s="12">
        <f t="shared" si="15"/>
        <v>4.1088385682980268</v>
      </c>
      <c r="AS9" s="12">
        <f t="shared" si="16"/>
        <v>4.0623113150585694E-3</v>
      </c>
      <c r="AT9" s="12" t="str">
        <f t="shared" si="17"/>
        <v>na</v>
      </c>
      <c r="AU9" s="12" t="str">
        <f t="shared" si="18"/>
        <v>na</v>
      </c>
      <c r="AV9" s="12" t="str">
        <f t="shared" si="19"/>
        <v>na</v>
      </c>
      <c r="AW9" s="12" t="str">
        <f t="shared" si="20"/>
        <v>na</v>
      </c>
      <c r="AX9" s="67" t="str">
        <f t="shared" si="21"/>
        <v>na</v>
      </c>
      <c r="AZ9" s="13"/>
      <c r="BK9" s="16"/>
      <c r="BL9" s="36"/>
      <c r="BM9" s="12"/>
      <c r="BN9" s="12"/>
      <c r="BO9" s="12"/>
      <c r="BP9" s="12"/>
      <c r="CA9" s="11"/>
      <c r="CB9" s="12"/>
      <c r="CC9" s="12"/>
      <c r="CD9" s="12"/>
      <c r="CE9" s="12"/>
      <c r="CF9" s="12"/>
      <c r="CG9" s="12"/>
      <c r="CH9" s="12"/>
      <c r="CI9" s="12"/>
      <c r="CJ9" s="12"/>
      <c r="CK9" s="12"/>
      <c r="CL9" s="12"/>
      <c r="CM9" s="12"/>
      <c r="CN9" s="12"/>
      <c r="CO9" s="12"/>
      <c r="CP9" s="12"/>
      <c r="CQ9" s="12"/>
      <c r="CR9" s="12"/>
      <c r="CS9" s="12"/>
      <c r="CT9" s="12"/>
      <c r="CU9" s="12"/>
      <c r="CV9" s="12"/>
      <c r="CW9" s="12"/>
      <c r="CY9" s="13"/>
      <c r="DJ9" s="16"/>
      <c r="DK9" s="36"/>
      <c r="DL9" s="12"/>
      <c r="DM9" s="12"/>
      <c r="DN9" s="12"/>
      <c r="DO9" s="12"/>
      <c r="DZ9" s="11"/>
      <c r="EA9" s="12"/>
      <c r="EB9" s="12"/>
      <c r="EC9" s="12"/>
      <c r="ED9" s="12"/>
      <c r="EE9" s="12"/>
      <c r="EF9" s="12"/>
      <c r="EG9" s="12"/>
      <c r="EH9" s="12"/>
      <c r="EI9" s="12"/>
      <c r="EJ9" s="12"/>
      <c r="EK9" s="12"/>
      <c r="EL9" s="12"/>
      <c r="EM9" s="12"/>
      <c r="EN9" s="12"/>
      <c r="EO9" s="12"/>
      <c r="EP9" s="12"/>
      <c r="EQ9" s="12"/>
      <c r="ER9" s="12"/>
      <c r="ES9" s="12"/>
      <c r="ET9" s="12"/>
      <c r="EU9" s="12"/>
      <c r="EV9" s="12"/>
    </row>
    <row r="10" spans="1:152" x14ac:dyDescent="0.25">
      <c r="A10" s="46" t="s">
        <v>87</v>
      </c>
      <c r="H10" s="1" t="s">
        <v>9</v>
      </c>
      <c r="I10" t="s">
        <v>186</v>
      </c>
      <c r="K10" s="78">
        <v>16</v>
      </c>
      <c r="L10" s="16">
        <v>1.1945000000000001</v>
      </c>
      <c r="M10" s="128"/>
      <c r="N10" s="104"/>
      <c r="O10" s="104"/>
      <c r="P10" s="12">
        <f t="shared" si="22"/>
        <v>0.01</v>
      </c>
      <c r="Q10" s="67">
        <f t="shared" si="23"/>
        <v>0.01</v>
      </c>
      <c r="R10">
        <v>1</v>
      </c>
      <c r="S10">
        <v>0.25</v>
      </c>
      <c r="U10">
        <v>1</v>
      </c>
      <c r="V10">
        <v>0.25</v>
      </c>
      <c r="W10">
        <v>0.05</v>
      </c>
      <c r="X10">
        <v>0.25</v>
      </c>
      <c r="AB10" s="11"/>
      <c r="AC10" s="25">
        <f t="shared" si="0"/>
        <v>-4.6051701859880909</v>
      </c>
      <c r="AD10" s="12">
        <f t="shared" si="1"/>
        <v>-1.9021355116037766</v>
      </c>
      <c r="AE10" s="12" t="str">
        <f t="shared" si="2"/>
        <v>na</v>
      </c>
      <c r="AF10" s="12">
        <f t="shared" si="3"/>
        <v>-9.9850418985909997</v>
      </c>
      <c r="AG10" s="12">
        <f t="shared" si="4"/>
        <v>-2.3337011077642349</v>
      </c>
      <c r="AH10" s="12">
        <f t="shared" si="5"/>
        <v>-0.29351634152451572</v>
      </c>
      <c r="AI10" s="12">
        <f t="shared" si="6"/>
        <v>-1.2894476520766653</v>
      </c>
      <c r="AJ10" s="12" t="str">
        <f t="shared" si="7"/>
        <v>na</v>
      </c>
      <c r="AK10" s="12" t="str">
        <f t="shared" si="8"/>
        <v>na</v>
      </c>
      <c r="AL10" s="12" t="str">
        <f t="shared" si="9"/>
        <v>na</v>
      </c>
      <c r="AM10" s="12" t="str">
        <f t="shared" si="10"/>
        <v>na</v>
      </c>
      <c r="AN10" s="25">
        <f t="shared" si="11"/>
        <v>1</v>
      </c>
      <c r="AO10" s="12">
        <f t="shared" si="12"/>
        <v>0.17060491493383739</v>
      </c>
      <c r="AP10" s="12" t="str">
        <f t="shared" si="13"/>
        <v>na</v>
      </c>
      <c r="AQ10" s="12">
        <f t="shared" si="14"/>
        <v>4.7011966110577337</v>
      </c>
      <c r="AR10" s="12">
        <f t="shared" si="15"/>
        <v>0.25680241051862668</v>
      </c>
      <c r="AS10" s="12">
        <f t="shared" si="16"/>
        <v>4.0623113150585694E-3</v>
      </c>
      <c r="AT10" s="12">
        <f t="shared" si="17"/>
        <v>7.8399999999999997E-2</v>
      </c>
      <c r="AU10" s="12" t="str">
        <f t="shared" si="18"/>
        <v>na</v>
      </c>
      <c r="AV10" s="12" t="str">
        <f t="shared" si="19"/>
        <v>na</v>
      </c>
      <c r="AW10" s="12" t="str">
        <f t="shared" si="20"/>
        <v>na</v>
      </c>
      <c r="AX10" s="67" t="str">
        <f t="shared" si="21"/>
        <v>na</v>
      </c>
      <c r="AZ10" s="13"/>
      <c r="BK10" s="16"/>
      <c r="BL10" s="36"/>
      <c r="BM10" s="12"/>
      <c r="BN10" s="12"/>
      <c r="BO10" s="12"/>
      <c r="BP10" s="12"/>
      <c r="CA10" s="11"/>
      <c r="CB10" s="12"/>
      <c r="CC10" s="12"/>
      <c r="CD10" s="12"/>
      <c r="CE10" s="12"/>
      <c r="CF10" s="12"/>
      <c r="CG10" s="12"/>
      <c r="CH10" s="12"/>
      <c r="CI10" s="12"/>
      <c r="CJ10" s="12"/>
      <c r="CK10" s="12"/>
      <c r="CL10" s="12"/>
      <c r="CM10" s="12"/>
      <c r="CN10" s="12"/>
      <c r="CO10" s="12"/>
      <c r="CP10" s="12"/>
      <c r="CQ10" s="12"/>
      <c r="CR10" s="12"/>
      <c r="CS10" s="12"/>
      <c r="CT10" s="12"/>
      <c r="CU10" s="12"/>
      <c r="CV10" s="12"/>
      <c r="CW10" s="12"/>
      <c r="CY10" s="13"/>
      <c r="DJ10" s="16"/>
      <c r="DK10" s="36"/>
      <c r="DL10" s="12"/>
      <c r="DM10" s="12"/>
      <c r="DN10" s="12"/>
      <c r="DO10" s="12"/>
      <c r="DZ10" s="11"/>
      <c r="EA10" s="12"/>
      <c r="EB10" s="12"/>
      <c r="EC10" s="12"/>
      <c r="ED10" s="12"/>
      <c r="EE10" s="12"/>
      <c r="EF10" s="12"/>
      <c r="EG10" s="12"/>
      <c r="EH10" s="12"/>
      <c r="EI10" s="12"/>
      <c r="EJ10" s="12"/>
      <c r="EK10" s="12"/>
      <c r="EL10" s="12"/>
      <c r="EM10" s="12"/>
      <c r="EN10" s="12"/>
      <c r="EO10" s="12"/>
      <c r="EP10" s="12"/>
      <c r="EQ10" s="12"/>
      <c r="ER10" s="12"/>
      <c r="ES10" s="12"/>
      <c r="ET10" s="12"/>
      <c r="EU10" s="12"/>
      <c r="EV10" s="12"/>
    </row>
    <row r="11" spans="1:152" x14ac:dyDescent="0.25">
      <c r="A11" s="46" t="s">
        <v>88</v>
      </c>
      <c r="H11" s="1" t="s">
        <v>8</v>
      </c>
      <c r="I11" t="s">
        <v>186</v>
      </c>
      <c r="K11" s="78">
        <v>22</v>
      </c>
      <c r="L11" s="20">
        <v>490.375</v>
      </c>
      <c r="M11" s="126"/>
      <c r="N11" s="72"/>
      <c r="O11" s="72"/>
      <c r="P11" s="12">
        <f t="shared" si="22"/>
        <v>0.01</v>
      </c>
      <c r="Q11" s="67">
        <f t="shared" si="23"/>
        <v>0.01</v>
      </c>
      <c r="R11">
        <v>1</v>
      </c>
      <c r="T11">
        <v>1</v>
      </c>
      <c r="U11">
        <v>0.125</v>
      </c>
      <c r="V11">
        <v>0.05</v>
      </c>
      <c r="W11">
        <v>1</v>
      </c>
      <c r="Y11">
        <v>1</v>
      </c>
      <c r="AA11">
        <v>1</v>
      </c>
      <c r="AB11" s="11">
        <v>1</v>
      </c>
      <c r="AC11" s="25">
        <f t="shared" si="0"/>
        <v>-4.6051701859880909</v>
      </c>
      <c r="AD11" s="12" t="str">
        <f t="shared" si="1"/>
        <v>na</v>
      </c>
      <c r="AE11" s="12">
        <f t="shared" si="2"/>
        <v>-5.1577906083066614</v>
      </c>
      <c r="AF11" s="12">
        <f t="shared" si="3"/>
        <v>-1.248130237323875</v>
      </c>
      <c r="AG11" s="12">
        <f t="shared" si="4"/>
        <v>-0.466740221552847</v>
      </c>
      <c r="AH11" s="12">
        <f t="shared" si="5"/>
        <v>-5.8703268304903142</v>
      </c>
      <c r="AI11" s="12" t="str">
        <f t="shared" si="6"/>
        <v>na</v>
      </c>
      <c r="AJ11" s="12">
        <f t="shared" si="7"/>
        <v>-4.8658401965157188</v>
      </c>
      <c r="AK11" s="12" t="str">
        <f t="shared" si="8"/>
        <v>na</v>
      </c>
      <c r="AL11" s="12">
        <f t="shared" si="9"/>
        <v>-4.6051701859880909</v>
      </c>
      <c r="AM11" s="12">
        <f t="shared" si="10"/>
        <v>-4.6051701859880909</v>
      </c>
      <c r="AN11" s="25">
        <f t="shared" si="11"/>
        <v>1</v>
      </c>
      <c r="AO11" s="12" t="str">
        <f t="shared" si="12"/>
        <v>na</v>
      </c>
      <c r="AP11" s="12">
        <f t="shared" si="13"/>
        <v>1.2544</v>
      </c>
      <c r="AQ11" s="12">
        <f t="shared" si="14"/>
        <v>7.3456197047777089E-2</v>
      </c>
      <c r="AR11" s="12">
        <f t="shared" si="15"/>
        <v>1.0272096420745069E-2</v>
      </c>
      <c r="AS11" s="12">
        <f t="shared" si="16"/>
        <v>1.6249245260234275</v>
      </c>
      <c r="AT11" s="12" t="str">
        <f t="shared" si="17"/>
        <v>na</v>
      </c>
      <c r="AU11" s="12">
        <f t="shared" si="18"/>
        <v>1.1164115343538625</v>
      </c>
      <c r="AV11" s="12" t="str">
        <f t="shared" si="19"/>
        <v>na</v>
      </c>
      <c r="AW11" s="12">
        <f t="shared" si="20"/>
        <v>1</v>
      </c>
      <c r="AX11" s="67">
        <f t="shared" si="21"/>
        <v>1</v>
      </c>
      <c r="AZ11" s="13"/>
      <c r="BK11" s="16"/>
      <c r="BL11" s="36"/>
      <c r="BM11" s="12"/>
      <c r="BN11" s="12"/>
      <c r="BO11" s="12"/>
      <c r="BP11" s="12"/>
      <c r="CA11" s="11"/>
      <c r="CB11" s="12"/>
      <c r="CC11" s="12"/>
      <c r="CD11" s="12"/>
      <c r="CE11" s="12"/>
      <c r="CF11" s="12"/>
      <c r="CG11" s="12"/>
      <c r="CH11" s="12"/>
      <c r="CI11" s="12"/>
      <c r="CJ11" s="12"/>
      <c r="CK11" s="12"/>
      <c r="CL11" s="12"/>
      <c r="CM11" s="12"/>
      <c r="CN11" s="12"/>
      <c r="CO11" s="12"/>
      <c r="CP11" s="12"/>
      <c r="CQ11" s="12"/>
      <c r="CR11" s="12"/>
      <c r="CS11" s="12"/>
      <c r="CT11" s="12"/>
      <c r="CU11" s="12"/>
      <c r="CV11" s="12"/>
      <c r="CW11" s="12"/>
      <c r="CY11" s="13"/>
      <c r="DJ11" s="16"/>
      <c r="DK11" s="36"/>
      <c r="DL11" s="12"/>
      <c r="DM11" s="12"/>
      <c r="DN11" s="12"/>
      <c r="DO11" s="12"/>
      <c r="DZ11" s="11"/>
      <c r="EA11" s="12"/>
      <c r="EB11" s="12"/>
      <c r="EC11" s="12"/>
      <c r="ED11" s="12"/>
      <c r="EE11" s="12"/>
      <c r="EF11" s="12"/>
      <c r="EG11" s="12"/>
      <c r="EH11" s="12"/>
      <c r="EI11" s="12"/>
      <c r="EJ11" s="12"/>
      <c r="EK11" s="12"/>
      <c r="EL11" s="12"/>
      <c r="EM11" s="12"/>
      <c r="EN11" s="12"/>
      <c r="EO11" s="12"/>
      <c r="EP11" s="12"/>
      <c r="EQ11" s="12"/>
      <c r="ER11" s="12"/>
      <c r="ES11" s="12"/>
      <c r="ET11" s="12"/>
      <c r="EU11" s="12"/>
      <c r="EV11" s="12"/>
    </row>
    <row r="12" spans="1:152" x14ac:dyDescent="0.25">
      <c r="A12" s="46" t="s">
        <v>89</v>
      </c>
      <c r="H12" s="1" t="s">
        <v>8</v>
      </c>
      <c r="I12" t="s">
        <v>186</v>
      </c>
      <c r="K12" s="78">
        <v>22</v>
      </c>
      <c r="L12" s="20">
        <v>100.58499999999999</v>
      </c>
      <c r="M12" s="139"/>
      <c r="N12" s="72"/>
      <c r="O12" s="72"/>
      <c r="P12" s="12">
        <f t="shared" si="22"/>
        <v>0.01</v>
      </c>
      <c r="Q12" s="67">
        <f t="shared" si="23"/>
        <v>0.01</v>
      </c>
      <c r="R12">
        <v>1</v>
      </c>
      <c r="T12">
        <v>1</v>
      </c>
      <c r="U12">
        <v>0.125</v>
      </c>
      <c r="V12">
        <v>0.05</v>
      </c>
      <c r="W12">
        <v>1</v>
      </c>
      <c r="Y12">
        <v>1</v>
      </c>
      <c r="AA12">
        <v>1</v>
      </c>
      <c r="AB12" s="11">
        <v>1</v>
      </c>
      <c r="AC12" s="25">
        <f t="shared" si="0"/>
        <v>-4.6051701859880909</v>
      </c>
      <c r="AD12" s="12" t="str">
        <f t="shared" si="1"/>
        <v>na</v>
      </c>
      <c r="AE12" s="12">
        <f t="shared" si="2"/>
        <v>-5.1577906083066614</v>
      </c>
      <c r="AF12" s="12">
        <f t="shared" si="3"/>
        <v>-1.248130237323875</v>
      </c>
      <c r="AG12" s="12">
        <f t="shared" si="4"/>
        <v>-0.466740221552847</v>
      </c>
      <c r="AH12" s="12">
        <f t="shared" si="5"/>
        <v>-5.8703268304903142</v>
      </c>
      <c r="AI12" s="12" t="str">
        <f t="shared" si="6"/>
        <v>na</v>
      </c>
      <c r="AJ12" s="12">
        <f t="shared" si="7"/>
        <v>-4.8658401965157188</v>
      </c>
      <c r="AK12" s="12" t="str">
        <f t="shared" si="8"/>
        <v>na</v>
      </c>
      <c r="AL12" s="12">
        <f t="shared" si="9"/>
        <v>-4.6051701859880909</v>
      </c>
      <c r="AM12" s="12">
        <f t="shared" si="10"/>
        <v>-4.6051701859880909</v>
      </c>
      <c r="AN12" s="25">
        <f t="shared" si="11"/>
        <v>1</v>
      </c>
      <c r="AO12" s="12" t="str">
        <f t="shared" si="12"/>
        <v>na</v>
      </c>
      <c r="AP12" s="12">
        <f t="shared" si="13"/>
        <v>1.2544</v>
      </c>
      <c r="AQ12" s="12">
        <f t="shared" si="14"/>
        <v>7.3456197047777089E-2</v>
      </c>
      <c r="AR12" s="12">
        <f t="shared" si="15"/>
        <v>1.0272096420745069E-2</v>
      </c>
      <c r="AS12" s="12">
        <f t="shared" si="16"/>
        <v>1.6249245260234275</v>
      </c>
      <c r="AT12" s="12" t="str">
        <f t="shared" si="17"/>
        <v>na</v>
      </c>
      <c r="AU12" s="12">
        <f t="shared" si="18"/>
        <v>1.1164115343538625</v>
      </c>
      <c r="AV12" s="12" t="str">
        <f t="shared" si="19"/>
        <v>na</v>
      </c>
      <c r="AW12" s="12">
        <f t="shared" si="20"/>
        <v>1</v>
      </c>
      <c r="AX12" s="67">
        <f t="shared" si="21"/>
        <v>1</v>
      </c>
      <c r="AZ12" s="13"/>
      <c r="BK12" s="16"/>
      <c r="BL12" s="120"/>
      <c r="BM12" s="12"/>
      <c r="BN12" s="12"/>
      <c r="BO12" s="12"/>
      <c r="BP12" s="12"/>
      <c r="CA12" s="11"/>
      <c r="CB12" s="12"/>
      <c r="CC12" s="12"/>
      <c r="CD12" s="12"/>
      <c r="CE12" s="12"/>
      <c r="CF12" s="12"/>
      <c r="CG12" s="12"/>
      <c r="CH12" s="12"/>
      <c r="CI12" s="12"/>
      <c r="CJ12" s="12"/>
      <c r="CK12" s="12"/>
      <c r="CL12" s="12"/>
      <c r="CM12" s="12"/>
      <c r="CN12" s="12"/>
      <c r="CO12" s="12"/>
      <c r="CP12" s="12"/>
      <c r="CQ12" s="12"/>
      <c r="CR12" s="12"/>
      <c r="CS12" s="12"/>
      <c r="CT12" s="12"/>
      <c r="CU12" s="12"/>
      <c r="CV12" s="12"/>
      <c r="CW12" s="12"/>
      <c r="CY12" s="13"/>
      <c r="DJ12" s="16"/>
      <c r="DK12" s="120"/>
      <c r="DL12" s="12"/>
      <c r="DM12" s="12"/>
      <c r="DN12" s="12"/>
      <c r="DO12" s="12"/>
      <c r="DZ12" s="11"/>
      <c r="EA12" s="12"/>
      <c r="EB12" s="12"/>
      <c r="EC12" s="12"/>
      <c r="ED12" s="12"/>
      <c r="EE12" s="12"/>
      <c r="EF12" s="12"/>
      <c r="EG12" s="12"/>
      <c r="EH12" s="12"/>
      <c r="EI12" s="12"/>
      <c r="EJ12" s="12"/>
      <c r="EK12" s="12"/>
      <c r="EL12" s="12"/>
      <c r="EM12" s="12"/>
      <c r="EN12" s="12"/>
      <c r="EO12" s="12"/>
      <c r="EP12" s="12"/>
      <c r="EQ12" s="12"/>
      <c r="ER12" s="12"/>
      <c r="ES12" s="12"/>
      <c r="ET12" s="12"/>
      <c r="EU12" s="12"/>
      <c r="EV12" s="12"/>
    </row>
    <row r="13" spans="1:152" x14ac:dyDescent="0.25">
      <c r="A13" s="46" t="s">
        <v>90</v>
      </c>
      <c r="H13" s="1" t="s">
        <v>9</v>
      </c>
      <c r="I13" t="s">
        <v>186</v>
      </c>
      <c r="K13" s="78">
        <v>16</v>
      </c>
      <c r="L13" s="16">
        <v>0.1842</v>
      </c>
      <c r="M13" s="128"/>
      <c r="N13" s="104"/>
      <c r="O13" s="104"/>
      <c r="P13" s="12">
        <f t="shared" si="22"/>
        <v>0.01</v>
      </c>
      <c r="Q13" s="67">
        <f t="shared" si="23"/>
        <v>0.01</v>
      </c>
      <c r="R13">
        <v>1</v>
      </c>
      <c r="S13">
        <v>1</v>
      </c>
      <c r="T13">
        <v>1</v>
      </c>
      <c r="U13">
        <v>1</v>
      </c>
      <c r="V13">
        <v>1</v>
      </c>
      <c r="X13">
        <v>1</v>
      </c>
      <c r="AB13" s="11"/>
      <c r="AC13" s="25">
        <f t="shared" si="0"/>
        <v>-4.6051701859880909</v>
      </c>
      <c r="AD13" s="12">
        <f t="shared" si="1"/>
        <v>-7.6085420464151063</v>
      </c>
      <c r="AE13" s="12">
        <f t="shared" si="2"/>
        <v>-5.1577906083066614</v>
      </c>
      <c r="AF13" s="12">
        <f t="shared" si="3"/>
        <v>-9.9850418985909997</v>
      </c>
      <c r="AG13" s="12">
        <f t="shared" si="4"/>
        <v>-9.3348044310569396</v>
      </c>
      <c r="AH13" s="12" t="str">
        <f t="shared" si="5"/>
        <v>na</v>
      </c>
      <c r="AI13" s="12">
        <f t="shared" si="6"/>
        <v>-5.1577906083066614</v>
      </c>
      <c r="AJ13" s="12" t="str">
        <f t="shared" si="7"/>
        <v>na</v>
      </c>
      <c r="AK13" s="12" t="str">
        <f t="shared" si="8"/>
        <v>na</v>
      </c>
      <c r="AL13" s="12" t="str">
        <f t="shared" si="9"/>
        <v>na</v>
      </c>
      <c r="AM13" s="12" t="str">
        <f t="shared" si="10"/>
        <v>na</v>
      </c>
      <c r="AN13" s="25">
        <f t="shared" si="11"/>
        <v>1</v>
      </c>
      <c r="AO13" s="12">
        <f t="shared" si="12"/>
        <v>2.7296786389413983</v>
      </c>
      <c r="AP13" s="12">
        <f t="shared" si="13"/>
        <v>1.2544</v>
      </c>
      <c r="AQ13" s="12">
        <f t="shared" si="14"/>
        <v>4.7011966110577337</v>
      </c>
      <c r="AR13" s="12">
        <f t="shared" si="15"/>
        <v>4.1088385682980268</v>
      </c>
      <c r="AS13" s="12" t="str">
        <f t="shared" si="16"/>
        <v>na</v>
      </c>
      <c r="AT13" s="12">
        <f t="shared" si="17"/>
        <v>1.2544</v>
      </c>
      <c r="AU13" s="12" t="str">
        <f t="shared" si="18"/>
        <v>na</v>
      </c>
      <c r="AV13" s="12" t="str">
        <f t="shared" si="19"/>
        <v>na</v>
      </c>
      <c r="AW13" s="12" t="str">
        <f t="shared" si="20"/>
        <v>na</v>
      </c>
      <c r="AX13" s="67" t="str">
        <f t="shared" si="21"/>
        <v>na</v>
      </c>
      <c r="AZ13" s="13"/>
      <c r="BK13" s="16"/>
      <c r="BL13" s="36"/>
      <c r="BM13" s="12"/>
      <c r="BN13" s="12"/>
      <c r="BO13" s="12"/>
      <c r="BP13" s="12"/>
      <c r="CA13" s="11"/>
      <c r="CB13" s="12"/>
      <c r="CC13" s="12"/>
      <c r="CD13" s="12"/>
      <c r="CE13" s="12"/>
      <c r="CF13" s="12"/>
      <c r="CG13" s="12"/>
      <c r="CH13" s="12"/>
      <c r="CI13" s="12"/>
      <c r="CJ13" s="12"/>
      <c r="CK13" s="12"/>
      <c r="CL13" s="12"/>
      <c r="CM13" s="12"/>
      <c r="CN13" s="12"/>
      <c r="CO13" s="12"/>
      <c r="CP13" s="12"/>
      <c r="CQ13" s="12"/>
      <c r="CR13" s="12"/>
      <c r="CS13" s="12"/>
      <c r="CT13" s="12"/>
      <c r="CU13" s="12"/>
      <c r="CV13" s="12"/>
      <c r="CW13" s="12"/>
      <c r="CY13" s="13"/>
      <c r="DJ13" s="16"/>
      <c r="DK13" s="36"/>
      <c r="DL13" s="12"/>
      <c r="DM13" s="12"/>
      <c r="DN13" s="12"/>
      <c r="DO13" s="12"/>
      <c r="DZ13" s="11"/>
      <c r="EA13" s="12"/>
      <c r="EB13" s="12"/>
      <c r="EC13" s="12"/>
      <c r="ED13" s="12"/>
      <c r="EE13" s="12"/>
      <c r="EF13" s="12"/>
      <c r="EG13" s="12"/>
      <c r="EH13" s="12"/>
      <c r="EI13" s="12"/>
      <c r="EJ13" s="12"/>
      <c r="EK13" s="12"/>
      <c r="EL13" s="12"/>
      <c r="EM13" s="12"/>
      <c r="EN13" s="12"/>
      <c r="EO13" s="12"/>
      <c r="EP13" s="12"/>
      <c r="EQ13" s="12"/>
      <c r="ER13" s="12"/>
      <c r="ES13" s="12"/>
      <c r="ET13" s="12"/>
      <c r="EU13" s="12"/>
      <c r="EV13" s="12"/>
    </row>
    <row r="14" spans="1:152" x14ac:dyDescent="0.25">
      <c r="A14" s="46" t="s">
        <v>91</v>
      </c>
      <c r="H14" s="1" t="s">
        <v>9</v>
      </c>
      <c r="I14" t="s">
        <v>186</v>
      </c>
      <c r="K14" s="78">
        <v>16</v>
      </c>
      <c r="L14" s="12">
        <v>1.5952999999999999</v>
      </c>
      <c r="M14" s="128"/>
      <c r="N14" s="104"/>
      <c r="O14" s="104"/>
      <c r="P14" s="12">
        <f t="shared" si="22"/>
        <v>0.01</v>
      </c>
      <c r="Q14" s="67">
        <f t="shared" si="23"/>
        <v>0.01</v>
      </c>
      <c r="R14">
        <v>1</v>
      </c>
      <c r="S14">
        <v>1</v>
      </c>
      <c r="T14">
        <v>1</v>
      </c>
      <c r="U14">
        <v>1</v>
      </c>
      <c r="V14">
        <v>1</v>
      </c>
      <c r="W14">
        <v>1</v>
      </c>
      <c r="Y14">
        <v>1</v>
      </c>
      <c r="AA14">
        <v>1</v>
      </c>
      <c r="AB14" s="11"/>
      <c r="AC14" s="25">
        <f t="shared" si="0"/>
        <v>-4.6051701859880909</v>
      </c>
      <c r="AD14" s="12">
        <f t="shared" si="1"/>
        <v>-7.6085420464151063</v>
      </c>
      <c r="AE14" s="12">
        <f t="shared" si="2"/>
        <v>-5.1577906083066614</v>
      </c>
      <c r="AF14" s="12">
        <f t="shared" si="3"/>
        <v>-9.9850418985909997</v>
      </c>
      <c r="AG14" s="12">
        <f t="shared" si="4"/>
        <v>-9.3348044310569396</v>
      </c>
      <c r="AH14" s="12">
        <f t="shared" si="5"/>
        <v>-5.8703268304903142</v>
      </c>
      <c r="AI14" s="12" t="str">
        <f t="shared" si="6"/>
        <v>na</v>
      </c>
      <c r="AJ14" s="12">
        <f t="shared" si="7"/>
        <v>-4.8658401965157188</v>
      </c>
      <c r="AK14" s="12" t="str">
        <f t="shared" si="8"/>
        <v>na</v>
      </c>
      <c r="AL14" s="12">
        <f t="shared" si="9"/>
        <v>-4.6051701859880909</v>
      </c>
      <c r="AM14" s="12" t="str">
        <f t="shared" si="10"/>
        <v>na</v>
      </c>
      <c r="AN14" s="25">
        <f t="shared" si="11"/>
        <v>1</v>
      </c>
      <c r="AO14" s="12">
        <f t="shared" si="12"/>
        <v>2.7296786389413983</v>
      </c>
      <c r="AP14" s="12">
        <f t="shared" si="13"/>
        <v>1.2544</v>
      </c>
      <c r="AQ14" s="12">
        <f t="shared" si="14"/>
        <v>4.7011966110577337</v>
      </c>
      <c r="AR14" s="12">
        <f t="shared" si="15"/>
        <v>4.1088385682980268</v>
      </c>
      <c r="AS14" s="12">
        <f t="shared" si="16"/>
        <v>1.6249245260234275</v>
      </c>
      <c r="AT14" s="12" t="str">
        <f t="shared" si="17"/>
        <v>na</v>
      </c>
      <c r="AU14" s="12">
        <f t="shared" si="18"/>
        <v>1.1164115343538625</v>
      </c>
      <c r="AV14" s="12" t="str">
        <f t="shared" si="19"/>
        <v>na</v>
      </c>
      <c r="AW14" s="12">
        <f t="shared" si="20"/>
        <v>1</v>
      </c>
      <c r="AX14" s="67" t="str">
        <f t="shared" si="21"/>
        <v>na</v>
      </c>
      <c r="AZ14" s="13"/>
      <c r="BK14" s="12"/>
      <c r="BL14" s="36"/>
      <c r="BM14" s="12"/>
      <c r="BN14" s="12"/>
      <c r="BO14" s="12"/>
      <c r="BP14" s="12"/>
      <c r="CA14" s="11"/>
      <c r="CB14" s="12"/>
      <c r="CC14" s="12"/>
      <c r="CD14" s="12"/>
      <c r="CE14" s="12"/>
      <c r="CF14" s="12"/>
      <c r="CG14" s="12"/>
      <c r="CH14" s="12"/>
      <c r="CI14" s="12"/>
      <c r="CJ14" s="12"/>
      <c r="CK14" s="12"/>
      <c r="CL14" s="12"/>
      <c r="CM14" s="12"/>
      <c r="CN14" s="12"/>
      <c r="CO14" s="12"/>
      <c r="CP14" s="12"/>
      <c r="CQ14" s="12"/>
      <c r="CR14" s="12"/>
      <c r="CS14" s="12"/>
      <c r="CT14" s="12"/>
      <c r="CU14" s="12"/>
      <c r="CV14" s="12"/>
      <c r="CW14" s="12"/>
      <c r="CY14" s="13"/>
      <c r="DJ14" s="12"/>
      <c r="DK14" s="36"/>
      <c r="DL14" s="12"/>
      <c r="DM14" s="12"/>
      <c r="DN14" s="12"/>
      <c r="DO14" s="12"/>
      <c r="DZ14" s="11"/>
      <c r="EA14" s="12"/>
      <c r="EB14" s="12"/>
      <c r="EC14" s="12"/>
      <c r="ED14" s="12"/>
      <c r="EE14" s="12"/>
      <c r="EF14" s="12"/>
      <c r="EG14" s="12"/>
      <c r="EH14" s="12"/>
      <c r="EI14" s="12"/>
      <c r="EJ14" s="12"/>
      <c r="EK14" s="12"/>
      <c r="EL14" s="12"/>
      <c r="EM14" s="12"/>
      <c r="EN14" s="12"/>
      <c r="EO14" s="12"/>
      <c r="EP14" s="12"/>
      <c r="EQ14" s="12"/>
      <c r="ER14" s="12"/>
      <c r="ES14" s="12"/>
      <c r="ET14" s="12"/>
      <c r="EU14" s="12"/>
      <c r="EV14" s="12"/>
    </row>
    <row r="15" spans="1:152" x14ac:dyDescent="0.25">
      <c r="A15" s="46" t="s">
        <v>92</v>
      </c>
      <c r="H15" s="1" t="s">
        <v>8</v>
      </c>
      <c r="I15" t="s">
        <v>186</v>
      </c>
      <c r="K15" s="78">
        <v>22</v>
      </c>
      <c r="L15" s="20">
        <v>36.863</v>
      </c>
      <c r="M15" s="126"/>
      <c r="N15" s="72"/>
      <c r="O15" s="72"/>
      <c r="P15" s="12">
        <f t="shared" si="22"/>
        <v>0.01</v>
      </c>
      <c r="Q15" s="67">
        <f t="shared" si="23"/>
        <v>0.01</v>
      </c>
      <c r="R15">
        <v>1</v>
      </c>
      <c r="T15">
        <v>1</v>
      </c>
      <c r="U15">
        <v>0.125</v>
      </c>
      <c r="V15">
        <v>1</v>
      </c>
      <c r="W15">
        <v>1</v>
      </c>
      <c r="AB15" s="11">
        <v>1</v>
      </c>
      <c r="AC15" s="25">
        <f t="shared" si="0"/>
        <v>-4.6051701859880909</v>
      </c>
      <c r="AD15" s="12" t="str">
        <f t="shared" si="1"/>
        <v>na</v>
      </c>
      <c r="AE15" s="12">
        <f t="shared" si="2"/>
        <v>-5.1577906083066614</v>
      </c>
      <c r="AF15" s="12">
        <f t="shared" si="3"/>
        <v>-1.248130237323875</v>
      </c>
      <c r="AG15" s="12">
        <f t="shared" si="4"/>
        <v>-9.3348044310569396</v>
      </c>
      <c r="AH15" s="12">
        <f t="shared" si="5"/>
        <v>-5.8703268304903142</v>
      </c>
      <c r="AI15" s="12" t="str">
        <f t="shared" si="6"/>
        <v>na</v>
      </c>
      <c r="AJ15" s="12" t="str">
        <f t="shared" si="7"/>
        <v>na</v>
      </c>
      <c r="AK15" s="12" t="str">
        <f t="shared" si="8"/>
        <v>na</v>
      </c>
      <c r="AL15" s="12" t="str">
        <f t="shared" si="9"/>
        <v>na</v>
      </c>
      <c r="AM15" s="12">
        <f t="shared" si="10"/>
        <v>-4.6051701859880909</v>
      </c>
      <c r="AN15" s="25">
        <f t="shared" si="11"/>
        <v>1</v>
      </c>
      <c r="AO15" s="12" t="str">
        <f t="shared" si="12"/>
        <v>na</v>
      </c>
      <c r="AP15" s="12">
        <f t="shared" si="13"/>
        <v>1.2544</v>
      </c>
      <c r="AQ15" s="12">
        <f t="shared" si="14"/>
        <v>7.3456197047777089E-2</v>
      </c>
      <c r="AR15" s="12">
        <f t="shared" si="15"/>
        <v>4.1088385682980268</v>
      </c>
      <c r="AS15" s="12">
        <f t="shared" si="16"/>
        <v>1.6249245260234275</v>
      </c>
      <c r="AT15" s="12" t="str">
        <f t="shared" si="17"/>
        <v>na</v>
      </c>
      <c r="AU15" s="12" t="str">
        <f t="shared" si="18"/>
        <v>na</v>
      </c>
      <c r="AV15" s="12" t="str">
        <f t="shared" si="19"/>
        <v>na</v>
      </c>
      <c r="AW15" s="12" t="str">
        <f t="shared" si="20"/>
        <v>na</v>
      </c>
      <c r="AX15" s="67">
        <f t="shared" si="21"/>
        <v>1</v>
      </c>
      <c r="AZ15" s="13"/>
      <c r="BK15" s="16"/>
      <c r="BL15" s="36"/>
      <c r="BM15" s="12"/>
      <c r="BN15" s="12"/>
      <c r="BO15" s="12"/>
      <c r="BP15" s="12"/>
      <c r="CA15" s="11"/>
      <c r="CB15" s="12"/>
      <c r="CC15" s="12"/>
      <c r="CD15" s="12"/>
      <c r="CE15" s="12"/>
      <c r="CF15" s="12"/>
      <c r="CG15" s="12"/>
      <c r="CH15" s="12"/>
      <c r="CI15" s="12"/>
      <c r="CJ15" s="12"/>
      <c r="CK15" s="12"/>
      <c r="CL15" s="12"/>
      <c r="CM15" s="12"/>
      <c r="CN15" s="12"/>
      <c r="CO15" s="12"/>
      <c r="CP15" s="12"/>
      <c r="CQ15" s="12"/>
      <c r="CR15" s="12"/>
      <c r="CS15" s="12"/>
      <c r="CT15" s="12"/>
      <c r="CU15" s="12"/>
      <c r="CV15" s="12"/>
      <c r="CW15" s="12"/>
      <c r="CY15" s="13"/>
      <c r="DJ15" s="16"/>
      <c r="DK15" s="36"/>
      <c r="DL15" s="12"/>
      <c r="DM15" s="12"/>
      <c r="DN15" s="12"/>
      <c r="DO15" s="12"/>
      <c r="DZ15" s="11"/>
      <c r="EA15" s="12"/>
      <c r="EB15" s="12"/>
      <c r="EC15" s="12"/>
      <c r="ED15" s="12"/>
      <c r="EE15" s="12"/>
      <c r="EF15" s="12"/>
      <c r="EG15" s="12"/>
      <c r="EH15" s="12"/>
      <c r="EI15" s="12"/>
      <c r="EJ15" s="12"/>
      <c r="EK15" s="12"/>
      <c r="EL15" s="12"/>
      <c r="EM15" s="12"/>
      <c r="EN15" s="12"/>
      <c r="EO15" s="12"/>
      <c r="EP15" s="12"/>
      <c r="EQ15" s="12"/>
      <c r="ER15" s="12"/>
      <c r="ES15" s="12"/>
      <c r="ET15" s="12"/>
      <c r="EU15" s="12"/>
      <c r="EV15" s="12"/>
    </row>
    <row r="16" spans="1:152" x14ac:dyDescent="0.25">
      <c r="A16" s="46" t="s">
        <v>93</v>
      </c>
      <c r="H16" s="1" t="s">
        <v>9</v>
      </c>
      <c r="I16" t="s">
        <v>186</v>
      </c>
      <c r="K16" s="78">
        <v>16</v>
      </c>
      <c r="L16" s="16">
        <v>5.3319999999999999</v>
      </c>
      <c r="M16" s="128"/>
      <c r="N16" s="104"/>
      <c r="O16" s="104"/>
      <c r="P16" s="12">
        <f t="shared" si="22"/>
        <v>0.01</v>
      </c>
      <c r="Q16" s="67">
        <f t="shared" si="23"/>
        <v>0.01</v>
      </c>
      <c r="R16">
        <v>1</v>
      </c>
      <c r="S16">
        <v>1</v>
      </c>
      <c r="U16">
        <v>1</v>
      </c>
      <c r="V16">
        <v>1</v>
      </c>
      <c r="W16">
        <v>0.05</v>
      </c>
      <c r="X16">
        <v>1</v>
      </c>
      <c r="Y16">
        <v>1</v>
      </c>
      <c r="AB16" s="11"/>
      <c r="AC16" s="25">
        <f t="shared" si="0"/>
        <v>-4.6051701859880909</v>
      </c>
      <c r="AD16" s="12">
        <f t="shared" si="1"/>
        <v>-7.6085420464151063</v>
      </c>
      <c r="AE16" s="12" t="str">
        <f t="shared" si="2"/>
        <v>na</v>
      </c>
      <c r="AF16" s="12">
        <f t="shared" si="3"/>
        <v>-9.9850418985909997</v>
      </c>
      <c r="AG16" s="12">
        <f t="shared" si="4"/>
        <v>-9.3348044310569396</v>
      </c>
      <c r="AH16" s="12">
        <f t="shared" si="5"/>
        <v>-0.29351634152451572</v>
      </c>
      <c r="AI16" s="12">
        <f t="shared" si="6"/>
        <v>-5.1577906083066614</v>
      </c>
      <c r="AJ16" s="12">
        <f t="shared" si="7"/>
        <v>-4.8658401965157188</v>
      </c>
      <c r="AK16" s="12" t="str">
        <f t="shared" si="8"/>
        <v>na</v>
      </c>
      <c r="AL16" s="12" t="str">
        <f t="shared" si="9"/>
        <v>na</v>
      </c>
      <c r="AM16" s="12" t="str">
        <f t="shared" si="10"/>
        <v>na</v>
      </c>
      <c r="AN16" s="25">
        <f t="shared" si="11"/>
        <v>1</v>
      </c>
      <c r="AO16" s="12">
        <f t="shared" si="12"/>
        <v>2.7296786389413983</v>
      </c>
      <c r="AP16" s="12" t="str">
        <f t="shared" si="13"/>
        <v>na</v>
      </c>
      <c r="AQ16" s="12">
        <f t="shared" si="14"/>
        <v>4.7011966110577337</v>
      </c>
      <c r="AR16" s="12">
        <f t="shared" si="15"/>
        <v>4.1088385682980268</v>
      </c>
      <c r="AS16" s="12">
        <f t="shared" si="16"/>
        <v>4.0623113150585694E-3</v>
      </c>
      <c r="AT16" s="12">
        <f t="shared" si="17"/>
        <v>1.2544</v>
      </c>
      <c r="AU16" s="12">
        <f t="shared" si="18"/>
        <v>1.1164115343538625</v>
      </c>
      <c r="AV16" s="12" t="str">
        <f t="shared" si="19"/>
        <v>na</v>
      </c>
      <c r="AW16" s="12" t="str">
        <f t="shared" si="20"/>
        <v>na</v>
      </c>
      <c r="AX16" s="67" t="str">
        <f t="shared" si="21"/>
        <v>na</v>
      </c>
      <c r="AZ16" s="13"/>
      <c r="BK16" s="16"/>
      <c r="BL16" s="36"/>
      <c r="BM16" s="12"/>
      <c r="BN16" s="12"/>
      <c r="BO16" s="12"/>
      <c r="BP16" s="12"/>
      <c r="CA16" s="11"/>
      <c r="CB16" s="12"/>
      <c r="CC16" s="12"/>
      <c r="CD16" s="12"/>
      <c r="CE16" s="12"/>
      <c r="CF16" s="12"/>
      <c r="CG16" s="12"/>
      <c r="CH16" s="12"/>
      <c r="CI16" s="12"/>
      <c r="CJ16" s="12"/>
      <c r="CK16" s="12"/>
      <c r="CL16" s="12"/>
      <c r="CM16" s="12"/>
      <c r="CN16" s="12"/>
      <c r="CO16" s="12"/>
      <c r="CP16" s="12"/>
      <c r="CQ16" s="12"/>
      <c r="CR16" s="12"/>
      <c r="CS16" s="12"/>
      <c r="CT16" s="12"/>
      <c r="CU16" s="12"/>
      <c r="CV16" s="12"/>
      <c r="CW16" s="12"/>
      <c r="CY16" s="13"/>
      <c r="DJ16" s="16"/>
      <c r="DK16" s="36"/>
      <c r="DL16" s="12"/>
      <c r="DM16" s="12"/>
      <c r="DN16" s="12"/>
      <c r="DO16" s="12"/>
      <c r="DZ16" s="11"/>
      <c r="EA16" s="12"/>
      <c r="EB16" s="12"/>
      <c r="EC16" s="12"/>
      <c r="ED16" s="12"/>
      <c r="EE16" s="12"/>
      <c r="EF16" s="12"/>
      <c r="EG16" s="12"/>
      <c r="EH16" s="12"/>
      <c r="EI16" s="12"/>
      <c r="EJ16" s="12"/>
      <c r="EK16" s="12"/>
      <c r="EL16" s="12"/>
      <c r="EM16" s="12"/>
      <c r="EN16" s="12"/>
      <c r="EO16" s="12"/>
      <c r="EP16" s="12"/>
      <c r="EQ16" s="12"/>
      <c r="ER16" s="12"/>
      <c r="ES16" s="12"/>
      <c r="ET16" s="12"/>
      <c r="EU16" s="12"/>
      <c r="EV16" s="12"/>
    </row>
    <row r="17" spans="1:152" x14ac:dyDescent="0.25">
      <c r="A17" s="46" t="s">
        <v>94</v>
      </c>
      <c r="H17" s="1" t="s">
        <v>9</v>
      </c>
      <c r="I17" t="s">
        <v>186</v>
      </c>
      <c r="K17" s="78">
        <v>16</v>
      </c>
      <c r="L17" s="16">
        <v>1.1435</v>
      </c>
      <c r="M17" s="128"/>
      <c r="N17" s="104"/>
      <c r="O17" s="104"/>
      <c r="P17" s="12">
        <f t="shared" si="22"/>
        <v>0.01</v>
      </c>
      <c r="Q17" s="67">
        <f t="shared" si="23"/>
        <v>0.01</v>
      </c>
      <c r="R17">
        <v>1</v>
      </c>
      <c r="S17">
        <v>1</v>
      </c>
      <c r="U17">
        <v>1</v>
      </c>
      <c r="V17">
        <v>1</v>
      </c>
      <c r="W17">
        <v>0.05</v>
      </c>
      <c r="X17">
        <v>0.25</v>
      </c>
      <c r="Y17">
        <v>1</v>
      </c>
      <c r="AB17" s="11"/>
      <c r="AC17" s="25">
        <f t="shared" si="0"/>
        <v>-4.6051701859880909</v>
      </c>
      <c r="AD17" s="12">
        <f t="shared" si="1"/>
        <v>-7.6085420464151063</v>
      </c>
      <c r="AE17" s="12" t="str">
        <f t="shared" si="2"/>
        <v>na</v>
      </c>
      <c r="AF17" s="12">
        <f t="shared" si="3"/>
        <v>-9.9850418985909997</v>
      </c>
      <c r="AG17" s="12">
        <f t="shared" si="4"/>
        <v>-9.3348044310569396</v>
      </c>
      <c r="AH17" s="12">
        <f t="shared" si="5"/>
        <v>-0.29351634152451572</v>
      </c>
      <c r="AI17" s="12">
        <f t="shared" si="6"/>
        <v>-1.2894476520766653</v>
      </c>
      <c r="AJ17" s="12">
        <f t="shared" si="7"/>
        <v>-4.8658401965157188</v>
      </c>
      <c r="AK17" s="12" t="str">
        <f t="shared" si="8"/>
        <v>na</v>
      </c>
      <c r="AL17" s="12" t="str">
        <f t="shared" si="9"/>
        <v>na</v>
      </c>
      <c r="AM17" s="12" t="str">
        <f t="shared" si="10"/>
        <v>na</v>
      </c>
      <c r="AN17" s="25">
        <f t="shared" si="11"/>
        <v>1</v>
      </c>
      <c r="AO17" s="12">
        <f t="shared" si="12"/>
        <v>2.7296786389413983</v>
      </c>
      <c r="AP17" s="12" t="str">
        <f t="shared" si="13"/>
        <v>na</v>
      </c>
      <c r="AQ17" s="12">
        <f t="shared" si="14"/>
        <v>4.7011966110577337</v>
      </c>
      <c r="AR17" s="12">
        <f t="shared" si="15"/>
        <v>4.1088385682980268</v>
      </c>
      <c r="AS17" s="12">
        <f t="shared" si="16"/>
        <v>4.0623113150585694E-3</v>
      </c>
      <c r="AT17" s="12">
        <f t="shared" si="17"/>
        <v>7.8399999999999997E-2</v>
      </c>
      <c r="AU17" s="12">
        <f t="shared" si="18"/>
        <v>1.1164115343538625</v>
      </c>
      <c r="AV17" s="12" t="str">
        <f t="shared" si="19"/>
        <v>na</v>
      </c>
      <c r="AW17" s="12" t="str">
        <f t="shared" si="20"/>
        <v>na</v>
      </c>
      <c r="AX17" s="67" t="str">
        <f t="shared" si="21"/>
        <v>na</v>
      </c>
      <c r="AZ17" s="13"/>
      <c r="BK17" s="16"/>
      <c r="BL17" s="36"/>
      <c r="BM17" s="12"/>
      <c r="BN17" s="12"/>
      <c r="BO17" s="12"/>
      <c r="BP17" s="12"/>
      <c r="CA17" s="11"/>
      <c r="CB17" s="12"/>
      <c r="CC17" s="12"/>
      <c r="CD17" s="12"/>
      <c r="CE17" s="12"/>
      <c r="CF17" s="12"/>
      <c r="CG17" s="12"/>
      <c r="CH17" s="12"/>
      <c r="CI17" s="12"/>
      <c r="CJ17" s="12"/>
      <c r="CK17" s="12"/>
      <c r="CL17" s="12"/>
      <c r="CM17" s="12"/>
      <c r="CN17" s="12"/>
      <c r="CO17" s="12"/>
      <c r="CP17" s="12"/>
      <c r="CQ17" s="12"/>
      <c r="CR17" s="12"/>
      <c r="CS17" s="12"/>
      <c r="CT17" s="12"/>
      <c r="CU17" s="12"/>
      <c r="CV17" s="12"/>
      <c r="CW17" s="12"/>
      <c r="CY17" s="13"/>
      <c r="DJ17" s="16"/>
      <c r="DK17" s="36"/>
      <c r="DL17" s="12"/>
      <c r="DM17" s="12"/>
      <c r="DN17" s="12"/>
      <c r="DO17" s="12"/>
      <c r="DZ17" s="11"/>
      <c r="EA17" s="12"/>
      <c r="EB17" s="12"/>
      <c r="EC17" s="12"/>
      <c r="ED17" s="12"/>
      <c r="EE17" s="12"/>
      <c r="EF17" s="12"/>
      <c r="EG17" s="12"/>
      <c r="EH17" s="12"/>
      <c r="EI17" s="12"/>
      <c r="EJ17" s="12"/>
      <c r="EK17" s="12"/>
      <c r="EL17" s="12"/>
      <c r="EM17" s="12"/>
      <c r="EN17" s="12"/>
      <c r="EO17" s="12"/>
      <c r="EP17" s="12"/>
      <c r="EQ17" s="12"/>
      <c r="ER17" s="12"/>
      <c r="ES17" s="12"/>
      <c r="ET17" s="12"/>
      <c r="EU17" s="12"/>
      <c r="EV17" s="12"/>
    </row>
    <row r="18" spans="1:152" x14ac:dyDescent="0.25">
      <c r="A18" s="46" t="s">
        <v>193</v>
      </c>
      <c r="H18" s="1" t="s">
        <v>8</v>
      </c>
      <c r="I18" t="s">
        <v>186</v>
      </c>
      <c r="K18" s="78">
        <v>22</v>
      </c>
      <c r="L18" s="20">
        <v>57.688000000000002</v>
      </c>
      <c r="M18" s="126"/>
      <c r="N18" s="72"/>
      <c r="O18" s="72"/>
      <c r="P18" s="12">
        <f t="shared" si="22"/>
        <v>0.01</v>
      </c>
      <c r="Q18" s="67">
        <f t="shared" si="23"/>
        <v>0.01</v>
      </c>
      <c r="R18">
        <v>1</v>
      </c>
      <c r="S18">
        <v>0.25</v>
      </c>
      <c r="U18">
        <v>0.25</v>
      </c>
      <c r="V18">
        <v>0.15</v>
      </c>
      <c r="W18">
        <v>1</v>
      </c>
      <c r="Y18">
        <v>1</v>
      </c>
      <c r="AB18" s="11">
        <v>1</v>
      </c>
      <c r="AC18" s="25">
        <f t="shared" si="0"/>
        <v>-4.6051701859880909</v>
      </c>
      <c r="AD18" s="12">
        <f t="shared" si="1"/>
        <v>-1.9021355116037766</v>
      </c>
      <c r="AE18" s="12" t="str">
        <f t="shared" si="2"/>
        <v>na</v>
      </c>
      <c r="AF18" s="12">
        <f t="shared" si="3"/>
        <v>-2.4962604746477499</v>
      </c>
      <c r="AG18" s="12">
        <f t="shared" si="4"/>
        <v>-1.4002206646585409</v>
      </c>
      <c r="AH18" s="12">
        <f t="shared" si="5"/>
        <v>-5.8703268304903142</v>
      </c>
      <c r="AI18" s="12" t="str">
        <f t="shared" si="6"/>
        <v>na</v>
      </c>
      <c r="AJ18" s="12">
        <f t="shared" si="7"/>
        <v>-4.8658401965157188</v>
      </c>
      <c r="AK18" s="12" t="str">
        <f t="shared" si="8"/>
        <v>na</v>
      </c>
      <c r="AL18" s="12" t="str">
        <f t="shared" si="9"/>
        <v>na</v>
      </c>
      <c r="AM18" s="12">
        <f t="shared" si="10"/>
        <v>-4.6051701859880909</v>
      </c>
      <c r="AN18" s="25">
        <f t="shared" si="11"/>
        <v>1</v>
      </c>
      <c r="AO18" s="12">
        <f t="shared" si="12"/>
        <v>0.17060491493383739</v>
      </c>
      <c r="AP18" s="12" t="str">
        <f t="shared" si="13"/>
        <v>na</v>
      </c>
      <c r="AQ18" s="12">
        <f t="shared" si="14"/>
        <v>0.29382478819110835</v>
      </c>
      <c r="AR18" s="12">
        <f t="shared" si="15"/>
        <v>9.2448867786705594E-2</v>
      </c>
      <c r="AS18" s="12">
        <f t="shared" si="16"/>
        <v>1.6249245260234275</v>
      </c>
      <c r="AT18" s="12" t="str">
        <f t="shared" si="17"/>
        <v>na</v>
      </c>
      <c r="AU18" s="12">
        <f t="shared" si="18"/>
        <v>1.1164115343538625</v>
      </c>
      <c r="AV18" s="12" t="str">
        <f t="shared" si="19"/>
        <v>na</v>
      </c>
      <c r="AW18" s="12" t="str">
        <f t="shared" si="20"/>
        <v>na</v>
      </c>
      <c r="AX18" s="67">
        <f t="shared" si="21"/>
        <v>1</v>
      </c>
      <c r="AZ18" s="13"/>
      <c r="BK18" s="16"/>
      <c r="BL18" s="36"/>
      <c r="BM18" s="12"/>
      <c r="BN18" s="12"/>
      <c r="BO18" s="12"/>
      <c r="BP18" s="12"/>
      <c r="CA18" s="11"/>
      <c r="CB18" s="12"/>
      <c r="CC18" s="12"/>
      <c r="CD18" s="12"/>
      <c r="CE18" s="12"/>
      <c r="CF18" s="12"/>
      <c r="CG18" s="12"/>
      <c r="CH18" s="12"/>
      <c r="CI18" s="12"/>
      <c r="CJ18" s="12"/>
      <c r="CK18" s="12"/>
      <c r="CL18" s="12"/>
      <c r="CM18" s="12"/>
      <c r="CN18" s="12"/>
      <c r="CO18" s="12"/>
      <c r="CP18" s="12"/>
      <c r="CQ18" s="12"/>
      <c r="CR18" s="12"/>
      <c r="CS18" s="12"/>
      <c r="CT18" s="12"/>
      <c r="CU18" s="12"/>
      <c r="CV18" s="12"/>
      <c r="CW18" s="12"/>
      <c r="CY18" s="13"/>
      <c r="DJ18" s="16"/>
      <c r="DK18" s="36"/>
      <c r="DL18" s="12"/>
      <c r="DM18" s="12"/>
      <c r="DN18" s="12"/>
      <c r="DO18" s="12"/>
      <c r="DZ18" s="11"/>
      <c r="EA18" s="12"/>
      <c r="EB18" s="12"/>
      <c r="EC18" s="12"/>
      <c r="ED18" s="12"/>
      <c r="EE18" s="12"/>
      <c r="EF18" s="12"/>
      <c r="EG18" s="12"/>
      <c r="EH18" s="12"/>
      <c r="EI18" s="12"/>
      <c r="EJ18" s="12"/>
      <c r="EK18" s="12"/>
      <c r="EL18" s="12"/>
      <c r="EM18" s="12"/>
      <c r="EN18" s="12"/>
      <c r="EO18" s="12"/>
      <c r="EP18" s="12"/>
      <c r="EQ18" s="12"/>
      <c r="ER18" s="12"/>
      <c r="ES18" s="12"/>
      <c r="ET18" s="12"/>
      <c r="EU18" s="12"/>
      <c r="EV18" s="12"/>
    </row>
    <row r="19" spans="1:152" x14ac:dyDescent="0.25">
      <c r="A19" s="46" t="s">
        <v>95</v>
      </c>
      <c r="H19" s="1" t="s">
        <v>9</v>
      </c>
      <c r="I19" t="s">
        <v>186</v>
      </c>
      <c r="K19" s="78">
        <v>16</v>
      </c>
      <c r="L19" s="16">
        <v>1.1842999999999999</v>
      </c>
      <c r="M19" s="128"/>
      <c r="N19" s="104"/>
      <c r="O19" s="104"/>
      <c r="P19" s="12">
        <f t="shared" si="22"/>
        <v>0.01</v>
      </c>
      <c r="Q19" s="67">
        <f t="shared" si="23"/>
        <v>0.01</v>
      </c>
      <c r="R19">
        <v>1</v>
      </c>
      <c r="S19">
        <v>1</v>
      </c>
      <c r="U19">
        <v>0.375</v>
      </c>
      <c r="V19">
        <v>1</v>
      </c>
      <c r="W19">
        <v>0.25</v>
      </c>
      <c r="X19">
        <v>1</v>
      </c>
      <c r="AB19" s="11"/>
      <c r="AC19" s="25">
        <f t="shared" si="0"/>
        <v>-4.6051701859880909</v>
      </c>
      <c r="AD19" s="12">
        <f t="shared" si="1"/>
        <v>-7.6085420464151063</v>
      </c>
      <c r="AE19" s="12" t="str">
        <f t="shared" si="2"/>
        <v>na</v>
      </c>
      <c r="AF19" s="12">
        <f t="shared" si="3"/>
        <v>-3.7443907119716253</v>
      </c>
      <c r="AG19" s="12">
        <f t="shared" si="4"/>
        <v>-9.3348044310569396</v>
      </c>
      <c r="AH19" s="12">
        <f t="shared" si="5"/>
        <v>-1.4675817076225786</v>
      </c>
      <c r="AI19" s="12">
        <f t="shared" si="6"/>
        <v>-5.1577906083066614</v>
      </c>
      <c r="AJ19" s="12" t="str">
        <f t="shared" si="7"/>
        <v>na</v>
      </c>
      <c r="AK19" s="12" t="str">
        <f t="shared" si="8"/>
        <v>na</v>
      </c>
      <c r="AL19" s="12" t="str">
        <f t="shared" si="9"/>
        <v>na</v>
      </c>
      <c r="AM19" s="12" t="str">
        <f t="shared" si="10"/>
        <v>na</v>
      </c>
      <c r="AN19" s="25">
        <f t="shared" si="11"/>
        <v>1</v>
      </c>
      <c r="AO19" s="12">
        <f t="shared" si="12"/>
        <v>2.7296786389413983</v>
      </c>
      <c r="AP19" s="12" t="str">
        <f t="shared" si="13"/>
        <v>na</v>
      </c>
      <c r="AQ19" s="12">
        <f t="shared" si="14"/>
        <v>0.66110577342999388</v>
      </c>
      <c r="AR19" s="12">
        <f t="shared" si="15"/>
        <v>4.1088385682980268</v>
      </c>
      <c r="AS19" s="12">
        <f t="shared" si="16"/>
        <v>0.10155778287646422</v>
      </c>
      <c r="AT19" s="12">
        <f t="shared" si="17"/>
        <v>1.2544</v>
      </c>
      <c r="AU19" s="12" t="str">
        <f t="shared" si="18"/>
        <v>na</v>
      </c>
      <c r="AV19" s="12" t="str">
        <f t="shared" si="19"/>
        <v>na</v>
      </c>
      <c r="AW19" s="12" t="str">
        <f t="shared" si="20"/>
        <v>na</v>
      </c>
      <c r="AX19" s="67" t="str">
        <f t="shared" si="21"/>
        <v>na</v>
      </c>
      <c r="AZ19" s="13"/>
      <c r="BK19" s="16"/>
      <c r="BL19" s="36"/>
      <c r="BM19" s="12"/>
      <c r="BN19" s="12"/>
      <c r="BO19" s="12"/>
      <c r="BP19" s="12"/>
      <c r="CA19" s="11"/>
      <c r="CB19" s="12"/>
      <c r="CC19" s="12"/>
      <c r="CD19" s="12"/>
      <c r="CE19" s="12"/>
      <c r="CF19" s="12"/>
      <c r="CG19" s="12"/>
      <c r="CH19" s="12"/>
      <c r="CI19" s="12"/>
      <c r="CJ19" s="12"/>
      <c r="CK19" s="12"/>
      <c r="CL19" s="12"/>
      <c r="CM19" s="12"/>
      <c r="CN19" s="12"/>
      <c r="CO19" s="12"/>
      <c r="CP19" s="12"/>
      <c r="CQ19" s="12"/>
      <c r="CR19" s="12"/>
      <c r="CS19" s="12"/>
      <c r="CT19" s="12"/>
      <c r="CU19" s="12"/>
      <c r="CV19" s="12"/>
      <c r="CW19" s="12"/>
      <c r="CY19" s="13"/>
      <c r="DJ19" s="16"/>
      <c r="DK19" s="36"/>
      <c r="DL19" s="12"/>
      <c r="DM19" s="12"/>
      <c r="DN19" s="12"/>
      <c r="DO19" s="12"/>
      <c r="DZ19" s="11"/>
      <c r="EA19" s="12"/>
      <c r="EB19" s="12"/>
      <c r="EC19" s="12"/>
      <c r="ED19" s="12"/>
      <c r="EE19" s="12"/>
      <c r="EF19" s="12"/>
      <c r="EG19" s="12"/>
      <c r="EH19" s="12"/>
      <c r="EI19" s="12"/>
      <c r="EJ19" s="12"/>
      <c r="EK19" s="12"/>
      <c r="EL19" s="12"/>
      <c r="EM19" s="12"/>
      <c r="EN19" s="12"/>
      <c r="EO19" s="12"/>
      <c r="EP19" s="12"/>
      <c r="EQ19" s="12"/>
      <c r="ER19" s="12"/>
      <c r="ES19" s="12"/>
      <c r="ET19" s="12"/>
      <c r="EU19" s="12"/>
      <c r="EV19" s="12"/>
    </row>
    <row r="20" spans="1:152" x14ac:dyDescent="0.25">
      <c r="A20" s="46" t="s">
        <v>96</v>
      </c>
      <c r="H20" s="1" t="s">
        <v>8</v>
      </c>
      <c r="I20" t="s">
        <v>186</v>
      </c>
      <c r="K20" s="78">
        <v>22</v>
      </c>
      <c r="L20" s="20">
        <v>92.95</v>
      </c>
      <c r="M20" s="139"/>
      <c r="N20" s="72"/>
      <c r="O20" s="72"/>
      <c r="P20" s="12">
        <f t="shared" si="22"/>
        <v>0.01</v>
      </c>
      <c r="Q20" s="67">
        <f t="shared" si="23"/>
        <v>0.01</v>
      </c>
      <c r="R20">
        <v>1</v>
      </c>
      <c r="V20">
        <v>0.05</v>
      </c>
      <c r="W20">
        <v>1</v>
      </c>
      <c r="Y20">
        <v>1</v>
      </c>
      <c r="AB20" s="11">
        <v>1</v>
      </c>
      <c r="AC20" s="25">
        <f t="shared" si="0"/>
        <v>-4.6051701859880909</v>
      </c>
      <c r="AD20" s="12" t="str">
        <f t="shared" si="1"/>
        <v>na</v>
      </c>
      <c r="AE20" s="12" t="str">
        <f t="shared" si="2"/>
        <v>na</v>
      </c>
      <c r="AF20" s="12" t="str">
        <f t="shared" si="3"/>
        <v>na</v>
      </c>
      <c r="AG20" s="12">
        <f t="shared" si="4"/>
        <v>-0.466740221552847</v>
      </c>
      <c r="AH20" s="12">
        <f t="shared" si="5"/>
        <v>-5.8703268304903142</v>
      </c>
      <c r="AI20" s="12" t="str">
        <f t="shared" si="6"/>
        <v>na</v>
      </c>
      <c r="AJ20" s="12">
        <f t="shared" si="7"/>
        <v>-4.8658401965157188</v>
      </c>
      <c r="AK20" s="12" t="str">
        <f t="shared" si="8"/>
        <v>na</v>
      </c>
      <c r="AL20" s="12" t="str">
        <f t="shared" si="9"/>
        <v>na</v>
      </c>
      <c r="AM20" s="12">
        <f t="shared" si="10"/>
        <v>-4.6051701859880909</v>
      </c>
      <c r="AN20" s="25">
        <f t="shared" si="11"/>
        <v>1</v>
      </c>
      <c r="AO20" s="12" t="str">
        <f t="shared" si="12"/>
        <v>na</v>
      </c>
      <c r="AP20" s="12" t="str">
        <f t="shared" si="13"/>
        <v>na</v>
      </c>
      <c r="AQ20" s="12" t="str">
        <f t="shared" si="14"/>
        <v>na</v>
      </c>
      <c r="AR20" s="12">
        <f t="shared" si="15"/>
        <v>1.0272096420745069E-2</v>
      </c>
      <c r="AS20" s="12">
        <f t="shared" si="16"/>
        <v>1.6249245260234275</v>
      </c>
      <c r="AT20" s="12" t="str">
        <f t="shared" si="17"/>
        <v>na</v>
      </c>
      <c r="AU20" s="12">
        <f t="shared" si="18"/>
        <v>1.1164115343538625</v>
      </c>
      <c r="AV20" s="12" t="str">
        <f t="shared" si="19"/>
        <v>na</v>
      </c>
      <c r="AW20" s="12" t="str">
        <f t="shared" si="20"/>
        <v>na</v>
      </c>
      <c r="AX20" s="67">
        <f t="shared" si="21"/>
        <v>1</v>
      </c>
      <c r="AZ20" s="13"/>
      <c r="BK20" s="16"/>
      <c r="BL20" s="120"/>
      <c r="BM20" s="12"/>
      <c r="BN20" s="12"/>
      <c r="BO20" s="12"/>
      <c r="BP20" s="12"/>
      <c r="CA20" s="11"/>
      <c r="CB20" s="12"/>
      <c r="CC20" s="12"/>
      <c r="CD20" s="12"/>
      <c r="CE20" s="12"/>
      <c r="CF20" s="12"/>
      <c r="CG20" s="12"/>
      <c r="CH20" s="12"/>
      <c r="CI20" s="12"/>
      <c r="CJ20" s="12"/>
      <c r="CK20" s="12"/>
      <c r="CL20" s="12"/>
      <c r="CM20" s="12"/>
      <c r="CN20" s="12"/>
      <c r="CO20" s="12"/>
      <c r="CP20" s="12"/>
      <c r="CQ20" s="12"/>
      <c r="CR20" s="12"/>
      <c r="CS20" s="12"/>
      <c r="CT20" s="12"/>
      <c r="CU20" s="12"/>
      <c r="CV20" s="12"/>
      <c r="CW20" s="12"/>
      <c r="CY20" s="13"/>
      <c r="DJ20" s="16"/>
      <c r="DK20" s="120"/>
      <c r="DL20" s="12"/>
      <c r="DM20" s="12"/>
      <c r="DN20" s="12"/>
      <c r="DO20" s="12"/>
      <c r="DZ20" s="11"/>
      <c r="EA20" s="12"/>
      <c r="EB20" s="12"/>
      <c r="EC20" s="12"/>
      <c r="ED20" s="12"/>
      <c r="EE20" s="12"/>
      <c r="EF20" s="12"/>
      <c r="EG20" s="12"/>
      <c r="EH20" s="12"/>
      <c r="EI20" s="12"/>
      <c r="EJ20" s="12"/>
      <c r="EK20" s="12"/>
      <c r="EL20" s="12"/>
      <c r="EM20" s="12"/>
      <c r="EN20" s="12"/>
      <c r="EO20" s="12"/>
      <c r="EP20" s="12"/>
      <c r="EQ20" s="12"/>
      <c r="ER20" s="12"/>
      <c r="ES20" s="12"/>
      <c r="ET20" s="12"/>
      <c r="EU20" s="12"/>
      <c r="EV20" s="12"/>
    </row>
    <row r="21" spans="1:152" x14ac:dyDescent="0.25">
      <c r="A21" s="46" t="s">
        <v>97</v>
      </c>
      <c r="H21" s="1" t="s">
        <v>8</v>
      </c>
      <c r="I21" t="s">
        <v>186</v>
      </c>
      <c r="K21" s="78">
        <v>22</v>
      </c>
      <c r="L21" s="20">
        <v>18.3</v>
      </c>
      <c r="M21" s="139"/>
      <c r="N21" s="72"/>
      <c r="O21" s="72"/>
      <c r="P21" s="12">
        <f t="shared" si="22"/>
        <v>0.01</v>
      </c>
      <c r="Q21" s="67">
        <f t="shared" si="23"/>
        <v>0.01</v>
      </c>
      <c r="R21">
        <v>1</v>
      </c>
      <c r="U21">
        <v>0.125</v>
      </c>
      <c r="V21">
        <v>0.05</v>
      </c>
      <c r="W21">
        <v>1</v>
      </c>
      <c r="AB21" s="11"/>
      <c r="AC21" s="25">
        <f t="shared" si="0"/>
        <v>-4.6051701859880909</v>
      </c>
      <c r="AD21" s="12" t="str">
        <f t="shared" si="1"/>
        <v>na</v>
      </c>
      <c r="AE21" s="12" t="str">
        <f t="shared" si="2"/>
        <v>na</v>
      </c>
      <c r="AF21" s="12">
        <f t="shared" si="3"/>
        <v>-1.248130237323875</v>
      </c>
      <c r="AG21" s="12">
        <f t="shared" si="4"/>
        <v>-0.466740221552847</v>
      </c>
      <c r="AH21" s="12">
        <f t="shared" si="5"/>
        <v>-5.8703268304903142</v>
      </c>
      <c r="AI21" s="12" t="str">
        <f t="shared" si="6"/>
        <v>na</v>
      </c>
      <c r="AJ21" s="12" t="str">
        <f t="shared" si="7"/>
        <v>na</v>
      </c>
      <c r="AK21" s="12" t="str">
        <f t="shared" si="8"/>
        <v>na</v>
      </c>
      <c r="AL21" s="12" t="str">
        <f t="shared" si="9"/>
        <v>na</v>
      </c>
      <c r="AM21" s="12" t="str">
        <f t="shared" si="10"/>
        <v>na</v>
      </c>
      <c r="AN21" s="25">
        <f t="shared" si="11"/>
        <v>1</v>
      </c>
      <c r="AO21" s="12" t="str">
        <f t="shared" si="12"/>
        <v>na</v>
      </c>
      <c r="AP21" s="12" t="str">
        <f t="shared" si="13"/>
        <v>na</v>
      </c>
      <c r="AQ21" s="12">
        <f t="shared" si="14"/>
        <v>7.3456197047777089E-2</v>
      </c>
      <c r="AR21" s="12">
        <f t="shared" si="15"/>
        <v>1.0272096420745069E-2</v>
      </c>
      <c r="AS21" s="12">
        <f t="shared" si="16"/>
        <v>1.6249245260234275</v>
      </c>
      <c r="AT21" s="12" t="str">
        <f t="shared" si="17"/>
        <v>na</v>
      </c>
      <c r="AU21" s="12" t="str">
        <f t="shared" si="18"/>
        <v>na</v>
      </c>
      <c r="AV21" s="12" t="str">
        <f t="shared" si="19"/>
        <v>na</v>
      </c>
      <c r="AW21" s="12" t="str">
        <f t="shared" si="20"/>
        <v>na</v>
      </c>
      <c r="AX21" s="67" t="str">
        <f t="shared" si="21"/>
        <v>na</v>
      </c>
      <c r="AZ21" s="13"/>
      <c r="BK21" s="16"/>
      <c r="BL21" s="120"/>
      <c r="BM21" s="12"/>
      <c r="BN21" s="12"/>
      <c r="BO21" s="12"/>
      <c r="BP21" s="12"/>
      <c r="CA21" s="11"/>
      <c r="CB21" s="12"/>
      <c r="CC21" s="12"/>
      <c r="CD21" s="12"/>
      <c r="CE21" s="12"/>
      <c r="CF21" s="12"/>
      <c r="CG21" s="12"/>
      <c r="CH21" s="12"/>
      <c r="CI21" s="12"/>
      <c r="CJ21" s="12"/>
      <c r="CK21" s="12"/>
      <c r="CL21" s="12"/>
      <c r="CM21" s="12"/>
      <c r="CN21" s="12"/>
      <c r="CO21" s="12"/>
      <c r="CP21" s="12"/>
      <c r="CQ21" s="12"/>
      <c r="CR21" s="12"/>
      <c r="CS21" s="12"/>
      <c r="CT21" s="12"/>
      <c r="CU21" s="12"/>
      <c r="CV21" s="12"/>
      <c r="CW21" s="12"/>
      <c r="CY21" s="13"/>
      <c r="DJ21" s="16"/>
      <c r="DK21" s="120"/>
      <c r="DL21" s="12"/>
      <c r="DM21" s="12"/>
      <c r="DN21" s="12"/>
      <c r="DO21" s="12"/>
      <c r="DZ21" s="11"/>
      <c r="EA21" s="12"/>
      <c r="EB21" s="12"/>
      <c r="EC21" s="12"/>
      <c r="ED21" s="12"/>
      <c r="EE21" s="12"/>
      <c r="EF21" s="12"/>
      <c r="EG21" s="12"/>
      <c r="EH21" s="12"/>
      <c r="EI21" s="12"/>
      <c r="EJ21" s="12"/>
      <c r="EK21" s="12"/>
      <c r="EL21" s="12"/>
      <c r="EM21" s="12"/>
      <c r="EN21" s="12"/>
      <c r="EO21" s="12"/>
      <c r="EP21" s="12"/>
      <c r="EQ21" s="12"/>
      <c r="ER21" s="12"/>
      <c r="ES21" s="12"/>
      <c r="ET21" s="12"/>
      <c r="EU21" s="12"/>
      <c r="EV21" s="12"/>
    </row>
    <row r="22" spans="1:152" x14ac:dyDescent="0.25">
      <c r="A22" s="46" t="s">
        <v>98</v>
      </c>
      <c r="H22" s="1" t="s">
        <v>8</v>
      </c>
      <c r="I22" t="s">
        <v>186</v>
      </c>
      <c r="K22" s="78">
        <v>22</v>
      </c>
      <c r="L22" s="20">
        <v>1287.5</v>
      </c>
      <c r="M22" s="139"/>
      <c r="N22" s="72"/>
      <c r="O22" s="72"/>
      <c r="P22" s="12">
        <f t="shared" si="22"/>
        <v>0.01</v>
      </c>
      <c r="Q22" s="67">
        <f t="shared" si="23"/>
        <v>0.01</v>
      </c>
      <c r="R22">
        <v>1</v>
      </c>
      <c r="AB22" s="11">
        <v>1</v>
      </c>
      <c r="AC22" s="25">
        <f t="shared" si="0"/>
        <v>-4.6051701859880909</v>
      </c>
      <c r="AD22" s="12" t="str">
        <f t="shared" si="1"/>
        <v>na</v>
      </c>
      <c r="AE22" s="12" t="str">
        <f t="shared" si="2"/>
        <v>na</v>
      </c>
      <c r="AF22" s="12" t="str">
        <f t="shared" si="3"/>
        <v>na</v>
      </c>
      <c r="AG22" s="12" t="str">
        <f t="shared" si="4"/>
        <v>na</v>
      </c>
      <c r="AH22" s="12" t="str">
        <f t="shared" si="5"/>
        <v>na</v>
      </c>
      <c r="AI22" s="12" t="str">
        <f t="shared" si="6"/>
        <v>na</v>
      </c>
      <c r="AJ22" s="12" t="str">
        <f t="shared" si="7"/>
        <v>na</v>
      </c>
      <c r="AK22" s="12" t="str">
        <f t="shared" si="8"/>
        <v>na</v>
      </c>
      <c r="AL22" s="12" t="str">
        <f t="shared" si="9"/>
        <v>na</v>
      </c>
      <c r="AM22" s="12">
        <f t="shared" si="10"/>
        <v>-4.6051701859880909</v>
      </c>
      <c r="AN22" s="25">
        <f t="shared" si="11"/>
        <v>1</v>
      </c>
      <c r="AO22" s="12" t="str">
        <f t="shared" si="12"/>
        <v>na</v>
      </c>
      <c r="AP22" s="12" t="str">
        <f t="shared" si="13"/>
        <v>na</v>
      </c>
      <c r="AQ22" s="12" t="str">
        <f t="shared" si="14"/>
        <v>na</v>
      </c>
      <c r="AR22" s="12" t="str">
        <f t="shared" si="15"/>
        <v>na</v>
      </c>
      <c r="AS22" s="12" t="str">
        <f t="shared" si="16"/>
        <v>na</v>
      </c>
      <c r="AT22" s="12" t="str">
        <f t="shared" si="17"/>
        <v>na</v>
      </c>
      <c r="AU22" s="12" t="str">
        <f t="shared" si="18"/>
        <v>na</v>
      </c>
      <c r="AV22" s="12" t="str">
        <f t="shared" si="19"/>
        <v>na</v>
      </c>
      <c r="AW22" s="12" t="str">
        <f t="shared" si="20"/>
        <v>na</v>
      </c>
      <c r="AX22" s="67">
        <f t="shared" si="21"/>
        <v>1</v>
      </c>
      <c r="AZ22" s="13"/>
      <c r="BK22" s="16"/>
      <c r="BL22" s="120"/>
      <c r="BM22" s="12"/>
      <c r="BN22" s="12"/>
      <c r="BO22" s="12"/>
      <c r="BP22" s="12"/>
      <c r="CA22" s="11"/>
      <c r="CB22" s="12"/>
      <c r="CC22" s="12"/>
      <c r="CD22" s="12"/>
      <c r="CE22" s="12"/>
      <c r="CF22" s="12"/>
      <c r="CG22" s="12"/>
      <c r="CH22" s="12"/>
      <c r="CI22" s="12"/>
      <c r="CJ22" s="12"/>
      <c r="CK22" s="12"/>
      <c r="CL22" s="12"/>
      <c r="CM22" s="12"/>
      <c r="CN22" s="12"/>
      <c r="CO22" s="12"/>
      <c r="CP22" s="12"/>
      <c r="CQ22" s="12"/>
      <c r="CR22" s="12"/>
      <c r="CS22" s="12"/>
      <c r="CT22" s="12"/>
      <c r="CU22" s="12"/>
      <c r="CV22" s="12"/>
      <c r="CW22" s="12"/>
      <c r="CY22" s="13"/>
      <c r="DJ22" s="16"/>
      <c r="DK22" s="120"/>
      <c r="DL22" s="12"/>
      <c r="DM22" s="12"/>
      <c r="DN22" s="12"/>
      <c r="DO22" s="12"/>
      <c r="DZ22" s="11"/>
      <c r="EA22" s="12"/>
      <c r="EB22" s="12"/>
      <c r="EC22" s="12"/>
      <c r="ED22" s="12"/>
      <c r="EE22" s="12"/>
      <c r="EF22" s="12"/>
      <c r="EG22" s="12"/>
      <c r="EH22" s="12"/>
      <c r="EI22" s="12"/>
      <c r="EJ22" s="12"/>
      <c r="EK22" s="12"/>
      <c r="EL22" s="12"/>
      <c r="EM22" s="12"/>
      <c r="EN22" s="12"/>
      <c r="EO22" s="12"/>
      <c r="EP22" s="12"/>
      <c r="EQ22" s="12"/>
      <c r="ER22" s="12"/>
      <c r="ES22" s="12"/>
      <c r="ET22" s="12"/>
      <c r="EU22" s="12"/>
      <c r="EV22" s="12"/>
    </row>
    <row r="23" spans="1:152" x14ac:dyDescent="0.25">
      <c r="A23" s="46" t="s">
        <v>99</v>
      </c>
      <c r="H23" s="1" t="s">
        <v>8</v>
      </c>
      <c r="I23" t="s">
        <v>186</v>
      </c>
      <c r="K23" s="78">
        <v>22</v>
      </c>
      <c r="L23" s="20">
        <v>474.04</v>
      </c>
      <c r="M23" s="139"/>
      <c r="N23" s="72"/>
      <c r="O23" s="72"/>
      <c r="P23" s="12">
        <f t="shared" si="22"/>
        <v>0.01</v>
      </c>
      <c r="Q23" s="67">
        <f t="shared" si="23"/>
        <v>0.01</v>
      </c>
      <c r="R23">
        <v>1</v>
      </c>
      <c r="S23">
        <v>0.25</v>
      </c>
      <c r="T23">
        <v>1</v>
      </c>
      <c r="U23">
        <v>0.25</v>
      </c>
      <c r="V23">
        <v>0.05</v>
      </c>
      <c r="W23">
        <v>1</v>
      </c>
      <c r="Y23">
        <v>1</v>
      </c>
      <c r="Z23">
        <v>1</v>
      </c>
      <c r="AA23">
        <v>1</v>
      </c>
      <c r="AB23" s="11">
        <v>1</v>
      </c>
      <c r="AC23" s="25">
        <f t="shared" si="0"/>
        <v>-4.6051701859880909</v>
      </c>
      <c r="AD23" s="12">
        <f t="shared" si="1"/>
        <v>-1.9021355116037766</v>
      </c>
      <c r="AE23" s="12">
        <f t="shared" si="2"/>
        <v>-5.1577906083066614</v>
      </c>
      <c r="AF23" s="12">
        <f t="shared" si="3"/>
        <v>-2.4962604746477499</v>
      </c>
      <c r="AG23" s="12">
        <f t="shared" si="4"/>
        <v>-0.466740221552847</v>
      </c>
      <c r="AH23" s="12">
        <f t="shared" si="5"/>
        <v>-5.8703268304903142</v>
      </c>
      <c r="AI23" s="12" t="str">
        <f t="shared" si="6"/>
        <v>na</v>
      </c>
      <c r="AJ23" s="12">
        <f t="shared" si="7"/>
        <v>-4.8658401965157188</v>
      </c>
      <c r="AK23" s="12">
        <f t="shared" si="8"/>
        <v>-4.6051701859880909</v>
      </c>
      <c r="AL23" s="12">
        <f t="shared" si="9"/>
        <v>-4.6051701859880909</v>
      </c>
      <c r="AM23" s="12">
        <f t="shared" si="10"/>
        <v>-4.6051701859880909</v>
      </c>
      <c r="AN23" s="25">
        <f t="shared" si="11"/>
        <v>1</v>
      </c>
      <c r="AO23" s="12">
        <f t="shared" si="12"/>
        <v>0.17060491493383739</v>
      </c>
      <c r="AP23" s="12">
        <f t="shared" si="13"/>
        <v>1.2544</v>
      </c>
      <c r="AQ23" s="12">
        <f t="shared" si="14"/>
        <v>0.29382478819110835</v>
      </c>
      <c r="AR23" s="12">
        <f t="shared" si="15"/>
        <v>1.0272096420745069E-2</v>
      </c>
      <c r="AS23" s="12">
        <f t="shared" si="16"/>
        <v>1.6249245260234275</v>
      </c>
      <c r="AT23" s="12" t="str">
        <f t="shared" si="17"/>
        <v>na</v>
      </c>
      <c r="AU23" s="12">
        <f t="shared" si="18"/>
        <v>1.1164115343538625</v>
      </c>
      <c r="AV23" s="12">
        <f t="shared" si="19"/>
        <v>1</v>
      </c>
      <c r="AW23" s="12">
        <f t="shared" si="20"/>
        <v>1</v>
      </c>
      <c r="AX23" s="67">
        <f t="shared" si="21"/>
        <v>1</v>
      </c>
      <c r="AZ23" s="13"/>
      <c r="BK23" s="16"/>
      <c r="BL23" s="120"/>
      <c r="BM23" s="12"/>
      <c r="BN23" s="12"/>
      <c r="BO23" s="12"/>
      <c r="BP23" s="12"/>
      <c r="CA23" s="11"/>
      <c r="CB23" s="12"/>
      <c r="CC23" s="12"/>
      <c r="CD23" s="12"/>
      <c r="CE23" s="12"/>
      <c r="CF23" s="12"/>
      <c r="CG23" s="12"/>
      <c r="CH23" s="12"/>
      <c r="CI23" s="12"/>
      <c r="CJ23" s="12"/>
      <c r="CK23" s="12"/>
      <c r="CL23" s="12"/>
      <c r="CM23" s="12"/>
      <c r="CN23" s="12"/>
      <c r="CO23" s="12"/>
      <c r="CP23" s="12"/>
      <c r="CQ23" s="12"/>
      <c r="CR23" s="12"/>
      <c r="CS23" s="12"/>
      <c r="CT23" s="12"/>
      <c r="CU23" s="12"/>
      <c r="CV23" s="12"/>
      <c r="CW23" s="12"/>
      <c r="CY23" s="13"/>
      <c r="DJ23" s="16"/>
      <c r="DK23" s="120"/>
      <c r="DL23" s="12"/>
      <c r="DM23" s="12"/>
      <c r="DN23" s="12"/>
      <c r="DO23" s="12"/>
      <c r="DZ23" s="11"/>
      <c r="EA23" s="12"/>
      <c r="EB23" s="12"/>
      <c r="EC23" s="12"/>
      <c r="ED23" s="12"/>
      <c r="EE23" s="12"/>
      <c r="EF23" s="12"/>
      <c r="EG23" s="12"/>
      <c r="EH23" s="12"/>
      <c r="EI23" s="12"/>
      <c r="EJ23" s="12"/>
      <c r="EK23" s="12"/>
      <c r="EL23" s="12"/>
      <c r="EM23" s="12"/>
      <c r="EN23" s="12"/>
      <c r="EO23" s="12"/>
      <c r="EP23" s="12"/>
      <c r="EQ23" s="12"/>
      <c r="ER23" s="12"/>
      <c r="ES23" s="12"/>
      <c r="ET23" s="12"/>
      <c r="EU23" s="12"/>
      <c r="EV23" s="12"/>
    </row>
    <row r="24" spans="1:152" x14ac:dyDescent="0.25">
      <c r="A24" s="46" t="s">
        <v>100</v>
      </c>
      <c r="H24" s="1" t="s">
        <v>9</v>
      </c>
      <c r="I24" t="s">
        <v>186</v>
      </c>
      <c r="K24" s="78">
        <v>16</v>
      </c>
      <c r="L24" s="16">
        <v>0.17470000000000002</v>
      </c>
      <c r="M24" s="128"/>
      <c r="N24" s="104"/>
      <c r="O24" s="104"/>
      <c r="P24" s="12">
        <f t="shared" si="22"/>
        <v>0.01</v>
      </c>
      <c r="Q24" s="67">
        <f t="shared" si="23"/>
        <v>0.01</v>
      </c>
      <c r="R24">
        <v>1</v>
      </c>
      <c r="U24">
        <v>1</v>
      </c>
      <c r="V24">
        <v>1</v>
      </c>
      <c r="W24">
        <v>1</v>
      </c>
      <c r="Y24">
        <v>1</v>
      </c>
      <c r="AB24" s="11"/>
      <c r="AC24" s="25">
        <f t="shared" si="0"/>
        <v>-4.6051701859880909</v>
      </c>
      <c r="AD24" s="12" t="str">
        <f t="shared" si="1"/>
        <v>na</v>
      </c>
      <c r="AE24" s="12" t="str">
        <f t="shared" si="2"/>
        <v>na</v>
      </c>
      <c r="AF24" s="12">
        <f t="shared" si="3"/>
        <v>-9.9850418985909997</v>
      </c>
      <c r="AG24" s="12">
        <f t="shared" si="4"/>
        <v>-9.3348044310569396</v>
      </c>
      <c r="AH24" s="12">
        <f t="shared" si="5"/>
        <v>-5.8703268304903142</v>
      </c>
      <c r="AI24" s="12" t="str">
        <f t="shared" si="6"/>
        <v>na</v>
      </c>
      <c r="AJ24" s="12">
        <f t="shared" si="7"/>
        <v>-4.8658401965157188</v>
      </c>
      <c r="AK24" s="12" t="str">
        <f t="shared" si="8"/>
        <v>na</v>
      </c>
      <c r="AL24" s="12" t="str">
        <f t="shared" si="9"/>
        <v>na</v>
      </c>
      <c r="AM24" s="12" t="str">
        <f t="shared" si="10"/>
        <v>na</v>
      </c>
      <c r="AN24" s="25">
        <f t="shared" si="11"/>
        <v>1</v>
      </c>
      <c r="AO24" s="12" t="str">
        <f t="shared" si="12"/>
        <v>na</v>
      </c>
      <c r="AP24" s="12" t="str">
        <f t="shared" si="13"/>
        <v>na</v>
      </c>
      <c r="AQ24" s="12">
        <f t="shared" si="14"/>
        <v>4.7011966110577337</v>
      </c>
      <c r="AR24" s="12">
        <f t="shared" si="15"/>
        <v>4.1088385682980268</v>
      </c>
      <c r="AS24" s="12">
        <f t="shared" si="16"/>
        <v>1.6249245260234275</v>
      </c>
      <c r="AT24" s="12" t="str">
        <f t="shared" si="17"/>
        <v>na</v>
      </c>
      <c r="AU24" s="12">
        <f t="shared" si="18"/>
        <v>1.1164115343538625</v>
      </c>
      <c r="AV24" s="12" t="str">
        <f t="shared" si="19"/>
        <v>na</v>
      </c>
      <c r="AW24" s="12" t="str">
        <f t="shared" si="20"/>
        <v>na</v>
      </c>
      <c r="AX24" s="67" t="str">
        <f t="shared" si="21"/>
        <v>na</v>
      </c>
      <c r="AZ24" s="13"/>
      <c r="BK24" s="16"/>
      <c r="BL24" s="36"/>
      <c r="BM24" s="12"/>
      <c r="BN24" s="12"/>
      <c r="BO24" s="12"/>
      <c r="BP24" s="12"/>
      <c r="CA24" s="11"/>
      <c r="CB24" s="12"/>
      <c r="CC24" s="12"/>
      <c r="CD24" s="12"/>
      <c r="CE24" s="12"/>
      <c r="CF24" s="12"/>
      <c r="CG24" s="12"/>
      <c r="CH24" s="12"/>
      <c r="CI24" s="12"/>
      <c r="CJ24" s="12"/>
      <c r="CK24" s="12"/>
      <c r="CL24" s="12"/>
      <c r="CM24" s="12"/>
      <c r="CN24" s="12"/>
      <c r="CO24" s="12"/>
      <c r="CP24" s="12"/>
      <c r="CQ24" s="12"/>
      <c r="CR24" s="12"/>
      <c r="CS24" s="12"/>
      <c r="CT24" s="12"/>
      <c r="CU24" s="12"/>
      <c r="CV24" s="12"/>
      <c r="CW24" s="12"/>
      <c r="CY24" s="13"/>
      <c r="DJ24" s="16"/>
      <c r="DK24" s="36"/>
      <c r="DL24" s="12"/>
      <c r="DM24" s="12"/>
      <c r="DN24" s="12"/>
      <c r="DO24" s="12"/>
      <c r="DZ24" s="11"/>
      <c r="EA24" s="12"/>
      <c r="EB24" s="12"/>
      <c r="EC24" s="12"/>
      <c r="ED24" s="12"/>
      <c r="EE24" s="12"/>
      <c r="EF24" s="12"/>
      <c r="EG24" s="12"/>
      <c r="EH24" s="12"/>
      <c r="EI24" s="12"/>
      <c r="EJ24" s="12"/>
      <c r="EK24" s="12"/>
      <c r="EL24" s="12"/>
      <c r="EM24" s="12"/>
      <c r="EN24" s="12"/>
      <c r="EO24" s="12"/>
      <c r="EP24" s="12"/>
      <c r="EQ24" s="12"/>
      <c r="ER24" s="12"/>
      <c r="ES24" s="12"/>
      <c r="ET24" s="12"/>
      <c r="EU24" s="12"/>
      <c r="EV24" s="12"/>
    </row>
    <row r="25" spans="1:152" x14ac:dyDescent="0.25">
      <c r="A25" s="46" t="s">
        <v>101</v>
      </c>
      <c r="H25" s="1" t="s">
        <v>9</v>
      </c>
      <c r="I25" t="s">
        <v>186</v>
      </c>
      <c r="K25" s="78">
        <v>16</v>
      </c>
      <c r="L25" s="16">
        <v>3.9800000000000002E-2</v>
      </c>
      <c r="M25" s="128"/>
      <c r="N25" s="104"/>
      <c r="O25" s="104"/>
      <c r="P25" s="12">
        <f t="shared" si="22"/>
        <v>0.01</v>
      </c>
      <c r="Q25" s="67">
        <f t="shared" si="23"/>
        <v>0.01</v>
      </c>
      <c r="R25">
        <v>1</v>
      </c>
      <c r="X25">
        <v>1</v>
      </c>
      <c r="AB25" s="11"/>
      <c r="AC25" s="25">
        <f t="shared" si="0"/>
        <v>-4.6051701859880909</v>
      </c>
      <c r="AD25" s="12" t="str">
        <f t="shared" si="1"/>
        <v>na</v>
      </c>
      <c r="AE25" s="12" t="str">
        <f t="shared" si="2"/>
        <v>na</v>
      </c>
      <c r="AF25" s="12" t="str">
        <f t="shared" si="3"/>
        <v>na</v>
      </c>
      <c r="AG25" s="12" t="str">
        <f t="shared" si="4"/>
        <v>na</v>
      </c>
      <c r="AH25" s="12" t="str">
        <f t="shared" si="5"/>
        <v>na</v>
      </c>
      <c r="AI25" s="12">
        <f t="shared" si="6"/>
        <v>-5.1577906083066614</v>
      </c>
      <c r="AJ25" s="12" t="str">
        <f t="shared" si="7"/>
        <v>na</v>
      </c>
      <c r="AK25" s="12" t="str">
        <f t="shared" si="8"/>
        <v>na</v>
      </c>
      <c r="AL25" s="12" t="str">
        <f t="shared" si="9"/>
        <v>na</v>
      </c>
      <c r="AM25" s="12" t="str">
        <f t="shared" si="10"/>
        <v>na</v>
      </c>
      <c r="AN25" s="25">
        <f t="shared" si="11"/>
        <v>1</v>
      </c>
      <c r="AO25" s="12" t="str">
        <f t="shared" si="12"/>
        <v>na</v>
      </c>
      <c r="AP25" s="12" t="str">
        <f t="shared" si="13"/>
        <v>na</v>
      </c>
      <c r="AQ25" s="12" t="str">
        <f t="shared" si="14"/>
        <v>na</v>
      </c>
      <c r="AR25" s="12" t="str">
        <f t="shared" si="15"/>
        <v>na</v>
      </c>
      <c r="AS25" s="12" t="str">
        <f t="shared" si="16"/>
        <v>na</v>
      </c>
      <c r="AT25" s="12">
        <f t="shared" si="17"/>
        <v>1.2544</v>
      </c>
      <c r="AU25" s="12" t="str">
        <f t="shared" si="18"/>
        <v>na</v>
      </c>
      <c r="AV25" s="12" t="str">
        <f t="shared" si="19"/>
        <v>na</v>
      </c>
      <c r="AW25" s="12" t="str">
        <f t="shared" si="20"/>
        <v>na</v>
      </c>
      <c r="AX25" s="67" t="str">
        <f t="shared" si="21"/>
        <v>na</v>
      </c>
      <c r="AZ25" s="13"/>
      <c r="BK25" s="16"/>
      <c r="BL25" s="36"/>
      <c r="BM25" s="12"/>
      <c r="BN25" s="12"/>
      <c r="BO25" s="12"/>
      <c r="BP25" s="12"/>
      <c r="CA25" s="11"/>
      <c r="CB25" s="12"/>
      <c r="CC25" s="12"/>
      <c r="CD25" s="12"/>
      <c r="CE25" s="12"/>
      <c r="CF25" s="12"/>
      <c r="CG25" s="12"/>
      <c r="CH25" s="12"/>
      <c r="CI25" s="12"/>
      <c r="CJ25" s="12"/>
      <c r="CK25" s="12"/>
      <c r="CL25" s="12"/>
      <c r="CM25" s="12"/>
      <c r="CN25" s="12"/>
      <c r="CO25" s="12"/>
      <c r="CP25" s="12"/>
      <c r="CQ25" s="12"/>
      <c r="CR25" s="12"/>
      <c r="CS25" s="12"/>
      <c r="CT25" s="12"/>
      <c r="CU25" s="12"/>
      <c r="CV25" s="12"/>
      <c r="CW25" s="12"/>
      <c r="CY25" s="13"/>
      <c r="DJ25" s="16"/>
      <c r="DK25" s="36"/>
      <c r="DL25" s="12"/>
      <c r="DM25" s="12"/>
      <c r="DN25" s="12"/>
      <c r="DO25" s="12"/>
      <c r="DZ25" s="11"/>
      <c r="EA25" s="12"/>
      <c r="EB25" s="12"/>
      <c r="EC25" s="12"/>
      <c r="ED25" s="12"/>
      <c r="EE25" s="12"/>
      <c r="EF25" s="12"/>
      <c r="EG25" s="12"/>
      <c r="EH25" s="12"/>
      <c r="EI25" s="12"/>
      <c r="EJ25" s="12"/>
      <c r="EK25" s="12"/>
      <c r="EL25" s="12"/>
      <c r="EM25" s="12"/>
      <c r="EN25" s="12"/>
      <c r="EO25" s="12"/>
      <c r="EP25" s="12"/>
      <c r="EQ25" s="12"/>
      <c r="ER25" s="12"/>
      <c r="ES25" s="12"/>
      <c r="ET25" s="12"/>
      <c r="EU25" s="12"/>
      <c r="EV25" s="12"/>
    </row>
    <row r="26" spans="1:152" x14ac:dyDescent="0.25">
      <c r="A26" s="46" t="s">
        <v>102</v>
      </c>
      <c r="H26" s="1" t="s">
        <v>8</v>
      </c>
      <c r="I26" t="s">
        <v>186</v>
      </c>
      <c r="K26" s="78">
        <v>22</v>
      </c>
      <c r="L26" s="20">
        <v>775.63800000000003</v>
      </c>
      <c r="M26" s="139"/>
      <c r="N26" s="72"/>
      <c r="O26" s="72"/>
      <c r="P26" s="12">
        <f t="shared" si="22"/>
        <v>0.01</v>
      </c>
      <c r="Q26" s="67">
        <f t="shared" si="23"/>
        <v>0.01</v>
      </c>
      <c r="R26">
        <v>1</v>
      </c>
      <c r="U26">
        <v>0.125</v>
      </c>
      <c r="V26">
        <v>0.15</v>
      </c>
      <c r="W26">
        <v>1</v>
      </c>
      <c r="Y26">
        <v>1</v>
      </c>
      <c r="AA26">
        <v>1</v>
      </c>
      <c r="AB26" s="11">
        <v>1</v>
      </c>
      <c r="AC26" s="25">
        <f t="shared" si="0"/>
        <v>-4.6051701859880909</v>
      </c>
      <c r="AD26" s="12" t="str">
        <f t="shared" si="1"/>
        <v>na</v>
      </c>
      <c r="AE26" s="12" t="str">
        <f t="shared" si="2"/>
        <v>na</v>
      </c>
      <c r="AF26" s="12">
        <f t="shared" si="3"/>
        <v>-1.248130237323875</v>
      </c>
      <c r="AG26" s="12">
        <f t="shared" si="4"/>
        <v>-1.4002206646585409</v>
      </c>
      <c r="AH26" s="12">
        <f t="shared" si="5"/>
        <v>-5.8703268304903142</v>
      </c>
      <c r="AI26" s="12" t="str">
        <f t="shared" si="6"/>
        <v>na</v>
      </c>
      <c r="AJ26" s="12">
        <f t="shared" si="7"/>
        <v>-4.8658401965157188</v>
      </c>
      <c r="AK26" s="12" t="str">
        <f t="shared" si="8"/>
        <v>na</v>
      </c>
      <c r="AL26" s="12">
        <f t="shared" si="9"/>
        <v>-4.6051701859880909</v>
      </c>
      <c r="AM26" s="12">
        <f t="shared" si="10"/>
        <v>-4.6051701859880909</v>
      </c>
      <c r="AN26" s="25">
        <f t="shared" si="11"/>
        <v>1</v>
      </c>
      <c r="AO26" s="12" t="str">
        <f t="shared" si="12"/>
        <v>na</v>
      </c>
      <c r="AP26" s="12" t="str">
        <f t="shared" si="13"/>
        <v>na</v>
      </c>
      <c r="AQ26" s="12">
        <f t="shared" si="14"/>
        <v>7.3456197047777089E-2</v>
      </c>
      <c r="AR26" s="12">
        <f t="shared" si="15"/>
        <v>9.2448867786705594E-2</v>
      </c>
      <c r="AS26" s="12">
        <f t="shared" si="16"/>
        <v>1.6249245260234275</v>
      </c>
      <c r="AT26" s="12" t="str">
        <f t="shared" si="17"/>
        <v>na</v>
      </c>
      <c r="AU26" s="12">
        <f t="shared" si="18"/>
        <v>1.1164115343538625</v>
      </c>
      <c r="AV26" s="12" t="str">
        <f t="shared" si="19"/>
        <v>na</v>
      </c>
      <c r="AW26" s="12">
        <f t="shared" si="20"/>
        <v>1</v>
      </c>
      <c r="AX26" s="67">
        <f t="shared" si="21"/>
        <v>1</v>
      </c>
      <c r="AZ26" s="13"/>
      <c r="BK26" s="16"/>
      <c r="BL26" s="120"/>
      <c r="BM26" s="12"/>
      <c r="BN26" s="12"/>
      <c r="BO26" s="12"/>
      <c r="BP26" s="12"/>
      <c r="CA26" s="11"/>
      <c r="CB26" s="12"/>
      <c r="CC26" s="12"/>
      <c r="CD26" s="12"/>
      <c r="CE26" s="12"/>
      <c r="CF26" s="12"/>
      <c r="CG26" s="12"/>
      <c r="CH26" s="12"/>
      <c r="CI26" s="12"/>
      <c r="CJ26" s="12"/>
      <c r="CK26" s="12"/>
      <c r="CL26" s="12"/>
      <c r="CM26" s="12"/>
      <c r="CN26" s="12"/>
      <c r="CO26" s="12"/>
      <c r="CP26" s="12"/>
      <c r="CQ26" s="12"/>
      <c r="CR26" s="12"/>
      <c r="CS26" s="12"/>
      <c r="CT26" s="12"/>
      <c r="CU26" s="12"/>
      <c r="CV26" s="12"/>
      <c r="CW26" s="12"/>
      <c r="CY26" s="13"/>
      <c r="DJ26" s="16"/>
      <c r="DK26" s="120"/>
      <c r="DL26" s="12"/>
      <c r="DM26" s="12"/>
      <c r="DN26" s="12"/>
      <c r="DO26" s="12"/>
      <c r="DZ26" s="11"/>
      <c r="EA26" s="12"/>
      <c r="EB26" s="12"/>
      <c r="EC26" s="12"/>
      <c r="ED26" s="12"/>
      <c r="EE26" s="12"/>
      <c r="EF26" s="12"/>
      <c r="EG26" s="12"/>
      <c r="EH26" s="12"/>
      <c r="EI26" s="12"/>
      <c r="EJ26" s="12"/>
      <c r="EK26" s="12"/>
      <c r="EL26" s="12"/>
      <c r="EM26" s="12"/>
      <c r="EN26" s="12"/>
      <c r="EO26" s="12"/>
      <c r="EP26" s="12"/>
      <c r="EQ26" s="12"/>
      <c r="ER26" s="12"/>
      <c r="ES26" s="12"/>
      <c r="ET26" s="12"/>
      <c r="EU26" s="12"/>
      <c r="EV26" s="12"/>
    </row>
    <row r="27" spans="1:152" x14ac:dyDescent="0.25">
      <c r="A27" s="46" t="s">
        <v>103</v>
      </c>
      <c r="H27" s="1" t="s">
        <v>8</v>
      </c>
      <c r="I27" t="s">
        <v>186</v>
      </c>
      <c r="K27" s="78">
        <v>22</v>
      </c>
      <c r="L27" s="20">
        <v>12.813000000000001</v>
      </c>
      <c r="M27" s="139"/>
      <c r="N27" s="72"/>
      <c r="O27" s="72"/>
      <c r="P27" s="12">
        <f t="shared" si="22"/>
        <v>0.01</v>
      </c>
      <c r="Q27" s="67">
        <f t="shared" si="23"/>
        <v>0.01</v>
      </c>
      <c r="R27">
        <v>1</v>
      </c>
      <c r="S27">
        <v>0.25</v>
      </c>
      <c r="T27">
        <v>1</v>
      </c>
      <c r="U27">
        <v>0.25</v>
      </c>
      <c r="V27">
        <v>0.3</v>
      </c>
      <c r="W27">
        <v>1</v>
      </c>
      <c r="X27">
        <v>1</v>
      </c>
      <c r="AB27" s="11"/>
      <c r="AC27" s="25">
        <f t="shared" si="0"/>
        <v>-4.6051701859880909</v>
      </c>
      <c r="AD27" s="12">
        <f t="shared" si="1"/>
        <v>-1.9021355116037766</v>
      </c>
      <c r="AE27" s="12">
        <f t="shared" si="2"/>
        <v>-5.1577906083066614</v>
      </c>
      <c r="AF27" s="12">
        <f t="shared" si="3"/>
        <v>-2.4962604746477499</v>
      </c>
      <c r="AG27" s="12">
        <f t="shared" si="4"/>
        <v>-2.8004413293170818</v>
      </c>
      <c r="AH27" s="12">
        <f t="shared" si="5"/>
        <v>-5.8703268304903142</v>
      </c>
      <c r="AI27" s="12">
        <f t="shared" si="6"/>
        <v>-5.1577906083066614</v>
      </c>
      <c r="AJ27" s="12" t="str">
        <f t="shared" si="7"/>
        <v>na</v>
      </c>
      <c r="AK27" s="12" t="str">
        <f t="shared" si="8"/>
        <v>na</v>
      </c>
      <c r="AL27" s="12" t="str">
        <f t="shared" si="9"/>
        <v>na</v>
      </c>
      <c r="AM27" s="12" t="str">
        <f t="shared" si="10"/>
        <v>na</v>
      </c>
      <c r="AN27" s="25">
        <f t="shared" si="11"/>
        <v>1</v>
      </c>
      <c r="AO27" s="12">
        <f t="shared" si="12"/>
        <v>0.17060491493383739</v>
      </c>
      <c r="AP27" s="12">
        <f t="shared" si="13"/>
        <v>1.2544</v>
      </c>
      <c r="AQ27" s="12">
        <f t="shared" si="14"/>
        <v>0.29382478819110835</v>
      </c>
      <c r="AR27" s="12">
        <f t="shared" si="15"/>
        <v>0.36979547114682237</v>
      </c>
      <c r="AS27" s="12">
        <f t="shared" si="16"/>
        <v>1.6249245260234275</v>
      </c>
      <c r="AT27" s="12">
        <f t="shared" si="17"/>
        <v>1.2544</v>
      </c>
      <c r="AU27" s="12" t="str">
        <f t="shared" si="18"/>
        <v>na</v>
      </c>
      <c r="AV27" s="12" t="str">
        <f t="shared" si="19"/>
        <v>na</v>
      </c>
      <c r="AW27" s="12" t="str">
        <f t="shared" si="20"/>
        <v>na</v>
      </c>
      <c r="AX27" s="67" t="str">
        <f t="shared" si="21"/>
        <v>na</v>
      </c>
      <c r="AZ27" s="13"/>
      <c r="BK27" s="16"/>
      <c r="BL27" s="120"/>
      <c r="BM27" s="12"/>
      <c r="BN27" s="12"/>
      <c r="BO27" s="12"/>
      <c r="BP27" s="12"/>
      <c r="CA27" s="11"/>
      <c r="CB27" s="12"/>
      <c r="CC27" s="12"/>
      <c r="CD27" s="12"/>
      <c r="CE27" s="12"/>
      <c r="CF27" s="12"/>
      <c r="CG27" s="12"/>
      <c r="CH27" s="12"/>
      <c r="CI27" s="12"/>
      <c r="CJ27" s="12"/>
      <c r="CK27" s="12"/>
      <c r="CL27" s="12"/>
      <c r="CM27" s="12"/>
      <c r="CN27" s="12"/>
      <c r="CO27" s="12"/>
      <c r="CP27" s="12"/>
      <c r="CQ27" s="12"/>
      <c r="CR27" s="12"/>
      <c r="CS27" s="12"/>
      <c r="CT27" s="12"/>
      <c r="CU27" s="12"/>
      <c r="CV27" s="12"/>
      <c r="CW27" s="12"/>
      <c r="CY27" s="13"/>
      <c r="DJ27" s="16"/>
      <c r="DK27" s="120"/>
      <c r="DL27" s="12"/>
      <c r="DM27" s="12"/>
      <c r="DN27" s="12"/>
      <c r="DO27" s="12"/>
      <c r="DZ27" s="11"/>
      <c r="EA27" s="12"/>
      <c r="EB27" s="12"/>
      <c r="EC27" s="12"/>
      <c r="ED27" s="12"/>
      <c r="EE27" s="12"/>
      <c r="EF27" s="12"/>
      <c r="EG27" s="12"/>
      <c r="EH27" s="12"/>
      <c r="EI27" s="12"/>
      <c r="EJ27" s="12"/>
      <c r="EK27" s="12"/>
      <c r="EL27" s="12"/>
      <c r="EM27" s="12"/>
      <c r="EN27" s="12"/>
      <c r="EO27" s="12"/>
      <c r="EP27" s="12"/>
      <c r="EQ27" s="12"/>
      <c r="ER27" s="12"/>
      <c r="ES27" s="12"/>
      <c r="ET27" s="12"/>
      <c r="EU27" s="12"/>
      <c r="EV27" s="12"/>
    </row>
    <row r="28" spans="1:152" x14ac:dyDescent="0.25">
      <c r="A28" s="46" t="s">
        <v>104</v>
      </c>
      <c r="H28" s="1" t="s">
        <v>8</v>
      </c>
      <c r="I28" t="s">
        <v>186</v>
      </c>
      <c r="K28" s="78">
        <v>22</v>
      </c>
      <c r="L28" s="20">
        <v>43.262999999999998</v>
      </c>
      <c r="M28" s="139"/>
      <c r="N28" s="72"/>
      <c r="O28" s="72"/>
      <c r="P28" s="12">
        <f t="shared" si="22"/>
        <v>0.01</v>
      </c>
      <c r="Q28" s="67">
        <f t="shared" si="23"/>
        <v>0.01</v>
      </c>
      <c r="R28">
        <v>1</v>
      </c>
      <c r="S28">
        <v>0.25</v>
      </c>
      <c r="T28">
        <v>1</v>
      </c>
      <c r="U28">
        <v>0.25</v>
      </c>
      <c r="V28">
        <v>0.25</v>
      </c>
      <c r="W28">
        <v>1</v>
      </c>
      <c r="AB28" s="11">
        <v>1</v>
      </c>
      <c r="AC28" s="25">
        <f t="shared" si="0"/>
        <v>-4.6051701859880909</v>
      </c>
      <c r="AD28" s="12">
        <f t="shared" si="1"/>
        <v>-1.9021355116037766</v>
      </c>
      <c r="AE28" s="12">
        <f t="shared" si="2"/>
        <v>-5.1577906083066614</v>
      </c>
      <c r="AF28" s="12">
        <f t="shared" si="3"/>
        <v>-2.4962604746477499</v>
      </c>
      <c r="AG28" s="12">
        <f t="shared" si="4"/>
        <v>-2.3337011077642349</v>
      </c>
      <c r="AH28" s="12">
        <f t="shared" si="5"/>
        <v>-5.8703268304903142</v>
      </c>
      <c r="AI28" s="12" t="str">
        <f t="shared" si="6"/>
        <v>na</v>
      </c>
      <c r="AJ28" s="12" t="str">
        <f t="shared" si="7"/>
        <v>na</v>
      </c>
      <c r="AK28" s="12" t="str">
        <f t="shared" si="8"/>
        <v>na</v>
      </c>
      <c r="AL28" s="12" t="str">
        <f t="shared" si="9"/>
        <v>na</v>
      </c>
      <c r="AM28" s="12">
        <f t="shared" si="10"/>
        <v>-4.6051701859880909</v>
      </c>
      <c r="AN28" s="25">
        <f t="shared" si="11"/>
        <v>1</v>
      </c>
      <c r="AO28" s="12">
        <f t="shared" si="12"/>
        <v>0.17060491493383739</v>
      </c>
      <c r="AP28" s="12">
        <f t="shared" si="13"/>
        <v>1.2544</v>
      </c>
      <c r="AQ28" s="12">
        <f t="shared" si="14"/>
        <v>0.29382478819110835</v>
      </c>
      <c r="AR28" s="12">
        <f t="shared" si="15"/>
        <v>0.25680241051862668</v>
      </c>
      <c r="AS28" s="12">
        <f t="shared" si="16"/>
        <v>1.6249245260234275</v>
      </c>
      <c r="AT28" s="12" t="str">
        <f t="shared" si="17"/>
        <v>na</v>
      </c>
      <c r="AU28" s="12" t="str">
        <f t="shared" si="18"/>
        <v>na</v>
      </c>
      <c r="AV28" s="12" t="str">
        <f t="shared" si="19"/>
        <v>na</v>
      </c>
      <c r="AW28" s="12" t="str">
        <f t="shared" si="20"/>
        <v>na</v>
      </c>
      <c r="AX28" s="67">
        <f t="shared" si="21"/>
        <v>1</v>
      </c>
      <c r="AZ28" s="13"/>
      <c r="BK28" s="16"/>
      <c r="BL28" s="120"/>
      <c r="BM28" s="12"/>
      <c r="BN28" s="12"/>
      <c r="BO28" s="12"/>
      <c r="BP28" s="12"/>
      <c r="CA28" s="11"/>
      <c r="CB28" s="12"/>
      <c r="CC28" s="12"/>
      <c r="CD28" s="12"/>
      <c r="CE28" s="12"/>
      <c r="CF28" s="12"/>
      <c r="CG28" s="12"/>
      <c r="CH28" s="12"/>
      <c r="CI28" s="12"/>
      <c r="CJ28" s="12"/>
      <c r="CK28" s="12"/>
      <c r="CL28" s="12"/>
      <c r="CM28" s="12"/>
      <c r="CN28" s="12"/>
      <c r="CO28" s="12"/>
      <c r="CP28" s="12"/>
      <c r="CQ28" s="12"/>
      <c r="CR28" s="12"/>
      <c r="CS28" s="12"/>
      <c r="CT28" s="12"/>
      <c r="CU28" s="12"/>
      <c r="CV28" s="12"/>
      <c r="CW28" s="12"/>
      <c r="CY28" s="13"/>
      <c r="DJ28" s="16"/>
      <c r="DK28" s="120"/>
      <c r="DL28" s="12"/>
      <c r="DM28" s="12"/>
      <c r="DN28" s="12"/>
      <c r="DO28" s="12"/>
      <c r="DZ28" s="11"/>
      <c r="EA28" s="12"/>
      <c r="EB28" s="12"/>
      <c r="EC28" s="12"/>
      <c r="ED28" s="12"/>
      <c r="EE28" s="12"/>
      <c r="EF28" s="12"/>
      <c r="EG28" s="12"/>
      <c r="EH28" s="12"/>
      <c r="EI28" s="12"/>
      <c r="EJ28" s="12"/>
      <c r="EK28" s="12"/>
      <c r="EL28" s="12"/>
      <c r="EM28" s="12"/>
      <c r="EN28" s="12"/>
      <c r="EO28" s="12"/>
      <c r="EP28" s="12"/>
      <c r="EQ28" s="12"/>
      <c r="ER28" s="12"/>
      <c r="ES28" s="12"/>
      <c r="ET28" s="12"/>
      <c r="EU28" s="12"/>
      <c r="EV28" s="12"/>
    </row>
    <row r="29" spans="1:152" x14ac:dyDescent="0.25">
      <c r="A29" s="46" t="s">
        <v>105</v>
      </c>
      <c r="H29" s="1" t="s">
        <v>8</v>
      </c>
      <c r="I29" t="s">
        <v>186</v>
      </c>
      <c r="K29" s="78">
        <v>22</v>
      </c>
      <c r="L29" s="20">
        <v>181.42</v>
      </c>
      <c r="M29" s="139"/>
      <c r="N29" s="72"/>
      <c r="O29" s="72"/>
      <c r="P29" s="12">
        <f t="shared" si="22"/>
        <v>0.01</v>
      </c>
      <c r="Q29" s="67">
        <f t="shared" si="23"/>
        <v>0.01</v>
      </c>
      <c r="R29">
        <v>1</v>
      </c>
      <c r="S29">
        <v>0.25</v>
      </c>
      <c r="T29">
        <v>1</v>
      </c>
      <c r="U29">
        <v>0.25</v>
      </c>
      <c r="V29">
        <v>0.25</v>
      </c>
      <c r="W29">
        <v>1</v>
      </c>
      <c r="AB29" s="11">
        <v>1</v>
      </c>
      <c r="AC29" s="25">
        <f t="shared" si="0"/>
        <v>-4.6051701859880909</v>
      </c>
      <c r="AD29" s="12">
        <f t="shared" si="1"/>
        <v>-1.9021355116037766</v>
      </c>
      <c r="AE29" s="12">
        <f t="shared" si="2"/>
        <v>-5.1577906083066614</v>
      </c>
      <c r="AF29" s="12">
        <f t="shared" si="3"/>
        <v>-2.4962604746477499</v>
      </c>
      <c r="AG29" s="12">
        <f t="shared" si="4"/>
        <v>-2.3337011077642349</v>
      </c>
      <c r="AH29" s="12">
        <f t="shared" si="5"/>
        <v>-5.8703268304903142</v>
      </c>
      <c r="AI29" s="12" t="str">
        <f t="shared" si="6"/>
        <v>na</v>
      </c>
      <c r="AJ29" s="12" t="str">
        <f t="shared" si="7"/>
        <v>na</v>
      </c>
      <c r="AK29" s="12" t="str">
        <f t="shared" si="8"/>
        <v>na</v>
      </c>
      <c r="AL29" s="12" t="str">
        <f t="shared" si="9"/>
        <v>na</v>
      </c>
      <c r="AM29" s="12">
        <f t="shared" si="10"/>
        <v>-4.6051701859880909</v>
      </c>
      <c r="AN29" s="25">
        <f t="shared" si="11"/>
        <v>1</v>
      </c>
      <c r="AO29" s="12">
        <f t="shared" si="12"/>
        <v>0.17060491493383739</v>
      </c>
      <c r="AP29" s="12">
        <f t="shared" si="13"/>
        <v>1.2544</v>
      </c>
      <c r="AQ29" s="12">
        <f t="shared" si="14"/>
        <v>0.29382478819110835</v>
      </c>
      <c r="AR29" s="12">
        <f t="shared" si="15"/>
        <v>0.25680241051862668</v>
      </c>
      <c r="AS29" s="12">
        <f t="shared" si="16"/>
        <v>1.6249245260234275</v>
      </c>
      <c r="AT29" s="12" t="str">
        <f t="shared" si="17"/>
        <v>na</v>
      </c>
      <c r="AU29" s="12" t="str">
        <f t="shared" si="18"/>
        <v>na</v>
      </c>
      <c r="AV29" s="12" t="str">
        <f t="shared" si="19"/>
        <v>na</v>
      </c>
      <c r="AW29" s="12" t="str">
        <f t="shared" si="20"/>
        <v>na</v>
      </c>
      <c r="AX29" s="67">
        <f t="shared" si="21"/>
        <v>1</v>
      </c>
      <c r="AZ29" s="13"/>
      <c r="BK29" s="16"/>
      <c r="BL29" s="120"/>
      <c r="BM29" s="12"/>
      <c r="BN29" s="12"/>
      <c r="BO29" s="12"/>
      <c r="BP29" s="12"/>
      <c r="CA29" s="11"/>
      <c r="CB29" s="12"/>
      <c r="CC29" s="12"/>
      <c r="CD29" s="12"/>
      <c r="CE29" s="12"/>
      <c r="CF29" s="12"/>
      <c r="CG29" s="12"/>
      <c r="CH29" s="12"/>
      <c r="CI29" s="12"/>
      <c r="CJ29" s="12"/>
      <c r="CK29" s="12"/>
      <c r="CL29" s="12"/>
      <c r="CM29" s="12"/>
      <c r="CN29" s="12"/>
      <c r="CO29" s="12"/>
      <c r="CP29" s="12"/>
      <c r="CQ29" s="12"/>
      <c r="CR29" s="12"/>
      <c r="CS29" s="12"/>
      <c r="CT29" s="12"/>
      <c r="CU29" s="12"/>
      <c r="CV29" s="12"/>
      <c r="CW29" s="12"/>
      <c r="CY29" s="13"/>
      <c r="DJ29" s="16"/>
      <c r="DK29" s="120"/>
      <c r="DL29" s="12"/>
      <c r="DM29" s="12"/>
      <c r="DN29" s="12"/>
      <c r="DO29" s="12"/>
      <c r="DZ29" s="11"/>
      <c r="EA29" s="12"/>
      <c r="EB29" s="12"/>
      <c r="EC29" s="12"/>
      <c r="ED29" s="12"/>
      <c r="EE29" s="12"/>
      <c r="EF29" s="12"/>
      <c r="EG29" s="12"/>
      <c r="EH29" s="12"/>
      <c r="EI29" s="12"/>
      <c r="EJ29" s="12"/>
      <c r="EK29" s="12"/>
      <c r="EL29" s="12"/>
      <c r="EM29" s="12"/>
      <c r="EN29" s="12"/>
      <c r="EO29" s="12"/>
      <c r="EP29" s="12"/>
      <c r="EQ29" s="12"/>
      <c r="ER29" s="12"/>
      <c r="ES29" s="12"/>
      <c r="ET29" s="12"/>
      <c r="EU29" s="12"/>
      <c r="EV29" s="12"/>
    </row>
    <row r="30" spans="1:152" x14ac:dyDescent="0.25">
      <c r="A30" s="46" t="s">
        <v>106</v>
      </c>
      <c r="H30" s="1" t="s">
        <v>9</v>
      </c>
      <c r="I30" t="s">
        <v>186</v>
      </c>
      <c r="K30" s="78">
        <v>16</v>
      </c>
      <c r="L30" s="16">
        <v>1.0199999999999999E-2</v>
      </c>
      <c r="M30" s="128"/>
      <c r="N30" s="104"/>
      <c r="O30" s="104"/>
      <c r="P30" s="12">
        <f t="shared" si="22"/>
        <v>0.01</v>
      </c>
      <c r="Q30" s="67">
        <f t="shared" si="23"/>
        <v>0.01</v>
      </c>
      <c r="R30">
        <v>1</v>
      </c>
      <c r="X30">
        <v>1</v>
      </c>
      <c r="AB30" s="11"/>
      <c r="AC30" s="25">
        <f t="shared" si="0"/>
        <v>-4.6051701859880909</v>
      </c>
      <c r="AD30" s="12" t="str">
        <f t="shared" si="1"/>
        <v>na</v>
      </c>
      <c r="AE30" s="12" t="str">
        <f t="shared" si="2"/>
        <v>na</v>
      </c>
      <c r="AF30" s="12" t="str">
        <f t="shared" si="3"/>
        <v>na</v>
      </c>
      <c r="AG30" s="12" t="str">
        <f t="shared" si="4"/>
        <v>na</v>
      </c>
      <c r="AH30" s="12" t="str">
        <f t="shared" si="5"/>
        <v>na</v>
      </c>
      <c r="AI30" s="12">
        <f t="shared" si="6"/>
        <v>-5.1577906083066614</v>
      </c>
      <c r="AJ30" s="12" t="str">
        <f t="shared" si="7"/>
        <v>na</v>
      </c>
      <c r="AK30" s="12" t="str">
        <f t="shared" si="8"/>
        <v>na</v>
      </c>
      <c r="AL30" s="12" t="str">
        <f t="shared" si="9"/>
        <v>na</v>
      </c>
      <c r="AM30" s="12" t="str">
        <f t="shared" si="10"/>
        <v>na</v>
      </c>
      <c r="AN30" s="25">
        <f t="shared" si="11"/>
        <v>1</v>
      </c>
      <c r="AO30" s="12" t="str">
        <f t="shared" si="12"/>
        <v>na</v>
      </c>
      <c r="AP30" s="12" t="str">
        <f t="shared" si="13"/>
        <v>na</v>
      </c>
      <c r="AQ30" s="12" t="str">
        <f t="shared" si="14"/>
        <v>na</v>
      </c>
      <c r="AR30" s="12" t="str">
        <f t="shared" si="15"/>
        <v>na</v>
      </c>
      <c r="AS30" s="12" t="str">
        <f t="shared" si="16"/>
        <v>na</v>
      </c>
      <c r="AT30" s="12">
        <f t="shared" si="17"/>
        <v>1.2544</v>
      </c>
      <c r="AU30" s="12" t="str">
        <f t="shared" si="18"/>
        <v>na</v>
      </c>
      <c r="AV30" s="12" t="str">
        <f t="shared" si="19"/>
        <v>na</v>
      </c>
      <c r="AW30" s="12" t="str">
        <f t="shared" si="20"/>
        <v>na</v>
      </c>
      <c r="AX30" s="67" t="str">
        <f t="shared" si="21"/>
        <v>na</v>
      </c>
      <c r="AZ30" s="13"/>
      <c r="BK30" s="16"/>
      <c r="BL30" s="36"/>
      <c r="BM30" s="12"/>
      <c r="BN30" s="12"/>
      <c r="BO30" s="12"/>
      <c r="BP30" s="12"/>
      <c r="CA30" s="11"/>
      <c r="CB30" s="12"/>
      <c r="CC30" s="12"/>
      <c r="CD30" s="12"/>
      <c r="CE30" s="12"/>
      <c r="CF30" s="12"/>
      <c r="CG30" s="12"/>
      <c r="CH30" s="12"/>
      <c r="CI30" s="12"/>
      <c r="CJ30" s="12"/>
      <c r="CK30" s="12"/>
      <c r="CL30" s="12"/>
      <c r="CM30" s="12"/>
      <c r="CN30" s="12"/>
      <c r="CO30" s="12"/>
      <c r="CP30" s="12"/>
      <c r="CQ30" s="12"/>
      <c r="CR30" s="12"/>
      <c r="CS30" s="12"/>
      <c r="CT30" s="12"/>
      <c r="CU30" s="12"/>
      <c r="CV30" s="12"/>
      <c r="CW30" s="12"/>
      <c r="CY30" s="13"/>
      <c r="DJ30" s="16"/>
      <c r="DK30" s="36"/>
      <c r="DL30" s="12"/>
      <c r="DM30" s="12"/>
      <c r="DN30" s="12"/>
      <c r="DO30" s="12"/>
      <c r="DZ30" s="11"/>
      <c r="EA30" s="12"/>
      <c r="EB30" s="12"/>
      <c r="EC30" s="12"/>
      <c r="ED30" s="12"/>
      <c r="EE30" s="12"/>
      <c r="EF30" s="12"/>
      <c r="EG30" s="12"/>
      <c r="EH30" s="12"/>
      <c r="EI30" s="12"/>
      <c r="EJ30" s="12"/>
      <c r="EK30" s="12"/>
      <c r="EL30" s="12"/>
      <c r="EM30" s="12"/>
      <c r="EN30" s="12"/>
      <c r="EO30" s="12"/>
      <c r="EP30" s="12"/>
      <c r="EQ30" s="12"/>
      <c r="ER30" s="12"/>
      <c r="ES30" s="12"/>
      <c r="ET30" s="12"/>
      <c r="EU30" s="12"/>
      <c r="EV30" s="12"/>
    </row>
    <row r="31" spans="1:152" x14ac:dyDescent="0.25">
      <c r="A31" s="46" t="s">
        <v>107</v>
      </c>
      <c r="H31" s="1" t="s">
        <v>9</v>
      </c>
      <c r="I31" t="s">
        <v>186</v>
      </c>
      <c r="K31" s="78">
        <v>16</v>
      </c>
      <c r="L31" s="16">
        <v>7.4999999999999997E-2</v>
      </c>
      <c r="M31" s="128"/>
      <c r="N31" s="104"/>
      <c r="O31" s="104"/>
      <c r="P31" s="12">
        <f t="shared" si="22"/>
        <v>0.01</v>
      </c>
      <c r="Q31" s="67">
        <f t="shared" si="23"/>
        <v>0.01</v>
      </c>
      <c r="R31">
        <v>1</v>
      </c>
      <c r="X31">
        <v>1</v>
      </c>
      <c r="AB31" s="11"/>
      <c r="AC31" s="25">
        <f t="shared" si="0"/>
        <v>-4.6051701859880909</v>
      </c>
      <c r="AD31" s="12" t="str">
        <f t="shared" si="1"/>
        <v>na</v>
      </c>
      <c r="AE31" s="12" t="str">
        <f t="shared" si="2"/>
        <v>na</v>
      </c>
      <c r="AF31" s="12" t="str">
        <f t="shared" si="3"/>
        <v>na</v>
      </c>
      <c r="AG31" s="12" t="str">
        <f t="shared" si="4"/>
        <v>na</v>
      </c>
      <c r="AH31" s="12" t="str">
        <f t="shared" si="5"/>
        <v>na</v>
      </c>
      <c r="AI31" s="12">
        <f t="shared" si="6"/>
        <v>-5.1577906083066614</v>
      </c>
      <c r="AJ31" s="12" t="str">
        <f t="shared" si="7"/>
        <v>na</v>
      </c>
      <c r="AK31" s="12" t="str">
        <f t="shared" si="8"/>
        <v>na</v>
      </c>
      <c r="AL31" s="12" t="str">
        <f t="shared" si="9"/>
        <v>na</v>
      </c>
      <c r="AM31" s="12" t="str">
        <f t="shared" si="10"/>
        <v>na</v>
      </c>
      <c r="AN31" s="25">
        <f t="shared" si="11"/>
        <v>1</v>
      </c>
      <c r="AO31" s="12" t="str">
        <f t="shared" si="12"/>
        <v>na</v>
      </c>
      <c r="AP31" s="12" t="str">
        <f t="shared" si="13"/>
        <v>na</v>
      </c>
      <c r="AQ31" s="12" t="str">
        <f t="shared" si="14"/>
        <v>na</v>
      </c>
      <c r="AR31" s="12" t="str">
        <f t="shared" si="15"/>
        <v>na</v>
      </c>
      <c r="AS31" s="12" t="str">
        <f t="shared" si="16"/>
        <v>na</v>
      </c>
      <c r="AT31" s="12">
        <f t="shared" si="17"/>
        <v>1.2544</v>
      </c>
      <c r="AU31" s="12" t="str">
        <f t="shared" si="18"/>
        <v>na</v>
      </c>
      <c r="AV31" s="12" t="str">
        <f t="shared" si="19"/>
        <v>na</v>
      </c>
      <c r="AW31" s="12" t="str">
        <f t="shared" si="20"/>
        <v>na</v>
      </c>
      <c r="AX31" s="67" t="str">
        <f t="shared" si="21"/>
        <v>na</v>
      </c>
      <c r="AZ31" s="13"/>
      <c r="BK31" s="16"/>
      <c r="BL31" s="36"/>
      <c r="BM31" s="12"/>
      <c r="BN31" s="12"/>
      <c r="BO31" s="12"/>
      <c r="BP31" s="12"/>
      <c r="CA31" s="11"/>
      <c r="CB31" s="12"/>
      <c r="CC31" s="12"/>
      <c r="CD31" s="12"/>
      <c r="CE31" s="12"/>
      <c r="CF31" s="12"/>
      <c r="CG31" s="12"/>
      <c r="CH31" s="12"/>
      <c r="CI31" s="12"/>
      <c r="CJ31" s="12"/>
      <c r="CK31" s="12"/>
      <c r="CL31" s="12"/>
      <c r="CM31" s="12"/>
      <c r="CN31" s="12"/>
      <c r="CO31" s="12"/>
      <c r="CP31" s="12"/>
      <c r="CQ31" s="12"/>
      <c r="CR31" s="12"/>
      <c r="CS31" s="12"/>
      <c r="CT31" s="12"/>
      <c r="CU31" s="12"/>
      <c r="CV31" s="12"/>
      <c r="CW31" s="12"/>
      <c r="CY31" s="13"/>
      <c r="DJ31" s="16"/>
      <c r="DK31" s="36"/>
      <c r="DL31" s="12"/>
      <c r="DM31" s="12"/>
      <c r="DN31" s="12"/>
      <c r="DO31" s="12"/>
      <c r="DZ31" s="11"/>
      <c r="EA31" s="12"/>
      <c r="EB31" s="12"/>
      <c r="EC31" s="12"/>
      <c r="ED31" s="12"/>
      <c r="EE31" s="12"/>
      <c r="EF31" s="12"/>
      <c r="EG31" s="12"/>
      <c r="EH31" s="12"/>
      <c r="EI31" s="12"/>
      <c r="EJ31" s="12"/>
      <c r="EK31" s="12"/>
      <c r="EL31" s="12"/>
      <c r="EM31" s="12"/>
      <c r="EN31" s="12"/>
      <c r="EO31" s="12"/>
      <c r="EP31" s="12"/>
      <c r="EQ31" s="12"/>
      <c r="ER31" s="12"/>
      <c r="ES31" s="12"/>
      <c r="ET31" s="12"/>
      <c r="EU31" s="12"/>
      <c r="EV31" s="12"/>
    </row>
    <row r="32" spans="1:152" x14ac:dyDescent="0.25">
      <c r="A32" s="46" t="s">
        <v>108</v>
      </c>
      <c r="H32" s="1" t="s">
        <v>9</v>
      </c>
      <c r="I32" t="s">
        <v>186</v>
      </c>
      <c r="K32" s="78">
        <v>16</v>
      </c>
      <c r="L32" s="16">
        <v>0.1661</v>
      </c>
      <c r="M32" s="128"/>
      <c r="N32" s="104"/>
      <c r="O32" s="104"/>
      <c r="P32" s="12">
        <f t="shared" si="22"/>
        <v>0.01</v>
      </c>
      <c r="Q32" s="67">
        <f t="shared" si="23"/>
        <v>0.01</v>
      </c>
      <c r="R32">
        <v>1</v>
      </c>
      <c r="S32">
        <v>1</v>
      </c>
      <c r="T32">
        <v>1</v>
      </c>
      <c r="U32">
        <v>0.25</v>
      </c>
      <c r="V32">
        <v>0.25</v>
      </c>
      <c r="W32">
        <v>1</v>
      </c>
      <c r="Y32">
        <v>1</v>
      </c>
      <c r="AB32" s="11"/>
      <c r="AC32" s="25">
        <f t="shared" si="0"/>
        <v>-4.6051701859880909</v>
      </c>
      <c r="AD32" s="12">
        <f t="shared" si="1"/>
        <v>-7.6085420464151063</v>
      </c>
      <c r="AE32" s="12">
        <f t="shared" si="2"/>
        <v>-5.1577906083066614</v>
      </c>
      <c r="AF32" s="12">
        <f t="shared" si="3"/>
        <v>-2.4962604746477499</v>
      </c>
      <c r="AG32" s="12">
        <f t="shared" si="4"/>
        <v>-2.3337011077642349</v>
      </c>
      <c r="AH32" s="12">
        <f t="shared" si="5"/>
        <v>-5.8703268304903142</v>
      </c>
      <c r="AI32" s="12" t="str">
        <f t="shared" si="6"/>
        <v>na</v>
      </c>
      <c r="AJ32" s="12">
        <f t="shared" si="7"/>
        <v>-4.8658401965157188</v>
      </c>
      <c r="AK32" s="12" t="str">
        <f t="shared" si="8"/>
        <v>na</v>
      </c>
      <c r="AL32" s="12" t="str">
        <f t="shared" si="9"/>
        <v>na</v>
      </c>
      <c r="AM32" s="12" t="str">
        <f t="shared" si="10"/>
        <v>na</v>
      </c>
      <c r="AN32" s="25">
        <f t="shared" si="11"/>
        <v>1</v>
      </c>
      <c r="AO32" s="12">
        <f t="shared" si="12"/>
        <v>2.7296786389413983</v>
      </c>
      <c r="AP32" s="12">
        <f t="shared" si="13"/>
        <v>1.2544</v>
      </c>
      <c r="AQ32" s="12">
        <f t="shared" si="14"/>
        <v>0.29382478819110835</v>
      </c>
      <c r="AR32" s="12">
        <f t="shared" si="15"/>
        <v>0.25680241051862668</v>
      </c>
      <c r="AS32" s="12">
        <f t="shared" si="16"/>
        <v>1.6249245260234275</v>
      </c>
      <c r="AT32" s="12" t="str">
        <f t="shared" si="17"/>
        <v>na</v>
      </c>
      <c r="AU32" s="12">
        <f t="shared" si="18"/>
        <v>1.1164115343538625</v>
      </c>
      <c r="AV32" s="12" t="str">
        <f t="shared" si="19"/>
        <v>na</v>
      </c>
      <c r="AW32" s="12" t="str">
        <f t="shared" si="20"/>
        <v>na</v>
      </c>
      <c r="AX32" s="67" t="str">
        <f t="shared" si="21"/>
        <v>na</v>
      </c>
      <c r="AZ32" s="13"/>
      <c r="BK32" s="16"/>
      <c r="BL32" s="36"/>
      <c r="BM32" s="12"/>
      <c r="BN32" s="12"/>
      <c r="BO32" s="12"/>
      <c r="BP32" s="12"/>
      <c r="CA32" s="11"/>
      <c r="CB32" s="12"/>
      <c r="CC32" s="12"/>
      <c r="CD32" s="12"/>
      <c r="CE32" s="12"/>
      <c r="CF32" s="12"/>
      <c r="CG32" s="12"/>
      <c r="CH32" s="12"/>
      <c r="CI32" s="12"/>
      <c r="CJ32" s="12"/>
      <c r="CK32" s="12"/>
      <c r="CL32" s="12"/>
      <c r="CM32" s="12"/>
      <c r="CN32" s="12"/>
      <c r="CO32" s="12"/>
      <c r="CP32" s="12"/>
      <c r="CQ32" s="12"/>
      <c r="CR32" s="12"/>
      <c r="CS32" s="12"/>
      <c r="CT32" s="12"/>
      <c r="CU32" s="12"/>
      <c r="CV32" s="12"/>
      <c r="CW32" s="12"/>
      <c r="CY32" s="13"/>
      <c r="DJ32" s="16"/>
      <c r="DK32" s="36"/>
      <c r="DL32" s="12"/>
      <c r="DM32" s="12"/>
      <c r="DN32" s="12"/>
      <c r="DO32" s="12"/>
      <c r="DZ32" s="11"/>
      <c r="EA32" s="12"/>
      <c r="EB32" s="12"/>
      <c r="EC32" s="12"/>
      <c r="ED32" s="12"/>
      <c r="EE32" s="12"/>
      <c r="EF32" s="12"/>
      <c r="EG32" s="12"/>
      <c r="EH32" s="12"/>
      <c r="EI32" s="12"/>
      <c r="EJ32" s="12"/>
      <c r="EK32" s="12"/>
      <c r="EL32" s="12"/>
      <c r="EM32" s="12"/>
      <c r="EN32" s="12"/>
      <c r="EO32" s="12"/>
      <c r="EP32" s="12"/>
      <c r="EQ32" s="12"/>
      <c r="ER32" s="12"/>
      <c r="ES32" s="12"/>
      <c r="ET32" s="12"/>
      <c r="EU32" s="12"/>
      <c r="EV32" s="12"/>
    </row>
    <row r="33" spans="1:152" x14ac:dyDescent="0.25">
      <c r="A33" s="46" t="s">
        <v>109</v>
      </c>
      <c r="H33" s="1" t="s">
        <v>8</v>
      </c>
      <c r="I33" t="s">
        <v>186</v>
      </c>
      <c r="K33" s="78">
        <v>22</v>
      </c>
      <c r="L33" s="20">
        <v>73.712999999999994</v>
      </c>
      <c r="M33" s="139"/>
      <c r="N33" s="72"/>
      <c r="O33" s="72"/>
      <c r="P33" s="12">
        <f t="shared" si="22"/>
        <v>0.01</v>
      </c>
      <c r="Q33" s="67">
        <f t="shared" si="23"/>
        <v>0.01</v>
      </c>
      <c r="R33">
        <v>1</v>
      </c>
      <c r="T33">
        <v>1</v>
      </c>
      <c r="U33">
        <v>0.125</v>
      </c>
      <c r="V33">
        <v>0.25</v>
      </c>
      <c r="W33">
        <v>1</v>
      </c>
      <c r="Y33">
        <v>1</v>
      </c>
      <c r="Z33">
        <v>1</v>
      </c>
      <c r="AA33">
        <v>1</v>
      </c>
      <c r="AB33" s="11"/>
      <c r="AC33" s="25">
        <f t="shared" si="0"/>
        <v>-4.6051701859880909</v>
      </c>
      <c r="AD33" s="12" t="str">
        <f t="shared" si="1"/>
        <v>na</v>
      </c>
      <c r="AE33" s="12">
        <f t="shared" si="2"/>
        <v>-5.1577906083066614</v>
      </c>
      <c r="AF33" s="12">
        <f t="shared" si="3"/>
        <v>-1.248130237323875</v>
      </c>
      <c r="AG33" s="12">
        <f t="shared" si="4"/>
        <v>-2.3337011077642349</v>
      </c>
      <c r="AH33" s="12">
        <f t="shared" si="5"/>
        <v>-5.8703268304903142</v>
      </c>
      <c r="AI33" s="12" t="str">
        <f t="shared" si="6"/>
        <v>na</v>
      </c>
      <c r="AJ33" s="12">
        <f t="shared" si="7"/>
        <v>-4.8658401965157188</v>
      </c>
      <c r="AK33" s="12">
        <f t="shared" si="8"/>
        <v>-4.6051701859880909</v>
      </c>
      <c r="AL33" s="12">
        <f t="shared" si="9"/>
        <v>-4.6051701859880909</v>
      </c>
      <c r="AM33" s="12" t="str">
        <f t="shared" si="10"/>
        <v>na</v>
      </c>
      <c r="AN33" s="25">
        <f t="shared" si="11"/>
        <v>1</v>
      </c>
      <c r="AO33" s="12" t="str">
        <f t="shared" si="12"/>
        <v>na</v>
      </c>
      <c r="AP33" s="12">
        <f t="shared" si="13"/>
        <v>1.2544</v>
      </c>
      <c r="AQ33" s="12">
        <f t="shared" si="14"/>
        <v>7.3456197047777089E-2</v>
      </c>
      <c r="AR33" s="12">
        <f t="shared" si="15"/>
        <v>0.25680241051862668</v>
      </c>
      <c r="AS33" s="12">
        <f t="shared" si="16"/>
        <v>1.6249245260234275</v>
      </c>
      <c r="AT33" s="12" t="str">
        <f t="shared" si="17"/>
        <v>na</v>
      </c>
      <c r="AU33" s="12">
        <f t="shared" si="18"/>
        <v>1.1164115343538625</v>
      </c>
      <c r="AV33" s="12">
        <f t="shared" si="19"/>
        <v>1</v>
      </c>
      <c r="AW33" s="12">
        <f t="shared" si="20"/>
        <v>1</v>
      </c>
      <c r="AX33" s="67" t="str">
        <f t="shared" si="21"/>
        <v>na</v>
      </c>
      <c r="AZ33" s="13"/>
      <c r="BK33" s="16"/>
      <c r="BL33" s="120"/>
      <c r="BM33" s="12"/>
      <c r="BN33" s="12"/>
      <c r="BO33" s="12"/>
      <c r="BP33" s="12"/>
      <c r="CA33" s="11"/>
      <c r="CB33" s="12"/>
      <c r="CC33" s="12"/>
      <c r="CD33" s="12"/>
      <c r="CE33" s="12"/>
      <c r="CF33" s="12"/>
      <c r="CG33" s="12"/>
      <c r="CH33" s="12"/>
      <c r="CI33" s="12"/>
      <c r="CJ33" s="12"/>
      <c r="CK33" s="12"/>
      <c r="CL33" s="12"/>
      <c r="CM33" s="12"/>
      <c r="CN33" s="12"/>
      <c r="CO33" s="12"/>
      <c r="CP33" s="12"/>
      <c r="CQ33" s="12"/>
      <c r="CR33" s="12"/>
      <c r="CS33" s="12"/>
      <c r="CT33" s="12"/>
      <c r="CU33" s="12"/>
      <c r="CV33" s="12"/>
      <c r="CW33" s="12"/>
      <c r="CY33" s="13"/>
      <c r="DJ33" s="16"/>
      <c r="DK33" s="120"/>
      <c r="DL33" s="12"/>
      <c r="DM33" s="12"/>
      <c r="DN33" s="12"/>
      <c r="DO33" s="12"/>
      <c r="DZ33" s="11"/>
      <c r="EA33" s="12"/>
      <c r="EB33" s="12"/>
      <c r="EC33" s="12"/>
      <c r="ED33" s="12"/>
      <c r="EE33" s="12"/>
      <c r="EF33" s="12"/>
      <c r="EG33" s="12"/>
      <c r="EH33" s="12"/>
      <c r="EI33" s="12"/>
      <c r="EJ33" s="12"/>
      <c r="EK33" s="12"/>
      <c r="EL33" s="12"/>
      <c r="EM33" s="12"/>
      <c r="EN33" s="12"/>
      <c r="EO33" s="12"/>
      <c r="EP33" s="12"/>
      <c r="EQ33" s="12"/>
      <c r="ER33" s="12"/>
      <c r="ES33" s="12"/>
      <c r="ET33" s="12"/>
      <c r="EU33" s="12"/>
      <c r="EV33" s="12"/>
    </row>
    <row r="34" spans="1:152" x14ac:dyDescent="0.25">
      <c r="A34" s="46" t="s">
        <v>139</v>
      </c>
      <c r="H34" s="1" t="s">
        <v>9</v>
      </c>
      <c r="I34" t="s">
        <v>186</v>
      </c>
      <c r="K34" s="78">
        <v>16</v>
      </c>
      <c r="L34" s="16">
        <v>0.72839999999999994</v>
      </c>
      <c r="M34" s="128"/>
      <c r="N34" s="104"/>
      <c r="O34" s="104"/>
      <c r="P34" s="12">
        <f t="shared" si="22"/>
        <v>0.01</v>
      </c>
      <c r="Q34" s="67">
        <f t="shared" si="23"/>
        <v>0.01</v>
      </c>
      <c r="R34">
        <v>1</v>
      </c>
      <c r="S34">
        <v>0.25</v>
      </c>
      <c r="U34">
        <v>1</v>
      </c>
      <c r="V34">
        <v>1</v>
      </c>
      <c r="W34">
        <v>1</v>
      </c>
      <c r="AB34" s="11"/>
      <c r="AC34" s="25">
        <f t="shared" si="0"/>
        <v>-4.6051701859880909</v>
      </c>
      <c r="AD34" s="12">
        <f t="shared" si="1"/>
        <v>-1.9021355116037766</v>
      </c>
      <c r="AE34" s="12" t="str">
        <f t="shared" si="2"/>
        <v>na</v>
      </c>
      <c r="AF34" s="12">
        <f t="shared" si="3"/>
        <v>-9.9850418985909997</v>
      </c>
      <c r="AG34" s="12">
        <f t="shared" si="4"/>
        <v>-9.3348044310569396</v>
      </c>
      <c r="AH34" s="12">
        <f t="shared" si="5"/>
        <v>-5.8703268304903142</v>
      </c>
      <c r="AI34" s="12" t="str">
        <f t="shared" si="6"/>
        <v>na</v>
      </c>
      <c r="AJ34" s="12" t="str">
        <f t="shared" si="7"/>
        <v>na</v>
      </c>
      <c r="AK34" s="12" t="str">
        <f t="shared" si="8"/>
        <v>na</v>
      </c>
      <c r="AL34" s="12" t="str">
        <f t="shared" si="9"/>
        <v>na</v>
      </c>
      <c r="AM34" s="12" t="str">
        <f t="shared" si="10"/>
        <v>na</v>
      </c>
      <c r="AN34" s="25">
        <f t="shared" si="11"/>
        <v>1</v>
      </c>
      <c r="AO34" s="12">
        <f t="shared" si="12"/>
        <v>0.17060491493383739</v>
      </c>
      <c r="AP34" s="12" t="str">
        <f t="shared" si="13"/>
        <v>na</v>
      </c>
      <c r="AQ34" s="12">
        <f t="shared" si="14"/>
        <v>4.7011966110577337</v>
      </c>
      <c r="AR34" s="12">
        <f t="shared" si="15"/>
        <v>4.1088385682980268</v>
      </c>
      <c r="AS34" s="12">
        <f t="shared" si="16"/>
        <v>1.6249245260234275</v>
      </c>
      <c r="AT34" s="12" t="str">
        <f t="shared" si="17"/>
        <v>na</v>
      </c>
      <c r="AU34" s="12" t="str">
        <f t="shared" si="18"/>
        <v>na</v>
      </c>
      <c r="AV34" s="12" t="str">
        <f t="shared" si="19"/>
        <v>na</v>
      </c>
      <c r="AW34" s="12" t="str">
        <f t="shared" si="20"/>
        <v>na</v>
      </c>
      <c r="AX34" s="67" t="str">
        <f t="shared" si="21"/>
        <v>na</v>
      </c>
      <c r="AZ34" s="13"/>
      <c r="BK34" s="16"/>
      <c r="BL34" s="36"/>
      <c r="BM34" s="12"/>
      <c r="BN34" s="12"/>
      <c r="BO34" s="12"/>
      <c r="BP34" s="12"/>
      <c r="CA34" s="11"/>
      <c r="CB34" s="12"/>
      <c r="CC34" s="12"/>
      <c r="CD34" s="12"/>
      <c r="CE34" s="12"/>
      <c r="CF34" s="12"/>
      <c r="CG34" s="12"/>
      <c r="CH34" s="12"/>
      <c r="CI34" s="12"/>
      <c r="CJ34" s="12"/>
      <c r="CK34" s="12"/>
      <c r="CL34" s="12"/>
      <c r="CM34" s="12"/>
      <c r="CN34" s="12"/>
      <c r="CO34" s="12"/>
      <c r="CP34" s="12"/>
      <c r="CQ34" s="12"/>
      <c r="CR34" s="12"/>
      <c r="CS34" s="12"/>
      <c r="CT34" s="12"/>
      <c r="CU34" s="12"/>
      <c r="CV34" s="12"/>
      <c r="CW34" s="12"/>
      <c r="CY34" s="13"/>
      <c r="DJ34" s="16"/>
      <c r="DK34" s="36"/>
      <c r="DL34" s="12"/>
      <c r="DM34" s="12"/>
      <c r="DN34" s="12"/>
      <c r="DO34" s="12"/>
      <c r="DZ34" s="11"/>
      <c r="EA34" s="12"/>
      <c r="EB34" s="12"/>
      <c r="EC34" s="12"/>
      <c r="ED34" s="12"/>
      <c r="EE34" s="12"/>
      <c r="EF34" s="12"/>
      <c r="EG34" s="12"/>
      <c r="EH34" s="12"/>
      <c r="EI34" s="12"/>
      <c r="EJ34" s="12"/>
      <c r="EK34" s="12"/>
      <c r="EL34" s="12"/>
      <c r="EM34" s="12"/>
      <c r="EN34" s="12"/>
      <c r="EO34" s="12"/>
      <c r="EP34" s="12"/>
      <c r="EQ34" s="12"/>
      <c r="ER34" s="12"/>
      <c r="ES34" s="12"/>
      <c r="ET34" s="12"/>
      <c r="EU34" s="12"/>
      <c r="EV34" s="12"/>
    </row>
    <row r="35" spans="1:152" x14ac:dyDescent="0.25">
      <c r="A35" s="46" t="s">
        <v>111</v>
      </c>
      <c r="H35" s="1" t="s">
        <v>9</v>
      </c>
      <c r="I35" t="s">
        <v>186</v>
      </c>
      <c r="K35" s="78">
        <v>16</v>
      </c>
      <c r="L35" s="16">
        <v>0.42279999999999995</v>
      </c>
      <c r="M35" s="128"/>
      <c r="N35" s="104"/>
      <c r="O35" s="104"/>
      <c r="P35" s="12">
        <f t="shared" si="22"/>
        <v>0.01</v>
      </c>
      <c r="Q35" s="67">
        <f t="shared" si="23"/>
        <v>0.01</v>
      </c>
      <c r="R35">
        <v>1</v>
      </c>
      <c r="S35">
        <v>0.25</v>
      </c>
      <c r="T35">
        <v>1</v>
      </c>
      <c r="U35">
        <v>0.375</v>
      </c>
      <c r="V35">
        <v>1</v>
      </c>
      <c r="W35">
        <v>1</v>
      </c>
      <c r="X35">
        <v>1</v>
      </c>
      <c r="AB35" s="11"/>
      <c r="AC35" s="25">
        <f t="shared" si="0"/>
        <v>-4.6051701859880909</v>
      </c>
      <c r="AD35" s="12">
        <f t="shared" si="1"/>
        <v>-1.9021355116037766</v>
      </c>
      <c r="AE35" s="12">
        <f t="shared" si="2"/>
        <v>-5.1577906083066614</v>
      </c>
      <c r="AF35" s="12">
        <f t="shared" si="3"/>
        <v>-3.7443907119716253</v>
      </c>
      <c r="AG35" s="12">
        <f t="shared" si="4"/>
        <v>-9.3348044310569396</v>
      </c>
      <c r="AH35" s="12">
        <f t="shared" si="5"/>
        <v>-5.8703268304903142</v>
      </c>
      <c r="AI35" s="12">
        <f t="shared" si="6"/>
        <v>-5.1577906083066614</v>
      </c>
      <c r="AJ35" s="12" t="str">
        <f t="shared" si="7"/>
        <v>na</v>
      </c>
      <c r="AK35" s="12" t="str">
        <f t="shared" si="8"/>
        <v>na</v>
      </c>
      <c r="AL35" s="12" t="str">
        <f t="shared" si="9"/>
        <v>na</v>
      </c>
      <c r="AM35" s="12" t="str">
        <f t="shared" si="10"/>
        <v>na</v>
      </c>
      <c r="AN35" s="25">
        <f t="shared" si="11"/>
        <v>1</v>
      </c>
      <c r="AO35" s="12">
        <f t="shared" si="12"/>
        <v>0.17060491493383739</v>
      </c>
      <c r="AP35" s="12">
        <f t="shared" si="13"/>
        <v>1.2544</v>
      </c>
      <c r="AQ35" s="12">
        <f t="shared" si="14"/>
        <v>0.66110577342999388</v>
      </c>
      <c r="AR35" s="12">
        <f t="shared" si="15"/>
        <v>4.1088385682980268</v>
      </c>
      <c r="AS35" s="12">
        <f t="shared" si="16"/>
        <v>1.6249245260234275</v>
      </c>
      <c r="AT35" s="12">
        <f t="shared" si="17"/>
        <v>1.2544</v>
      </c>
      <c r="AU35" s="12" t="str">
        <f t="shared" si="18"/>
        <v>na</v>
      </c>
      <c r="AV35" s="12" t="str">
        <f t="shared" si="19"/>
        <v>na</v>
      </c>
      <c r="AW35" s="12" t="str">
        <f t="shared" si="20"/>
        <v>na</v>
      </c>
      <c r="AX35" s="67" t="str">
        <f t="shared" si="21"/>
        <v>na</v>
      </c>
      <c r="AZ35" s="13"/>
      <c r="BK35" s="16"/>
      <c r="BL35" s="36"/>
      <c r="BM35" s="12"/>
      <c r="BN35" s="12"/>
      <c r="BO35" s="12"/>
      <c r="BP35" s="12"/>
      <c r="CA35" s="11"/>
      <c r="CB35" s="12"/>
      <c r="CC35" s="12"/>
      <c r="CD35" s="12"/>
      <c r="CE35" s="12"/>
      <c r="CF35" s="12"/>
      <c r="CG35" s="12"/>
      <c r="CH35" s="12"/>
      <c r="CI35" s="12"/>
      <c r="CJ35" s="12"/>
      <c r="CK35" s="12"/>
      <c r="CL35" s="12"/>
      <c r="CM35" s="12"/>
      <c r="CN35" s="12"/>
      <c r="CO35" s="12"/>
      <c r="CP35" s="12"/>
      <c r="CQ35" s="12"/>
      <c r="CR35" s="12"/>
      <c r="CS35" s="12"/>
      <c r="CT35" s="12"/>
      <c r="CU35" s="12"/>
      <c r="CV35" s="12"/>
      <c r="CW35" s="12"/>
      <c r="CY35" s="13"/>
      <c r="DJ35" s="16"/>
      <c r="DK35" s="36"/>
      <c r="DL35" s="12"/>
      <c r="DM35" s="12"/>
      <c r="DN35" s="12"/>
      <c r="DO35" s="12"/>
      <c r="DZ35" s="11"/>
      <c r="EA35" s="12"/>
      <c r="EB35" s="12"/>
      <c r="EC35" s="12"/>
      <c r="ED35" s="12"/>
      <c r="EE35" s="12"/>
      <c r="EF35" s="12"/>
      <c r="EG35" s="12"/>
      <c r="EH35" s="12"/>
      <c r="EI35" s="12"/>
      <c r="EJ35" s="12"/>
      <c r="EK35" s="12"/>
      <c r="EL35" s="12"/>
      <c r="EM35" s="12"/>
      <c r="EN35" s="12"/>
      <c r="EO35" s="12"/>
      <c r="EP35" s="12"/>
      <c r="EQ35" s="12"/>
      <c r="ER35" s="12"/>
      <c r="ES35" s="12"/>
      <c r="ET35" s="12"/>
      <c r="EU35" s="12"/>
      <c r="EV35" s="12"/>
    </row>
    <row r="36" spans="1:152" x14ac:dyDescent="0.25">
      <c r="A36" s="46" t="s">
        <v>112</v>
      </c>
      <c r="H36" s="1" t="s">
        <v>8</v>
      </c>
      <c r="I36" t="s">
        <v>186</v>
      </c>
      <c r="K36" s="78">
        <v>22</v>
      </c>
      <c r="L36" s="20">
        <v>52.887999999999998</v>
      </c>
      <c r="M36" s="139"/>
      <c r="N36" s="72"/>
      <c r="O36" s="72"/>
      <c r="P36" s="12">
        <f t="shared" si="22"/>
        <v>0.01</v>
      </c>
      <c r="Q36" s="67">
        <f t="shared" si="23"/>
        <v>0.01</v>
      </c>
      <c r="R36">
        <v>1</v>
      </c>
      <c r="S36">
        <v>0.25</v>
      </c>
      <c r="U36">
        <v>0.25</v>
      </c>
      <c r="V36">
        <v>0.2</v>
      </c>
      <c r="W36">
        <v>1</v>
      </c>
      <c r="X36">
        <v>1</v>
      </c>
      <c r="AB36" s="11">
        <v>1</v>
      </c>
      <c r="AC36" s="25">
        <f t="shared" si="0"/>
        <v>-4.6051701859880909</v>
      </c>
      <c r="AD36" s="12">
        <f t="shared" si="1"/>
        <v>-1.9021355116037766</v>
      </c>
      <c r="AE36" s="12" t="str">
        <f t="shared" si="2"/>
        <v>na</v>
      </c>
      <c r="AF36" s="12">
        <f t="shared" si="3"/>
        <v>-2.4962604746477499</v>
      </c>
      <c r="AG36" s="12">
        <f t="shared" si="4"/>
        <v>-1.866960886211388</v>
      </c>
      <c r="AH36" s="12">
        <f t="shared" si="5"/>
        <v>-5.8703268304903142</v>
      </c>
      <c r="AI36" s="12">
        <f t="shared" si="6"/>
        <v>-5.1577906083066614</v>
      </c>
      <c r="AJ36" s="12" t="str">
        <f t="shared" si="7"/>
        <v>na</v>
      </c>
      <c r="AK36" s="12" t="str">
        <f t="shared" si="8"/>
        <v>na</v>
      </c>
      <c r="AL36" s="12" t="str">
        <f t="shared" si="9"/>
        <v>na</v>
      </c>
      <c r="AM36" s="12">
        <f t="shared" si="10"/>
        <v>-4.6051701859880909</v>
      </c>
      <c r="AN36" s="25">
        <f t="shared" si="11"/>
        <v>1</v>
      </c>
      <c r="AO36" s="12">
        <f t="shared" si="12"/>
        <v>0.17060491493383739</v>
      </c>
      <c r="AP36" s="12" t="str">
        <f t="shared" si="13"/>
        <v>na</v>
      </c>
      <c r="AQ36" s="12">
        <f t="shared" si="14"/>
        <v>0.29382478819110835</v>
      </c>
      <c r="AR36" s="12">
        <f t="shared" si="15"/>
        <v>0.1643535427319211</v>
      </c>
      <c r="AS36" s="12">
        <f t="shared" si="16"/>
        <v>1.6249245260234275</v>
      </c>
      <c r="AT36" s="12">
        <f t="shared" si="17"/>
        <v>1.2544</v>
      </c>
      <c r="AU36" s="12" t="str">
        <f t="shared" si="18"/>
        <v>na</v>
      </c>
      <c r="AV36" s="12" t="str">
        <f t="shared" si="19"/>
        <v>na</v>
      </c>
      <c r="AW36" s="12" t="str">
        <f t="shared" si="20"/>
        <v>na</v>
      </c>
      <c r="AX36" s="67">
        <f t="shared" si="21"/>
        <v>1</v>
      </c>
      <c r="AZ36" s="13"/>
      <c r="BK36" s="16"/>
      <c r="BL36" s="120"/>
      <c r="BM36" s="12"/>
      <c r="BN36" s="12"/>
      <c r="BO36" s="12"/>
      <c r="BP36" s="12"/>
      <c r="CA36" s="11"/>
      <c r="CB36" s="12"/>
      <c r="CC36" s="12"/>
      <c r="CD36" s="12"/>
      <c r="CE36" s="12"/>
      <c r="CF36" s="12"/>
      <c r="CG36" s="12"/>
      <c r="CH36" s="12"/>
      <c r="CI36" s="12"/>
      <c r="CJ36" s="12"/>
      <c r="CK36" s="12"/>
      <c r="CL36" s="12"/>
      <c r="CM36" s="12"/>
      <c r="CN36" s="12"/>
      <c r="CO36" s="12"/>
      <c r="CP36" s="12"/>
      <c r="CQ36" s="12"/>
      <c r="CR36" s="12"/>
      <c r="CS36" s="12"/>
      <c r="CT36" s="12"/>
      <c r="CU36" s="12"/>
      <c r="CV36" s="12"/>
      <c r="CW36" s="12"/>
      <c r="CY36" s="13"/>
      <c r="DJ36" s="16"/>
      <c r="DK36" s="120"/>
      <c r="DL36" s="12"/>
      <c r="DM36" s="12"/>
      <c r="DN36" s="12"/>
      <c r="DO36" s="12"/>
      <c r="DZ36" s="11"/>
      <c r="EA36" s="12"/>
      <c r="EB36" s="12"/>
      <c r="EC36" s="12"/>
      <c r="ED36" s="12"/>
      <c r="EE36" s="12"/>
      <c r="EF36" s="12"/>
      <c r="EG36" s="12"/>
      <c r="EH36" s="12"/>
      <c r="EI36" s="12"/>
      <c r="EJ36" s="12"/>
      <c r="EK36" s="12"/>
      <c r="EL36" s="12"/>
      <c r="EM36" s="12"/>
      <c r="EN36" s="12"/>
      <c r="EO36" s="12"/>
      <c r="EP36" s="12"/>
      <c r="EQ36" s="12"/>
      <c r="ER36" s="12"/>
      <c r="ES36" s="12"/>
      <c r="ET36" s="12"/>
      <c r="EU36" s="12"/>
      <c r="EV36" s="12"/>
    </row>
    <row r="37" spans="1:152" x14ac:dyDescent="0.25">
      <c r="A37" s="46" t="s">
        <v>113</v>
      </c>
      <c r="H37" s="1" t="s">
        <v>8</v>
      </c>
      <c r="I37" t="s">
        <v>186</v>
      </c>
      <c r="K37" s="78">
        <v>22</v>
      </c>
      <c r="L37" s="20">
        <v>3730.78</v>
      </c>
      <c r="M37" s="139"/>
      <c r="N37" s="72"/>
      <c r="O37" s="72"/>
      <c r="P37" s="12">
        <f t="shared" si="22"/>
        <v>0.01</v>
      </c>
      <c r="Q37" s="67">
        <f t="shared" si="23"/>
        <v>0.01</v>
      </c>
      <c r="R37">
        <v>1</v>
      </c>
      <c r="U37">
        <v>0.125</v>
      </c>
      <c r="V37">
        <v>0.1</v>
      </c>
      <c r="W37">
        <v>1</v>
      </c>
      <c r="AA37">
        <v>1</v>
      </c>
      <c r="AB37" s="11">
        <v>1</v>
      </c>
      <c r="AC37" s="25">
        <f t="shared" si="0"/>
        <v>-4.6051701859880909</v>
      </c>
      <c r="AD37" s="12" t="str">
        <f t="shared" si="1"/>
        <v>na</v>
      </c>
      <c r="AE37" s="12" t="str">
        <f t="shared" si="2"/>
        <v>na</v>
      </c>
      <c r="AF37" s="12">
        <f t="shared" si="3"/>
        <v>-1.248130237323875</v>
      </c>
      <c r="AG37" s="12">
        <f t="shared" si="4"/>
        <v>-0.933480443105694</v>
      </c>
      <c r="AH37" s="12">
        <f t="shared" si="5"/>
        <v>-5.8703268304903142</v>
      </c>
      <c r="AI37" s="12" t="str">
        <f t="shared" si="6"/>
        <v>na</v>
      </c>
      <c r="AJ37" s="12" t="str">
        <f t="shared" si="7"/>
        <v>na</v>
      </c>
      <c r="AK37" s="12" t="str">
        <f t="shared" si="8"/>
        <v>na</v>
      </c>
      <c r="AL37" s="12">
        <f t="shared" si="9"/>
        <v>-4.6051701859880909</v>
      </c>
      <c r="AM37" s="12">
        <f t="shared" si="10"/>
        <v>-4.6051701859880909</v>
      </c>
      <c r="AN37" s="25">
        <f t="shared" si="11"/>
        <v>1</v>
      </c>
      <c r="AO37" s="12" t="str">
        <f t="shared" si="12"/>
        <v>na</v>
      </c>
      <c r="AP37" s="12" t="str">
        <f t="shared" si="13"/>
        <v>na</v>
      </c>
      <c r="AQ37" s="12">
        <f t="shared" si="14"/>
        <v>7.3456197047777089E-2</v>
      </c>
      <c r="AR37" s="12">
        <f t="shared" si="15"/>
        <v>4.1088385682980275E-2</v>
      </c>
      <c r="AS37" s="12">
        <f t="shared" si="16"/>
        <v>1.6249245260234275</v>
      </c>
      <c r="AT37" s="12" t="str">
        <f t="shared" si="17"/>
        <v>na</v>
      </c>
      <c r="AU37" s="12" t="str">
        <f t="shared" si="18"/>
        <v>na</v>
      </c>
      <c r="AV37" s="12" t="str">
        <f t="shared" si="19"/>
        <v>na</v>
      </c>
      <c r="AW37" s="12">
        <f t="shared" si="20"/>
        <v>1</v>
      </c>
      <c r="AX37" s="67">
        <f t="shared" si="21"/>
        <v>1</v>
      </c>
      <c r="AZ37" s="13"/>
      <c r="BK37" s="16"/>
      <c r="BL37" s="120"/>
      <c r="BM37" s="12"/>
      <c r="BN37" s="12"/>
      <c r="BO37" s="12"/>
      <c r="BP37" s="12"/>
      <c r="CA37" s="11"/>
      <c r="CB37" s="12"/>
      <c r="CC37" s="12"/>
      <c r="CD37" s="12"/>
      <c r="CE37" s="12"/>
      <c r="CF37" s="12"/>
      <c r="CG37" s="12"/>
      <c r="CH37" s="12"/>
      <c r="CI37" s="12"/>
      <c r="CJ37" s="12"/>
      <c r="CK37" s="12"/>
      <c r="CL37" s="12"/>
      <c r="CM37" s="12"/>
      <c r="CN37" s="12"/>
      <c r="CO37" s="12"/>
      <c r="CP37" s="12"/>
      <c r="CQ37" s="12"/>
      <c r="CR37" s="12"/>
      <c r="CS37" s="12"/>
      <c r="CT37" s="12"/>
      <c r="CU37" s="12"/>
      <c r="CV37" s="12"/>
      <c r="CW37" s="12"/>
      <c r="CY37" s="13"/>
      <c r="DJ37" s="16"/>
      <c r="DK37" s="120"/>
      <c r="DL37" s="12"/>
      <c r="DM37" s="12"/>
      <c r="DN37" s="12"/>
      <c r="DO37" s="12"/>
      <c r="DZ37" s="11"/>
      <c r="EA37" s="12"/>
      <c r="EB37" s="12"/>
      <c r="EC37" s="12"/>
      <c r="ED37" s="12"/>
      <c r="EE37" s="12"/>
      <c r="EF37" s="12"/>
      <c r="EG37" s="12"/>
      <c r="EH37" s="12"/>
      <c r="EI37" s="12"/>
      <c r="EJ37" s="12"/>
      <c r="EK37" s="12"/>
      <c r="EL37" s="12"/>
      <c r="EM37" s="12"/>
      <c r="EN37" s="12"/>
      <c r="EO37" s="12"/>
      <c r="EP37" s="12"/>
      <c r="EQ37" s="12"/>
      <c r="ER37" s="12"/>
      <c r="ES37" s="12"/>
      <c r="ET37" s="12"/>
      <c r="EU37" s="12"/>
      <c r="EV37" s="12"/>
    </row>
    <row r="38" spans="1:152" x14ac:dyDescent="0.25">
      <c r="A38" s="46" t="s">
        <v>114</v>
      </c>
      <c r="H38" s="1" t="s">
        <v>8</v>
      </c>
      <c r="I38" t="s">
        <v>186</v>
      </c>
      <c r="K38" s="78">
        <v>22</v>
      </c>
      <c r="L38" s="20">
        <v>125</v>
      </c>
      <c r="M38" s="139"/>
      <c r="N38" s="72"/>
      <c r="O38" s="72"/>
      <c r="P38" s="12">
        <f t="shared" si="22"/>
        <v>0.01</v>
      </c>
      <c r="Q38" s="67">
        <f t="shared" si="23"/>
        <v>0.01</v>
      </c>
      <c r="R38">
        <v>1</v>
      </c>
      <c r="U38">
        <v>0.125</v>
      </c>
      <c r="V38">
        <v>0.05</v>
      </c>
      <c r="W38">
        <v>1</v>
      </c>
      <c r="Y38">
        <v>0.25</v>
      </c>
      <c r="AB38" s="11">
        <v>1</v>
      </c>
      <c r="AC38" s="25">
        <f t="shared" si="0"/>
        <v>-4.6051701859880909</v>
      </c>
      <c r="AD38" s="12" t="str">
        <f t="shared" si="1"/>
        <v>na</v>
      </c>
      <c r="AE38" s="12" t="str">
        <f t="shared" si="2"/>
        <v>na</v>
      </c>
      <c r="AF38" s="12">
        <f t="shared" si="3"/>
        <v>-1.248130237323875</v>
      </c>
      <c r="AG38" s="12">
        <f t="shared" si="4"/>
        <v>-0.466740221552847</v>
      </c>
      <c r="AH38" s="12">
        <f t="shared" si="5"/>
        <v>-5.8703268304903142</v>
      </c>
      <c r="AI38" s="12" t="str">
        <f t="shared" si="6"/>
        <v>na</v>
      </c>
      <c r="AJ38" s="12">
        <f t="shared" si="7"/>
        <v>-1.2164600491289297</v>
      </c>
      <c r="AK38" s="12" t="str">
        <f t="shared" si="8"/>
        <v>na</v>
      </c>
      <c r="AL38" s="12" t="str">
        <f t="shared" si="9"/>
        <v>na</v>
      </c>
      <c r="AM38" s="12">
        <f t="shared" si="10"/>
        <v>-4.6051701859880909</v>
      </c>
      <c r="AN38" s="25">
        <f t="shared" si="11"/>
        <v>1</v>
      </c>
      <c r="AO38" s="12" t="str">
        <f t="shared" si="12"/>
        <v>na</v>
      </c>
      <c r="AP38" s="12" t="str">
        <f t="shared" si="13"/>
        <v>na</v>
      </c>
      <c r="AQ38" s="12">
        <f t="shared" si="14"/>
        <v>7.3456197047777089E-2</v>
      </c>
      <c r="AR38" s="12">
        <f t="shared" si="15"/>
        <v>1.0272096420745069E-2</v>
      </c>
      <c r="AS38" s="12">
        <f t="shared" si="16"/>
        <v>1.6249245260234275</v>
      </c>
      <c r="AT38" s="12" t="str">
        <f t="shared" si="17"/>
        <v>na</v>
      </c>
      <c r="AU38" s="12">
        <f t="shared" si="18"/>
        <v>6.9775720897116408E-2</v>
      </c>
      <c r="AV38" s="12" t="str">
        <f t="shared" si="19"/>
        <v>na</v>
      </c>
      <c r="AW38" s="12" t="str">
        <f t="shared" si="20"/>
        <v>na</v>
      </c>
      <c r="AX38" s="67">
        <f t="shared" si="21"/>
        <v>1</v>
      </c>
      <c r="AZ38" s="13"/>
      <c r="BK38" s="16"/>
      <c r="BL38" s="120"/>
      <c r="BM38" s="12"/>
      <c r="BN38" s="12"/>
      <c r="BO38" s="12"/>
      <c r="BP38" s="12"/>
      <c r="CA38" s="11"/>
      <c r="CB38" s="12"/>
      <c r="CC38" s="12"/>
      <c r="CD38" s="12"/>
      <c r="CE38" s="12"/>
      <c r="CF38" s="12"/>
      <c r="CG38" s="12"/>
      <c r="CH38" s="12"/>
      <c r="CI38" s="12"/>
      <c r="CJ38" s="12"/>
      <c r="CK38" s="12"/>
      <c r="CL38" s="12"/>
      <c r="CM38" s="12"/>
      <c r="CN38" s="12"/>
      <c r="CO38" s="12"/>
      <c r="CP38" s="12"/>
      <c r="CQ38" s="12"/>
      <c r="CR38" s="12"/>
      <c r="CS38" s="12"/>
      <c r="CT38" s="12"/>
      <c r="CU38" s="12"/>
      <c r="CV38" s="12"/>
      <c r="CW38" s="12"/>
      <c r="CY38" s="13"/>
      <c r="DJ38" s="16"/>
      <c r="DK38" s="120"/>
      <c r="DL38" s="12"/>
      <c r="DM38" s="12"/>
      <c r="DN38" s="12"/>
      <c r="DO38" s="12"/>
      <c r="DZ38" s="11"/>
      <c r="EA38" s="12"/>
      <c r="EB38" s="12"/>
      <c r="EC38" s="12"/>
      <c r="ED38" s="12"/>
      <c r="EE38" s="12"/>
      <c r="EF38" s="12"/>
      <c r="EG38" s="12"/>
      <c r="EH38" s="12"/>
      <c r="EI38" s="12"/>
      <c r="EJ38" s="12"/>
      <c r="EK38" s="12"/>
      <c r="EL38" s="12"/>
      <c r="EM38" s="12"/>
      <c r="EN38" s="12"/>
      <c r="EO38" s="12"/>
      <c r="EP38" s="12"/>
      <c r="EQ38" s="12"/>
      <c r="ER38" s="12"/>
      <c r="ES38" s="12"/>
      <c r="ET38" s="12"/>
      <c r="EU38" s="12"/>
      <c r="EV38" s="12"/>
    </row>
    <row r="39" spans="1:152" x14ac:dyDescent="0.25">
      <c r="M39" s="1"/>
      <c r="R39" s="1"/>
      <c r="AB39" s="2"/>
      <c r="AN39" s="1"/>
      <c r="AX39" s="2"/>
    </row>
    <row r="40" spans="1:152" x14ac:dyDescent="0.25">
      <c r="A40" t="s">
        <v>40</v>
      </c>
      <c r="M40" s="84" t="e">
        <f>AVERAGE(M5:M38)</f>
        <v>#DIV/0!</v>
      </c>
      <c r="N40" s="16"/>
      <c r="O40" s="16"/>
      <c r="P40" s="16"/>
      <c r="Q40" s="16"/>
      <c r="R40" s="1">
        <f t="shared" ref="R40:AB40" si="24">AVERAGE(R5:R38)</f>
        <v>1</v>
      </c>
      <c r="S40">
        <f t="shared" si="24"/>
        <v>0.60526315789473684</v>
      </c>
      <c r="T40">
        <f t="shared" si="24"/>
        <v>0.8928571428571429</v>
      </c>
      <c r="U40">
        <f t="shared" si="24"/>
        <v>0.46120689655172414</v>
      </c>
      <c r="V40">
        <f t="shared" si="24"/>
        <v>0.4933333333333334</v>
      </c>
      <c r="W40">
        <f t="shared" si="24"/>
        <v>0.78448275862068961</v>
      </c>
      <c r="X40">
        <f t="shared" si="24"/>
        <v>0.8928571428571429</v>
      </c>
      <c r="Y40">
        <f t="shared" si="24"/>
        <v>0.9464285714285714</v>
      </c>
      <c r="Z40">
        <f t="shared" si="24"/>
        <v>1</v>
      </c>
      <c r="AA40">
        <f t="shared" si="24"/>
        <v>1</v>
      </c>
      <c r="AB40" s="2">
        <f t="shared" si="24"/>
        <v>1</v>
      </c>
      <c r="AC40" s="25">
        <f t="shared" ref="AC40:AM40" si="25">(1/R41)*(SUM(AC5:AC38))</f>
        <v>-4.6051701859880918</v>
      </c>
      <c r="AD40" s="12">
        <f t="shared" si="25"/>
        <v>-4.60517018598809</v>
      </c>
      <c r="AE40" s="12">
        <f t="shared" si="25"/>
        <v>-4.60517018598809</v>
      </c>
      <c r="AF40" s="12">
        <f t="shared" si="25"/>
        <v>-4.6051701859880909</v>
      </c>
      <c r="AG40" s="12">
        <f t="shared" si="25"/>
        <v>-4.6051701859880918</v>
      </c>
      <c r="AH40" s="12">
        <f t="shared" si="25"/>
        <v>-4.6051701859880909</v>
      </c>
      <c r="AI40" s="12">
        <f t="shared" si="25"/>
        <v>-4.60517018598809</v>
      </c>
      <c r="AJ40" s="12">
        <f t="shared" si="25"/>
        <v>-4.6051701859880909</v>
      </c>
      <c r="AK40" s="12">
        <f t="shared" si="25"/>
        <v>-4.6051701859880909</v>
      </c>
      <c r="AL40" s="12">
        <f t="shared" si="25"/>
        <v>-4.6051701859880909</v>
      </c>
      <c r="AM40" s="12">
        <f t="shared" si="25"/>
        <v>-4.6051701859880909</v>
      </c>
      <c r="AN40" s="25">
        <f t="shared" ref="AN40:AW40" si="26">SUM(AN5:AN38)</f>
        <v>34</v>
      </c>
      <c r="AO40" s="12">
        <f t="shared" si="26"/>
        <v>26.273156899810946</v>
      </c>
      <c r="AP40" s="12">
        <f t="shared" si="26"/>
        <v>15.209600000000004</v>
      </c>
      <c r="AQ40" s="12">
        <f t="shared" si="26"/>
        <v>47.52615948991177</v>
      </c>
      <c r="AR40" s="12">
        <f t="shared" si="26"/>
        <v>51.668644996347666</v>
      </c>
      <c r="AS40" s="12">
        <f t="shared" si="26"/>
        <v>35.971766694843623</v>
      </c>
      <c r="AT40" s="12">
        <f t="shared" si="26"/>
        <v>15.209600000000004</v>
      </c>
      <c r="AU40" s="12">
        <f t="shared" si="26"/>
        <v>14.583125667497326</v>
      </c>
      <c r="AV40" s="12">
        <f t="shared" si="26"/>
        <v>2</v>
      </c>
      <c r="AW40" s="12">
        <f t="shared" si="26"/>
        <v>8</v>
      </c>
      <c r="AX40" s="67">
        <f>SUM(AX5:AX38)</f>
        <v>15</v>
      </c>
      <c r="BL40" s="36"/>
      <c r="BM40" s="16"/>
      <c r="BN40" s="16"/>
      <c r="BO40" s="16"/>
      <c r="BP40" s="16"/>
      <c r="CB40" s="12"/>
      <c r="CC40" s="12"/>
      <c r="CD40" s="12"/>
      <c r="CE40" s="12"/>
      <c r="CF40" s="12"/>
      <c r="CG40" s="12"/>
      <c r="CH40" s="12"/>
      <c r="CI40" s="12"/>
      <c r="CJ40" s="12"/>
      <c r="CK40" s="12"/>
      <c r="CL40" s="12"/>
      <c r="CM40" s="12"/>
      <c r="CN40" s="12"/>
      <c r="CO40" s="12"/>
      <c r="CP40" s="12"/>
      <c r="CQ40" s="12"/>
      <c r="CR40" s="12"/>
      <c r="CS40" s="12"/>
      <c r="CT40" s="12"/>
      <c r="CU40" s="12"/>
      <c r="CV40" s="12"/>
      <c r="CW40" s="12"/>
      <c r="DK40" s="36"/>
      <c r="DL40" s="16"/>
      <c r="DM40" s="16"/>
      <c r="DN40" s="16"/>
      <c r="DO40" s="16"/>
      <c r="EA40" s="12"/>
      <c r="EB40" s="12"/>
      <c r="EC40" s="12"/>
      <c r="ED40" s="12"/>
      <c r="EE40" s="12"/>
      <c r="EF40" s="12"/>
      <c r="EG40" s="12"/>
      <c r="EH40" s="12"/>
      <c r="EI40" s="12"/>
      <c r="EJ40" s="12"/>
      <c r="EK40" s="12"/>
      <c r="EL40" s="12"/>
      <c r="EM40" s="12"/>
      <c r="EN40" s="12"/>
      <c r="EO40" s="12"/>
      <c r="EP40" s="12"/>
      <c r="EQ40" s="12"/>
      <c r="ER40" s="12"/>
      <c r="ES40" s="12"/>
      <c r="ET40" s="12"/>
      <c r="EU40" s="12"/>
      <c r="EV40" s="12"/>
    </row>
    <row r="41" spans="1:152" x14ac:dyDescent="0.25">
      <c r="A41" t="s">
        <v>41</v>
      </c>
      <c r="N41" s="16"/>
      <c r="O41" s="16"/>
      <c r="P41" s="16"/>
      <c r="Q41" s="16"/>
      <c r="R41" s="1">
        <f t="shared" ref="R41:AB41" si="27">COUNTIF(R5:R38,"&gt;0")</f>
        <v>34</v>
      </c>
      <c r="S41">
        <f t="shared" si="27"/>
        <v>19</v>
      </c>
      <c r="T41">
        <f t="shared" si="27"/>
        <v>14</v>
      </c>
      <c r="U41">
        <f t="shared" si="27"/>
        <v>29</v>
      </c>
      <c r="V41">
        <f t="shared" si="27"/>
        <v>30</v>
      </c>
      <c r="W41">
        <f t="shared" si="27"/>
        <v>29</v>
      </c>
      <c r="X41">
        <f t="shared" si="27"/>
        <v>14</v>
      </c>
      <c r="Y41">
        <f t="shared" si="27"/>
        <v>14</v>
      </c>
      <c r="Z41">
        <f t="shared" si="27"/>
        <v>2</v>
      </c>
      <c r="AA41">
        <f t="shared" si="27"/>
        <v>8</v>
      </c>
      <c r="AB41" s="2">
        <f t="shared" si="27"/>
        <v>15</v>
      </c>
      <c r="AC41" s="25"/>
      <c r="AD41" s="12"/>
      <c r="AE41" s="12"/>
      <c r="AF41" s="12"/>
      <c r="AG41" s="12"/>
      <c r="AH41" s="12"/>
      <c r="AI41" s="12"/>
      <c r="AJ41" s="12"/>
      <c r="AK41" s="12"/>
      <c r="AL41" s="12"/>
      <c r="AM41" s="12"/>
      <c r="AN41" s="25">
        <f t="shared" ref="AN41:AX41" si="28">AN40*AC42^2</f>
        <v>3.3999999999999963E-3</v>
      </c>
      <c r="AO41" s="12">
        <f t="shared" si="28"/>
        <v>2.6273156899811016E-3</v>
      </c>
      <c r="AP41" s="12">
        <f t="shared" si="28"/>
        <v>1.5209600000000046E-3</v>
      </c>
      <c r="AQ41" s="12">
        <f t="shared" si="28"/>
        <v>4.7526159489911807E-3</v>
      </c>
      <c r="AR41" s="12">
        <f t="shared" si="28"/>
        <v>5.1668644996347617E-3</v>
      </c>
      <c r="AS41" s="12">
        <f t="shared" si="28"/>
        <v>3.5971766694843648E-3</v>
      </c>
      <c r="AT41" s="12">
        <f t="shared" si="28"/>
        <v>1.5209600000000046E-3</v>
      </c>
      <c r="AU41" s="12">
        <f t="shared" si="28"/>
        <v>1.4583125667497335E-3</v>
      </c>
      <c r="AV41" s="12">
        <f t="shared" si="28"/>
        <v>2.0000000000000015E-4</v>
      </c>
      <c r="AW41" s="12">
        <f t="shared" si="28"/>
        <v>8.0000000000000058E-4</v>
      </c>
      <c r="AX41" s="67">
        <f t="shared" si="28"/>
        <v>1.5000000000000011E-3</v>
      </c>
      <c r="BM41" s="16"/>
      <c r="BN41" s="16"/>
      <c r="BO41" s="16"/>
      <c r="BP41" s="16"/>
      <c r="CB41" s="12"/>
      <c r="CC41" s="12"/>
      <c r="CD41" s="12"/>
      <c r="CE41" s="12"/>
      <c r="CF41" s="12"/>
      <c r="CG41" s="12"/>
      <c r="CH41" s="12"/>
      <c r="CI41" s="12"/>
      <c r="CJ41" s="12"/>
      <c r="CK41" s="12"/>
      <c r="CL41" s="12"/>
      <c r="CM41" s="12"/>
      <c r="CN41" s="12"/>
      <c r="CO41" s="12"/>
      <c r="CP41" s="12"/>
      <c r="CQ41" s="12"/>
      <c r="CR41" s="12"/>
      <c r="CS41" s="12"/>
      <c r="CT41" s="12"/>
      <c r="CU41" s="12"/>
      <c r="CV41" s="12"/>
      <c r="CW41" s="12"/>
      <c r="DL41" s="16"/>
      <c r="DM41" s="16"/>
      <c r="DN41" s="16"/>
      <c r="DO41" s="16"/>
      <c r="EA41" s="12"/>
      <c r="EB41" s="12"/>
      <c r="EC41" s="12"/>
      <c r="ED41" s="12"/>
      <c r="EE41" s="12"/>
      <c r="EF41" s="12"/>
      <c r="EG41" s="12"/>
      <c r="EH41" s="12"/>
      <c r="EI41" s="12"/>
      <c r="EJ41" s="12"/>
      <c r="EK41" s="12"/>
      <c r="EL41" s="12"/>
      <c r="EM41" s="12"/>
      <c r="EN41" s="12"/>
      <c r="EO41" s="12"/>
      <c r="EP41" s="12"/>
      <c r="EQ41" s="12"/>
      <c r="ER41" s="12"/>
      <c r="ES41" s="12"/>
      <c r="ET41" s="12"/>
      <c r="EU41" s="12"/>
      <c r="EV41" s="12"/>
    </row>
    <row r="42" spans="1:152" ht="24" x14ac:dyDescent="0.45">
      <c r="A42" s="28" t="s">
        <v>188</v>
      </c>
      <c r="N42" s="16"/>
      <c r="O42" s="16"/>
      <c r="P42" s="16"/>
      <c r="Q42" s="16"/>
      <c r="R42" s="1">
        <f>IF(R5&gt;0,$M5,0)+IF(R6&gt;0,$M6,0)+IF(R7&gt;0,$M7,0)+IF(R8&gt;0,$M8,0)+IF(R9&gt;0,$M9,0)+IF(R10&gt;0,$M10,0)+IF(R11&gt;0,$M11,0)+IF(R12&gt;0,$M12,0)+IF(R13&gt;0,$M13,0)+IF(R14&gt;0,$M14,0)+IF(R15&gt;0,$M15,0)+IF(R16&gt;0,$M16,0)+IF(R17&gt;0,$M17,0)+IF(R18&gt;0,$M18,0)+IF(R19&gt;0,$M19,0)+IF(R20&gt;0,$M20,0)+IF(R21&gt;0,$M21,0)+IF(R22&gt;0,$M22,0)+IF(R23&gt;0,$M23,0)+IF(R24&gt;0,$M24,0)+IF(R25&gt;0,$M25,0)+IF(R26&gt;0,$M26,0)+IF(R27&gt;0,$M27,0)+IF(R28&gt;0,$M28,0)+IF(R29&gt;0,$M29,0)+IF(R30&gt;0,$M30,0)+IF(R31&gt;0,$M31,0)+IF(R32&gt;0,$M32,0)+IF(R33&gt;0,$M33,0)+IF(R34&gt;0,$M34,0)+IF(R35&gt;0,$M35,0)+IF(R36&gt;0,$M36,0)+IF(R37&gt;0,$M37,0)+IF(R38&gt;0,$M38,0)</f>
        <v>0</v>
      </c>
      <c r="S42">
        <f t="shared" ref="S42:AB42" si="29">IF(S5&gt;0,$M5,0)+IF(S6&gt;0,$M6,0)+IF(S7&gt;0,$M7,0)+IF(S8&gt;0,$M8,0)+IF(S9&gt;0,$M9,0)+IF(S10&gt;0,$M10,0)+IF(S11&gt;0,$M11,0)+IF(S12&gt;0,$M12,0)+IF(S13&gt;0,$M13,0)+IF(S14&gt;0,$M14,0)+IF(S15&gt;0,$M15,0)+IF(S16&gt;0,$M16,0)+IF(S17&gt;0,$M17,0)+IF(S18&gt;0,$M18,0)+IF(S19&gt;0,$M19,0)+IF(S20&gt;0,$M20,0)+IF(S21&gt;0,$M21,0)+IF(S22&gt;0,$M22,0)+IF(S23&gt;0,$M23,0)+IF(S24&gt;0,$M24,0)+IF(S25&gt;0,$M25,0)+IF(S26&gt;0,$M26,0)+IF(S27&gt;0,$M27,0)+IF(S28&gt;0,$M28,0)+IF(S29&gt;0,$M29,0)+IF(S30&gt;0,$M30,0)+IF(S31&gt;0,$M31,0)+IF(S32&gt;0,$M32,0)+IF(S33&gt;0,$M33,0)+IF(S34&gt;0,$M34,0)+IF(S35&gt;0,$M35,0)+IF(S36&gt;0,$M36,0)+IF(S37&gt;0,$M37,0)+IF(S38&gt;0,$M38,0)</f>
        <v>0</v>
      </c>
      <c r="T42">
        <f t="shared" si="29"/>
        <v>0</v>
      </c>
      <c r="U42">
        <f t="shared" si="29"/>
        <v>0</v>
      </c>
      <c r="V42">
        <f t="shared" si="29"/>
        <v>0</v>
      </c>
      <c r="W42">
        <f t="shared" si="29"/>
        <v>0</v>
      </c>
      <c r="X42">
        <f t="shared" si="29"/>
        <v>0</v>
      </c>
      <c r="Y42">
        <f t="shared" si="29"/>
        <v>0</v>
      </c>
      <c r="Z42">
        <f t="shared" si="29"/>
        <v>0</v>
      </c>
      <c r="AA42">
        <f t="shared" si="29"/>
        <v>0</v>
      </c>
      <c r="AB42" s="2">
        <f t="shared" si="29"/>
        <v>0</v>
      </c>
      <c r="AC42" s="30">
        <f>EXP(AC40)</f>
        <v>9.999999999999995E-3</v>
      </c>
      <c r="AD42" s="30">
        <f t="shared" ref="AD42:AM42" si="30">EXP(AD40)</f>
        <v>1.0000000000000014E-2</v>
      </c>
      <c r="AE42" s="30">
        <f t="shared" si="30"/>
        <v>1.0000000000000014E-2</v>
      </c>
      <c r="AF42" s="30">
        <f t="shared" si="30"/>
        <v>1.0000000000000004E-2</v>
      </c>
      <c r="AG42" s="30">
        <f t="shared" si="30"/>
        <v>9.999999999999995E-3</v>
      </c>
      <c r="AH42" s="30">
        <f t="shared" si="30"/>
        <v>1.0000000000000004E-2</v>
      </c>
      <c r="AI42" s="30">
        <f t="shared" si="30"/>
        <v>1.0000000000000014E-2</v>
      </c>
      <c r="AJ42" s="30">
        <f t="shared" si="30"/>
        <v>1.0000000000000004E-2</v>
      </c>
      <c r="AK42" s="30">
        <f t="shared" si="30"/>
        <v>1.0000000000000004E-2</v>
      </c>
      <c r="AL42" s="30">
        <f t="shared" si="30"/>
        <v>1.0000000000000004E-2</v>
      </c>
      <c r="AM42" s="30">
        <f t="shared" si="30"/>
        <v>1.0000000000000004E-2</v>
      </c>
      <c r="AN42" s="25">
        <f>SQRT(AN41)</f>
        <v>5.8309518948452974E-2</v>
      </c>
      <c r="AO42" s="12">
        <f t="shared" ref="AO42:AX42" si="31">SQRT(AO41)</f>
        <v>5.1257347668223152E-2</v>
      </c>
      <c r="AP42" s="12">
        <f t="shared" si="31"/>
        <v>3.8999487176115594E-2</v>
      </c>
      <c r="AQ42" s="12">
        <f t="shared" si="31"/>
        <v>6.8939219236884175E-2</v>
      </c>
      <c r="AR42" s="12">
        <f t="shared" si="31"/>
        <v>7.1880904972285664E-2</v>
      </c>
      <c r="AS42" s="12">
        <f t="shared" si="31"/>
        <v>5.9976467630933089E-2</v>
      </c>
      <c r="AT42" s="12">
        <f t="shared" si="31"/>
        <v>3.8999487176115594E-2</v>
      </c>
      <c r="AU42" s="12">
        <f t="shared" si="31"/>
        <v>3.8187858891927072E-2</v>
      </c>
      <c r="AV42" s="12">
        <f t="shared" si="31"/>
        <v>1.4142135623730956E-2</v>
      </c>
      <c r="AW42" s="12">
        <f t="shared" si="31"/>
        <v>2.8284271247461912E-2</v>
      </c>
      <c r="AX42" s="67">
        <f t="shared" si="31"/>
        <v>3.8729833462074183E-2</v>
      </c>
      <c r="AZ42" s="28"/>
      <c r="BM42" s="16"/>
      <c r="BN42" s="16"/>
      <c r="BO42" s="16"/>
      <c r="BP42" s="16"/>
      <c r="CB42" s="30"/>
      <c r="CC42" s="30"/>
      <c r="CD42" s="30"/>
      <c r="CE42" s="30"/>
      <c r="CF42" s="30"/>
      <c r="CG42" s="30"/>
      <c r="CH42" s="30"/>
      <c r="CI42" s="30"/>
      <c r="CJ42" s="30"/>
      <c r="CK42" s="30"/>
      <c r="CL42" s="30"/>
      <c r="CM42" s="12"/>
      <c r="CN42" s="12"/>
      <c r="CO42" s="12"/>
      <c r="CP42" s="12"/>
      <c r="CQ42" s="12"/>
      <c r="CR42" s="12"/>
      <c r="CS42" s="12"/>
      <c r="CT42" s="12"/>
      <c r="CU42" s="12"/>
      <c r="CV42" s="12"/>
      <c r="CW42" s="12"/>
      <c r="CY42" s="28"/>
      <c r="DL42" s="16"/>
      <c r="DM42" s="16"/>
      <c r="DN42" s="16"/>
      <c r="DO42" s="16"/>
      <c r="EA42" s="30"/>
      <c r="EB42" s="30"/>
      <c r="EC42" s="30"/>
      <c r="ED42" s="30"/>
      <c r="EE42" s="30"/>
      <c r="EF42" s="30"/>
      <c r="EG42" s="30"/>
      <c r="EH42" s="30"/>
      <c r="EI42" s="30"/>
      <c r="EJ42" s="30"/>
      <c r="EK42" s="30"/>
      <c r="EL42" s="12"/>
      <c r="EM42" s="12"/>
      <c r="EN42" s="12"/>
      <c r="EO42" s="12"/>
      <c r="EP42" s="12"/>
      <c r="EQ42" s="12"/>
      <c r="ER42" s="12"/>
      <c r="ES42" s="12"/>
      <c r="ET42" s="12"/>
      <c r="EU42" s="12"/>
      <c r="EV42" s="12"/>
    </row>
    <row r="43" spans="1:152" ht="18" x14ac:dyDescent="0.35">
      <c r="A43" s="31" t="s">
        <v>189</v>
      </c>
      <c r="AC43" s="1"/>
      <c r="AM43" s="2"/>
      <c r="AZ43" s="31"/>
      <c r="CY43" s="31"/>
    </row>
    <row r="44" spans="1:152" x14ac:dyDescent="0.25">
      <c r="A44" s="31" t="s">
        <v>199</v>
      </c>
      <c r="T44" s="11"/>
      <c r="U44" s="11"/>
      <c r="V44" s="11"/>
      <c r="Z44" t="s">
        <v>43</v>
      </c>
      <c r="AC44" s="25">
        <f t="shared" ref="AC44:AM44" si="32">SQRT(((R42-1)*(AN42^2))/(R42-1))</f>
        <v>5.8309518948452974E-2</v>
      </c>
      <c r="AD44" s="12">
        <f t="shared" si="32"/>
        <v>5.1257347668223152E-2</v>
      </c>
      <c r="AE44" s="12">
        <f t="shared" si="32"/>
        <v>3.8999487176115594E-2</v>
      </c>
      <c r="AF44" s="12">
        <f t="shared" si="32"/>
        <v>6.8939219236884175E-2</v>
      </c>
      <c r="AG44" s="12">
        <f t="shared" si="32"/>
        <v>7.1880904972285664E-2</v>
      </c>
      <c r="AH44" s="12">
        <f t="shared" si="32"/>
        <v>5.9976467630933089E-2</v>
      </c>
      <c r="AI44" s="12">
        <f t="shared" si="32"/>
        <v>3.8999487176115594E-2</v>
      </c>
      <c r="AJ44" s="12">
        <f t="shared" si="32"/>
        <v>3.8187858891927072E-2</v>
      </c>
      <c r="AK44" s="12">
        <f t="shared" si="32"/>
        <v>1.4142135623730956E-2</v>
      </c>
      <c r="AL44" s="12">
        <f t="shared" si="32"/>
        <v>2.8284271247461912E-2</v>
      </c>
      <c r="AM44" s="67">
        <f t="shared" si="32"/>
        <v>3.8729833462074183E-2</v>
      </c>
      <c r="AZ44" s="31"/>
      <c r="BS44" s="11"/>
      <c r="BT44" s="11"/>
      <c r="BU44" s="11"/>
      <c r="CB44" s="12"/>
      <c r="CC44" s="12"/>
      <c r="CD44" s="12"/>
      <c r="CE44" s="12"/>
      <c r="CF44" s="12"/>
      <c r="CG44" s="12"/>
      <c r="CH44" s="12"/>
      <c r="CI44" s="12"/>
      <c r="CJ44" s="12"/>
      <c r="CK44" s="12"/>
      <c r="CL44" s="12"/>
      <c r="CY44" s="31"/>
      <c r="DR44" s="11"/>
      <c r="DS44" s="11"/>
      <c r="DT44" s="11"/>
      <c r="EA44" s="12"/>
      <c r="EB44" s="12"/>
      <c r="EC44" s="12"/>
      <c r="ED44" s="12"/>
      <c r="EE44" s="12"/>
      <c r="EF44" s="12"/>
      <c r="EG44" s="12"/>
      <c r="EH44" s="12"/>
      <c r="EI44" s="12"/>
      <c r="EJ44" s="12"/>
      <c r="EK44" s="12"/>
    </row>
    <row r="45" spans="1:152" x14ac:dyDescent="0.25">
      <c r="T45" s="11"/>
      <c r="U45" s="11"/>
      <c r="V45" s="11"/>
      <c r="Z45" t="s">
        <v>44</v>
      </c>
      <c r="AC45" s="25" t="e">
        <f t="shared" ref="AC45:AM45" si="33">(1-AC42)/(SQRT((2*(AC44^2)/R42)))</f>
        <v>#DIV/0!</v>
      </c>
      <c r="AD45" s="12" t="e">
        <f t="shared" si="33"/>
        <v>#DIV/0!</v>
      </c>
      <c r="AE45" s="12" t="e">
        <f t="shared" si="33"/>
        <v>#DIV/0!</v>
      </c>
      <c r="AF45" s="12" t="e">
        <f t="shared" si="33"/>
        <v>#DIV/0!</v>
      </c>
      <c r="AG45" s="12" t="e">
        <f t="shared" si="33"/>
        <v>#DIV/0!</v>
      </c>
      <c r="AH45" s="12" t="e">
        <f t="shared" si="33"/>
        <v>#DIV/0!</v>
      </c>
      <c r="AI45" s="12" t="e">
        <f t="shared" si="33"/>
        <v>#DIV/0!</v>
      </c>
      <c r="AJ45" s="12" t="e">
        <f t="shared" si="33"/>
        <v>#DIV/0!</v>
      </c>
      <c r="AK45" s="12" t="e">
        <f t="shared" si="33"/>
        <v>#DIV/0!</v>
      </c>
      <c r="AL45" s="12" t="e">
        <f t="shared" si="33"/>
        <v>#DIV/0!</v>
      </c>
      <c r="AM45" s="67" t="e">
        <f t="shared" si="33"/>
        <v>#DIV/0!</v>
      </c>
      <c r="BS45" s="11"/>
      <c r="BT45" s="11"/>
      <c r="BU45" s="11"/>
      <c r="CB45" s="12"/>
      <c r="CC45" s="12"/>
      <c r="CD45" s="12"/>
      <c r="CE45" s="12"/>
      <c r="CF45" s="12"/>
      <c r="CG45" s="12"/>
      <c r="CH45" s="12"/>
      <c r="CI45" s="12"/>
      <c r="CJ45" s="12"/>
      <c r="CK45" s="12"/>
      <c r="CL45" s="12"/>
      <c r="DR45" s="11"/>
      <c r="DS45" s="11"/>
      <c r="DT45" s="11"/>
      <c r="EA45" s="12"/>
      <c r="EB45" s="12"/>
      <c r="EC45" s="12"/>
      <c r="ED45" s="12"/>
      <c r="EE45" s="12"/>
      <c r="EF45" s="12"/>
      <c r="EG45" s="12"/>
      <c r="EH45" s="12"/>
      <c r="EI45" s="12"/>
      <c r="EJ45" s="12"/>
      <c r="EK45" s="12"/>
    </row>
    <row r="46" spans="1:152" x14ac:dyDescent="0.25">
      <c r="T46" s="11"/>
      <c r="U46" s="11"/>
      <c r="V46" s="11"/>
      <c r="Z46" t="s">
        <v>45</v>
      </c>
      <c r="AC46" s="25" t="e">
        <f t="shared" ref="AC46:AM46" si="34">TINV(0.05,2*R42-2)</f>
        <v>#NUM!</v>
      </c>
      <c r="AD46" s="12" t="e">
        <f t="shared" si="34"/>
        <v>#NUM!</v>
      </c>
      <c r="AE46" s="12" t="e">
        <f t="shared" si="34"/>
        <v>#NUM!</v>
      </c>
      <c r="AF46" s="12" t="e">
        <f t="shared" si="34"/>
        <v>#NUM!</v>
      </c>
      <c r="AG46" s="12" t="e">
        <f t="shared" si="34"/>
        <v>#NUM!</v>
      </c>
      <c r="AH46" s="12" t="e">
        <f t="shared" si="34"/>
        <v>#NUM!</v>
      </c>
      <c r="AI46" s="12" t="e">
        <f t="shared" si="34"/>
        <v>#NUM!</v>
      </c>
      <c r="AJ46" s="12" t="e">
        <f t="shared" si="34"/>
        <v>#NUM!</v>
      </c>
      <c r="AK46" s="12" t="e">
        <f t="shared" si="34"/>
        <v>#NUM!</v>
      </c>
      <c r="AL46" s="12" t="e">
        <f t="shared" si="34"/>
        <v>#NUM!</v>
      </c>
      <c r="AM46" s="67" t="e">
        <f t="shared" si="34"/>
        <v>#NUM!</v>
      </c>
      <c r="BL46" s="120"/>
      <c r="BS46" s="11"/>
      <c r="BT46" s="11"/>
      <c r="BU46" s="11"/>
      <c r="CB46" s="12"/>
      <c r="CC46" s="12"/>
      <c r="CD46" s="12"/>
      <c r="CE46" s="12"/>
      <c r="CF46" s="12"/>
      <c r="CG46" s="12"/>
      <c r="CH46" s="12"/>
      <c r="CI46" s="12"/>
      <c r="CJ46" s="12"/>
      <c r="CK46" s="12"/>
      <c r="CL46" s="12"/>
      <c r="DR46" s="11"/>
      <c r="DS46" s="11"/>
      <c r="DT46" s="11"/>
      <c r="EA46" s="12"/>
      <c r="EB46" s="12"/>
      <c r="EC46" s="12"/>
      <c r="ED46" s="12"/>
      <c r="EE46" s="12"/>
      <c r="EF46" s="12"/>
      <c r="EG46" s="12"/>
      <c r="EH46" s="12"/>
      <c r="EI46" s="12"/>
      <c r="EJ46" s="12"/>
      <c r="EK46" s="12"/>
    </row>
    <row r="47" spans="1:152" x14ac:dyDescent="0.25">
      <c r="T47" s="11"/>
      <c r="U47" s="11"/>
      <c r="V47" s="11"/>
      <c r="Z47" t="s">
        <v>46</v>
      </c>
      <c r="AC47" s="25" t="e">
        <f t="shared" ref="AC47:AM47" si="35">TDIST(ABS(AC45),2*R42-2,1)</f>
        <v>#DIV/0!</v>
      </c>
      <c r="AD47" s="12" t="e">
        <f t="shared" si="35"/>
        <v>#DIV/0!</v>
      </c>
      <c r="AE47" s="12" t="e">
        <f t="shared" si="35"/>
        <v>#DIV/0!</v>
      </c>
      <c r="AF47" s="12" t="e">
        <f t="shared" si="35"/>
        <v>#DIV/0!</v>
      </c>
      <c r="AG47" s="12" t="e">
        <f t="shared" si="35"/>
        <v>#DIV/0!</v>
      </c>
      <c r="AH47" s="12" t="e">
        <f t="shared" si="35"/>
        <v>#DIV/0!</v>
      </c>
      <c r="AI47" s="12" t="e">
        <f t="shared" si="35"/>
        <v>#DIV/0!</v>
      </c>
      <c r="AJ47" s="12" t="e">
        <f t="shared" si="35"/>
        <v>#DIV/0!</v>
      </c>
      <c r="AK47" s="12" t="e">
        <f t="shared" si="35"/>
        <v>#DIV/0!</v>
      </c>
      <c r="AL47" s="12" t="e">
        <f t="shared" si="35"/>
        <v>#DIV/0!</v>
      </c>
      <c r="AM47" s="67" t="e">
        <f t="shared" si="35"/>
        <v>#DIV/0!</v>
      </c>
      <c r="BL47" s="36"/>
      <c r="BS47" s="11"/>
      <c r="BT47" s="11"/>
      <c r="BU47" s="11"/>
      <c r="CB47" s="12"/>
      <c r="CC47" s="12"/>
      <c r="CD47" s="12"/>
      <c r="CE47" s="12"/>
      <c r="CF47" s="12"/>
      <c r="CG47" s="12"/>
      <c r="CH47" s="12"/>
      <c r="CI47" s="12"/>
      <c r="CJ47" s="12"/>
      <c r="CK47" s="12"/>
      <c r="CL47" s="12"/>
      <c r="DR47" s="11"/>
      <c r="DS47" s="11"/>
      <c r="DT47" s="11"/>
      <c r="EA47" s="12"/>
      <c r="EB47" s="12"/>
      <c r="EC47" s="12"/>
      <c r="ED47" s="12"/>
      <c r="EE47" s="12"/>
      <c r="EF47" s="12"/>
      <c r="EG47" s="12"/>
      <c r="EH47" s="12"/>
      <c r="EI47" s="12"/>
      <c r="EJ47" s="12"/>
      <c r="EK47" s="12"/>
    </row>
    <row r="48" spans="1:152" x14ac:dyDescent="0.25">
      <c r="T48" s="11"/>
      <c r="U48" s="11"/>
      <c r="V48" s="11"/>
      <c r="Z48" t="s">
        <v>47</v>
      </c>
      <c r="AC48" s="25" t="e">
        <f t="shared" ref="AC48:AM48" si="36">IF(R41&gt;4,IF(AC47&lt;0.001,"***",IF(AC47&lt;0.01,"**",IF(AC47&lt;0.05,"*","ns"))),"na")</f>
        <v>#DIV/0!</v>
      </c>
      <c r="AD48" s="12" t="e">
        <f t="shared" si="36"/>
        <v>#DIV/0!</v>
      </c>
      <c r="AE48" s="12" t="e">
        <f t="shared" si="36"/>
        <v>#DIV/0!</v>
      </c>
      <c r="AF48" s="12" t="e">
        <f t="shared" si="36"/>
        <v>#DIV/0!</v>
      </c>
      <c r="AG48" s="12" t="e">
        <f t="shared" si="36"/>
        <v>#DIV/0!</v>
      </c>
      <c r="AH48" s="12" t="e">
        <f t="shared" si="36"/>
        <v>#DIV/0!</v>
      </c>
      <c r="AI48" s="12" t="e">
        <f t="shared" si="36"/>
        <v>#DIV/0!</v>
      </c>
      <c r="AJ48" s="12" t="e">
        <f t="shared" si="36"/>
        <v>#DIV/0!</v>
      </c>
      <c r="AK48" s="12" t="str">
        <f t="shared" si="36"/>
        <v>na</v>
      </c>
      <c r="AL48" s="12" t="e">
        <f t="shared" si="36"/>
        <v>#DIV/0!</v>
      </c>
      <c r="AM48" s="67" t="e">
        <f t="shared" si="36"/>
        <v>#DIV/0!</v>
      </c>
      <c r="BL48" s="120"/>
      <c r="BS48" s="11"/>
      <c r="BT48" s="11"/>
      <c r="BU48" s="11"/>
      <c r="CB48" s="12"/>
      <c r="CC48" s="12"/>
      <c r="CD48" s="12"/>
      <c r="CE48" s="12"/>
      <c r="CF48" s="12"/>
      <c r="CG48" s="12"/>
      <c r="CH48" s="12"/>
      <c r="CI48" s="12"/>
      <c r="CJ48" s="12"/>
      <c r="CK48" s="12"/>
      <c r="CL48" s="12"/>
      <c r="DR48" s="11"/>
      <c r="DS48" s="11"/>
      <c r="DT48" s="11"/>
      <c r="EA48" s="12"/>
      <c r="EB48" s="12"/>
      <c r="EC48" s="12"/>
      <c r="ED48" s="12"/>
      <c r="EE48" s="12"/>
      <c r="EF48" s="12"/>
      <c r="EG48" s="12"/>
      <c r="EH48" s="12"/>
      <c r="EI48" s="12"/>
      <c r="EJ48" s="12"/>
      <c r="EK48" s="12"/>
    </row>
    <row r="49" spans="1:115" x14ac:dyDescent="0.25">
      <c r="DK49" s="36"/>
    </row>
    <row r="50" spans="1:115" x14ac:dyDescent="0.25">
      <c r="A50" t="s">
        <v>269</v>
      </c>
      <c r="DK50" s="36"/>
    </row>
    <row r="51" spans="1:115" x14ac:dyDescent="0.25">
      <c r="A51" t="s">
        <v>276</v>
      </c>
      <c r="DK51" s="36"/>
    </row>
    <row r="52" spans="1:115" x14ac:dyDescent="0.25">
      <c r="A52" s="13" t="s">
        <v>520</v>
      </c>
      <c r="DK52" s="36"/>
    </row>
    <row r="53" spans="1:115" x14ac:dyDescent="0.25">
      <c r="A53" s="13" t="s">
        <v>521</v>
      </c>
      <c r="DK53" s="36"/>
    </row>
    <row r="54" spans="1:115" x14ac:dyDescent="0.25">
      <c r="A54" s="13" t="s">
        <v>270</v>
      </c>
      <c r="DK54" s="36"/>
    </row>
    <row r="55" spans="1:115" x14ac:dyDescent="0.25">
      <c r="A55" s="13" t="s">
        <v>271</v>
      </c>
      <c r="DK55" s="36"/>
    </row>
    <row r="56" spans="1:115" x14ac:dyDescent="0.25">
      <c r="A56" s="13" t="s">
        <v>272</v>
      </c>
      <c r="DK56" s="36"/>
    </row>
    <row r="57" spans="1:115" x14ac:dyDescent="0.25">
      <c r="A57" s="13" t="s">
        <v>115</v>
      </c>
      <c r="DK57" s="36"/>
    </row>
    <row r="58" spans="1:115" x14ac:dyDescent="0.25">
      <c r="A58" s="13" t="s">
        <v>116</v>
      </c>
      <c r="DK58" s="36"/>
    </row>
    <row r="59" spans="1:115" x14ac:dyDescent="0.25">
      <c r="A59" s="13" t="s">
        <v>117</v>
      </c>
      <c r="DK59" s="36"/>
    </row>
    <row r="60" spans="1:115" x14ac:dyDescent="0.25">
      <c r="A60" s="13" t="s">
        <v>275</v>
      </c>
      <c r="DK60" s="36"/>
    </row>
    <row r="61" spans="1:115" x14ac:dyDescent="0.25">
      <c r="A61" s="13" t="s">
        <v>119</v>
      </c>
      <c r="DK61" s="36"/>
    </row>
    <row r="63" spans="1:115" x14ac:dyDescent="0.25">
      <c r="A63" s="47" t="s">
        <v>273</v>
      </c>
    </row>
    <row r="64" spans="1:115" ht="16.5" customHeight="1" x14ac:dyDescent="0.35">
      <c r="A64" t="s">
        <v>214</v>
      </c>
      <c r="B64" s="1" t="s">
        <v>169</v>
      </c>
      <c r="G64" s="2"/>
      <c r="K64" s="232" t="s">
        <v>11</v>
      </c>
      <c r="L64" s="20"/>
      <c r="M64" s="1"/>
      <c r="N64" s="15"/>
      <c r="O64" s="15"/>
      <c r="P64" s="16"/>
      <c r="Q64" s="16"/>
      <c r="R64" s="229" t="s">
        <v>155</v>
      </c>
      <c r="S64" s="230"/>
      <c r="T64" s="230"/>
      <c r="U64" s="230"/>
      <c r="V64" s="230"/>
      <c r="W64" s="230"/>
      <c r="X64" s="230"/>
      <c r="Y64" s="230"/>
      <c r="Z64" s="230"/>
      <c r="AA64" s="230"/>
      <c r="AB64" s="62"/>
      <c r="AC64" s="229" t="s">
        <v>156</v>
      </c>
      <c r="AD64" s="230"/>
      <c r="AE64" s="230"/>
      <c r="AF64" s="230"/>
      <c r="AG64" s="230"/>
      <c r="AH64" s="230"/>
      <c r="AI64" s="230"/>
      <c r="AJ64" s="230"/>
      <c r="AK64" s="230"/>
      <c r="AL64" s="230"/>
      <c r="AM64" s="62"/>
      <c r="AN64" s="229" t="s">
        <v>157</v>
      </c>
      <c r="AO64" s="230"/>
      <c r="AP64" s="230"/>
      <c r="AQ64" s="230"/>
      <c r="AR64" s="230"/>
      <c r="AS64" s="230"/>
      <c r="AT64" s="230"/>
      <c r="AU64" s="230"/>
      <c r="AV64" s="230"/>
      <c r="AW64" s="230"/>
      <c r="AX64" s="63"/>
      <c r="AZ64" t="s">
        <v>215</v>
      </c>
      <c r="BA64" s="1" t="s">
        <v>169</v>
      </c>
      <c r="BF64" s="2"/>
      <c r="BJ64" s="232" t="s">
        <v>11</v>
      </c>
      <c r="BK64" s="20"/>
      <c r="BL64" s="1"/>
      <c r="BM64" s="15"/>
      <c r="BN64" s="15"/>
      <c r="BO64" s="16"/>
      <c r="BP64" s="16"/>
      <c r="BQ64" s="229" t="s">
        <v>155</v>
      </c>
      <c r="BR64" s="230"/>
      <c r="BS64" s="230"/>
      <c r="BT64" s="230"/>
      <c r="BU64" s="230"/>
      <c r="BV64" s="230"/>
      <c r="BW64" s="230"/>
      <c r="BX64" s="230"/>
      <c r="BY64" s="230"/>
      <c r="BZ64" s="230"/>
      <c r="CA64" s="62"/>
      <c r="CB64" s="229" t="s">
        <v>156</v>
      </c>
      <c r="CC64" s="230"/>
      <c r="CD64" s="230"/>
      <c r="CE64" s="230"/>
      <c r="CF64" s="230"/>
      <c r="CG64" s="230"/>
      <c r="CH64" s="230"/>
      <c r="CI64" s="230"/>
      <c r="CJ64" s="230"/>
      <c r="CK64" s="230"/>
      <c r="CL64" s="62"/>
      <c r="CM64" s="229" t="s">
        <v>157</v>
      </c>
      <c r="CN64" s="230"/>
      <c r="CO64" s="230"/>
      <c r="CP64" s="230"/>
      <c r="CQ64" s="230"/>
      <c r="CR64" s="230"/>
      <c r="CS64" s="230"/>
      <c r="CT64" s="230"/>
      <c r="CU64" s="230"/>
      <c r="CV64" s="230"/>
      <c r="CW64" s="63"/>
    </row>
    <row r="65" spans="1:101" ht="56.1" customHeight="1" x14ac:dyDescent="0.35">
      <c r="A65" s="103"/>
      <c r="B65" s="9" t="s">
        <v>170</v>
      </c>
      <c r="C65" s="11" t="s">
        <v>171</v>
      </c>
      <c r="D65" s="11" t="s">
        <v>172</v>
      </c>
      <c r="E65" s="11" t="s">
        <v>173</v>
      </c>
      <c r="F65" s="11" t="s">
        <v>174</v>
      </c>
      <c r="G65" s="26" t="s">
        <v>175</v>
      </c>
      <c r="H65" s="62"/>
      <c r="I65" s="62"/>
      <c r="J65" s="62"/>
      <c r="K65" s="232"/>
      <c r="L65" s="106" t="s">
        <v>1</v>
      </c>
      <c r="M65" s="1"/>
      <c r="N65" s="49"/>
      <c r="O65" s="49"/>
      <c r="P65" s="49"/>
      <c r="Q65" s="49"/>
      <c r="R65" s="5"/>
      <c r="S65" s="230" t="s">
        <v>3</v>
      </c>
      <c r="T65" s="230"/>
      <c r="U65" s="230"/>
      <c r="V65" s="230"/>
      <c r="W65" s="11" t="s">
        <v>4</v>
      </c>
      <c r="X65" s="11"/>
      <c r="Y65" s="230" t="s">
        <v>6</v>
      </c>
      <c r="Z65" s="230"/>
      <c r="AA65" s="230"/>
      <c r="AB65" s="4" t="s">
        <v>81</v>
      </c>
      <c r="AC65" s="5"/>
      <c r="AD65" s="230" t="s">
        <v>3</v>
      </c>
      <c r="AE65" s="230"/>
      <c r="AF65" s="230"/>
      <c r="AG65" s="230"/>
      <c r="AH65" s="11" t="s">
        <v>4</v>
      </c>
      <c r="AI65" s="11"/>
      <c r="AJ65" s="230" t="s">
        <v>6</v>
      </c>
      <c r="AK65" s="230"/>
      <c r="AL65" s="230"/>
      <c r="AM65" s="4" t="s">
        <v>81</v>
      </c>
      <c r="AN65" s="5"/>
      <c r="AO65" s="230" t="s">
        <v>3</v>
      </c>
      <c r="AP65" s="230"/>
      <c r="AQ65" s="230"/>
      <c r="AR65" s="230"/>
      <c r="AS65" s="11" t="s">
        <v>4</v>
      </c>
      <c r="AT65" s="11"/>
      <c r="AU65" s="230" t="s">
        <v>6</v>
      </c>
      <c r="AV65" s="230"/>
      <c r="AW65" s="230"/>
      <c r="AX65" s="8" t="s">
        <v>81</v>
      </c>
      <c r="AZ65" s="103" t="s">
        <v>212</v>
      </c>
      <c r="BA65" s="9" t="s">
        <v>170</v>
      </c>
      <c r="BB65" s="11" t="s">
        <v>171</v>
      </c>
      <c r="BC65" s="11" t="s">
        <v>172</v>
      </c>
      <c r="BD65" s="11" t="s">
        <v>173</v>
      </c>
      <c r="BE65" s="11" t="s">
        <v>174</v>
      </c>
      <c r="BF65" s="26" t="s">
        <v>175</v>
      </c>
      <c r="BG65" s="62"/>
      <c r="BH65" s="62"/>
      <c r="BI65" s="62"/>
      <c r="BJ65" s="232"/>
      <c r="BK65" s="106" t="s">
        <v>1</v>
      </c>
      <c r="BL65" s="1"/>
      <c r="BM65" s="49"/>
      <c r="BN65" s="49"/>
      <c r="BO65" s="49"/>
      <c r="BP65" s="49"/>
      <c r="BQ65" s="5"/>
      <c r="BR65" s="230" t="s">
        <v>3</v>
      </c>
      <c r="BS65" s="230"/>
      <c r="BT65" s="230"/>
      <c r="BU65" s="230"/>
      <c r="BV65" s="11" t="s">
        <v>4</v>
      </c>
      <c r="BW65" s="11"/>
      <c r="BX65" s="230" t="s">
        <v>6</v>
      </c>
      <c r="BY65" s="230"/>
      <c r="BZ65" s="230"/>
      <c r="CA65" s="4" t="s">
        <v>81</v>
      </c>
      <c r="CB65" s="5"/>
      <c r="CC65" s="230" t="s">
        <v>3</v>
      </c>
      <c r="CD65" s="230"/>
      <c r="CE65" s="230"/>
      <c r="CF65" s="230"/>
      <c r="CG65" s="11" t="s">
        <v>4</v>
      </c>
      <c r="CH65" s="11"/>
      <c r="CI65" s="230" t="s">
        <v>6</v>
      </c>
      <c r="CJ65" s="230"/>
      <c r="CK65" s="230"/>
      <c r="CL65" s="4" t="s">
        <v>81</v>
      </c>
      <c r="CM65" s="5"/>
      <c r="CN65" s="230" t="s">
        <v>3</v>
      </c>
      <c r="CO65" s="230"/>
      <c r="CP65" s="230"/>
      <c r="CQ65" s="230"/>
      <c r="CR65" s="11" t="s">
        <v>4</v>
      </c>
      <c r="CS65" s="11"/>
      <c r="CT65" s="230" t="s">
        <v>6</v>
      </c>
      <c r="CU65" s="230"/>
      <c r="CV65" s="230"/>
      <c r="CW65" s="8" t="s">
        <v>81</v>
      </c>
    </row>
    <row r="66" spans="1:101" ht="103.5" customHeight="1" x14ac:dyDescent="0.3">
      <c r="A66" s="3" t="s">
        <v>313</v>
      </c>
      <c r="B66" s="9" t="s">
        <v>176</v>
      </c>
      <c r="C66" s="11" t="s">
        <v>177</v>
      </c>
      <c r="D66" s="11" t="s">
        <v>178</v>
      </c>
      <c r="E66" s="11"/>
      <c r="F66" s="11" t="s">
        <v>179</v>
      </c>
      <c r="G66" s="26"/>
      <c r="H66" s="62" t="s">
        <v>158</v>
      </c>
      <c r="I66" s="62" t="s">
        <v>159</v>
      </c>
      <c r="J66" s="62" t="s">
        <v>160</v>
      </c>
      <c r="K66" s="88" t="s">
        <v>161</v>
      </c>
      <c r="L66" s="85" t="s">
        <v>162</v>
      </c>
      <c r="M66" s="62" t="s">
        <v>163</v>
      </c>
      <c r="N66" s="7" t="s">
        <v>206</v>
      </c>
      <c r="O66" s="6" t="s">
        <v>2</v>
      </c>
      <c r="P66" s="7" t="s">
        <v>207</v>
      </c>
      <c r="Q66" s="6" t="s">
        <v>2</v>
      </c>
      <c r="R66" s="229" t="s">
        <v>13</v>
      </c>
      <c r="S66" s="62" t="s">
        <v>50</v>
      </c>
      <c r="T66" s="62" t="s">
        <v>63</v>
      </c>
      <c r="U66" s="62" t="s">
        <v>164</v>
      </c>
      <c r="V66" s="62" t="s">
        <v>165</v>
      </c>
      <c r="W66" s="11" t="s">
        <v>64</v>
      </c>
      <c r="X66" s="11" t="s">
        <v>166</v>
      </c>
      <c r="Y66" s="62" t="s">
        <v>65</v>
      </c>
      <c r="Z66" s="62" t="s">
        <v>66</v>
      </c>
      <c r="AA66" s="62" t="s">
        <v>167</v>
      </c>
      <c r="AB66" s="62" t="s">
        <v>213</v>
      </c>
      <c r="AC66" s="229" t="s">
        <v>13</v>
      </c>
      <c r="AD66" s="62" t="s">
        <v>50</v>
      </c>
      <c r="AE66" s="62" t="s">
        <v>63</v>
      </c>
      <c r="AF66" s="62" t="s">
        <v>164</v>
      </c>
      <c r="AG66" s="62" t="s">
        <v>165</v>
      </c>
      <c r="AH66" s="11" t="s">
        <v>64</v>
      </c>
      <c r="AI66" s="11" t="s">
        <v>166</v>
      </c>
      <c r="AJ66" s="62" t="s">
        <v>65</v>
      </c>
      <c r="AK66" s="62" t="s">
        <v>66</v>
      </c>
      <c r="AL66" s="62" t="s">
        <v>167</v>
      </c>
      <c r="AM66" s="62" t="s">
        <v>213</v>
      </c>
      <c r="AN66" s="229" t="s">
        <v>13</v>
      </c>
      <c r="AO66" s="62" t="s">
        <v>50</v>
      </c>
      <c r="AP66" s="62" t="s">
        <v>63</v>
      </c>
      <c r="AQ66" s="62" t="s">
        <v>164</v>
      </c>
      <c r="AR66" s="62" t="s">
        <v>165</v>
      </c>
      <c r="AS66" s="11" t="s">
        <v>64</v>
      </c>
      <c r="AT66" s="11" t="s">
        <v>166</v>
      </c>
      <c r="AU66" s="62" t="s">
        <v>65</v>
      </c>
      <c r="AV66" s="62" t="s">
        <v>66</v>
      </c>
      <c r="AW66" s="62" t="s">
        <v>167</v>
      </c>
      <c r="AX66" s="63" t="s">
        <v>213</v>
      </c>
      <c r="AZ66" s="3" t="s">
        <v>314</v>
      </c>
      <c r="BA66" s="9" t="s">
        <v>176</v>
      </c>
      <c r="BB66" s="11" t="s">
        <v>177</v>
      </c>
      <c r="BC66" s="11" t="s">
        <v>178</v>
      </c>
      <c r="BD66" s="11"/>
      <c r="BE66" s="11" t="s">
        <v>179</v>
      </c>
      <c r="BF66" s="26"/>
      <c r="BG66" s="62" t="s">
        <v>158</v>
      </c>
      <c r="BH66" s="62" t="s">
        <v>159</v>
      </c>
      <c r="BI66" s="62" t="s">
        <v>160</v>
      </c>
      <c r="BJ66" s="88" t="s">
        <v>161</v>
      </c>
      <c r="BK66" s="85" t="s">
        <v>162</v>
      </c>
      <c r="BL66" s="62" t="s">
        <v>163</v>
      </c>
      <c r="BM66" s="7" t="s">
        <v>206</v>
      </c>
      <c r="BN66" s="6" t="s">
        <v>2</v>
      </c>
      <c r="BO66" s="7" t="s">
        <v>207</v>
      </c>
      <c r="BP66" s="6" t="s">
        <v>2</v>
      </c>
      <c r="BQ66" s="229" t="s">
        <v>13</v>
      </c>
      <c r="BR66" s="62" t="s">
        <v>50</v>
      </c>
      <c r="BS66" s="62" t="s">
        <v>63</v>
      </c>
      <c r="BT66" s="62" t="s">
        <v>164</v>
      </c>
      <c r="BU66" s="62" t="s">
        <v>165</v>
      </c>
      <c r="BV66" s="11" t="s">
        <v>64</v>
      </c>
      <c r="BW66" s="11" t="s">
        <v>166</v>
      </c>
      <c r="BX66" s="62" t="s">
        <v>65</v>
      </c>
      <c r="BY66" s="62" t="s">
        <v>66</v>
      </c>
      <c r="BZ66" s="62" t="s">
        <v>167</v>
      </c>
      <c r="CA66" s="62" t="s">
        <v>213</v>
      </c>
      <c r="CB66" s="229" t="s">
        <v>13</v>
      </c>
      <c r="CC66" s="62" t="s">
        <v>50</v>
      </c>
      <c r="CD66" s="62" t="s">
        <v>63</v>
      </c>
      <c r="CE66" s="62" t="s">
        <v>164</v>
      </c>
      <c r="CF66" s="62" t="s">
        <v>165</v>
      </c>
      <c r="CG66" s="11" t="s">
        <v>64</v>
      </c>
      <c r="CH66" s="11" t="s">
        <v>166</v>
      </c>
      <c r="CI66" s="62" t="s">
        <v>65</v>
      </c>
      <c r="CJ66" s="62" t="s">
        <v>66</v>
      </c>
      <c r="CK66" s="62" t="s">
        <v>167</v>
      </c>
      <c r="CL66" s="62" t="s">
        <v>213</v>
      </c>
      <c r="CM66" s="229" t="s">
        <v>13</v>
      </c>
      <c r="CN66" s="62" t="s">
        <v>50</v>
      </c>
      <c r="CO66" s="62" t="s">
        <v>63</v>
      </c>
      <c r="CP66" s="62" t="s">
        <v>164</v>
      </c>
      <c r="CQ66" s="62" t="s">
        <v>165</v>
      </c>
      <c r="CR66" s="11" t="s">
        <v>64</v>
      </c>
      <c r="CS66" s="11" t="s">
        <v>166</v>
      </c>
      <c r="CT66" s="62" t="s">
        <v>65</v>
      </c>
      <c r="CU66" s="62" t="s">
        <v>66</v>
      </c>
      <c r="CV66" s="62" t="s">
        <v>167</v>
      </c>
      <c r="CW66" s="63" t="s">
        <v>213</v>
      </c>
    </row>
    <row r="67" spans="1:101" ht="30" customHeight="1" x14ac:dyDescent="0.3">
      <c r="A67" s="92" t="s">
        <v>80</v>
      </c>
      <c r="B67" s="1" t="s">
        <v>180</v>
      </c>
      <c r="C67" t="s">
        <v>181</v>
      </c>
      <c r="D67" t="s">
        <v>182</v>
      </c>
      <c r="E67" t="s">
        <v>183</v>
      </c>
      <c r="F67" t="s">
        <v>184</v>
      </c>
      <c r="G67" t="s">
        <v>185</v>
      </c>
      <c r="H67" s="64"/>
      <c r="I67" s="62"/>
      <c r="J67" s="63"/>
      <c r="K67" s="85"/>
      <c r="L67" s="1"/>
      <c r="M67" s="61" t="s">
        <v>168</v>
      </c>
      <c r="N67" s="230" t="s">
        <v>12</v>
      </c>
      <c r="O67" s="230"/>
      <c r="P67" s="230"/>
      <c r="Q67" s="230"/>
      <c r="R67" s="236"/>
      <c r="S67" s="65" t="s">
        <v>14</v>
      </c>
      <c r="T67" s="65" t="s">
        <v>15</v>
      </c>
      <c r="U67" s="65" t="s">
        <v>16</v>
      </c>
      <c r="V67" s="65" t="s">
        <v>17</v>
      </c>
      <c r="W67" s="65" t="s">
        <v>18</v>
      </c>
      <c r="X67" s="65" t="s">
        <v>19</v>
      </c>
      <c r="Y67" s="65" t="s">
        <v>20</v>
      </c>
      <c r="Z67" s="65" t="s">
        <v>21</v>
      </c>
      <c r="AA67" s="65" t="s">
        <v>22</v>
      </c>
      <c r="AB67" s="62" t="s">
        <v>82</v>
      </c>
      <c r="AC67" s="236"/>
      <c r="AD67" s="65" t="s">
        <v>14</v>
      </c>
      <c r="AE67" s="65" t="s">
        <v>15</v>
      </c>
      <c r="AF67" s="65" t="s">
        <v>16</v>
      </c>
      <c r="AG67" s="65" t="s">
        <v>17</v>
      </c>
      <c r="AH67" s="65" t="s">
        <v>18</v>
      </c>
      <c r="AI67" s="65" t="s">
        <v>19</v>
      </c>
      <c r="AJ67" s="65" t="s">
        <v>20</v>
      </c>
      <c r="AK67" s="65" t="s">
        <v>21</v>
      </c>
      <c r="AL67" s="65" t="s">
        <v>22</v>
      </c>
      <c r="AM67" s="62" t="s">
        <v>82</v>
      </c>
      <c r="AN67" s="236"/>
      <c r="AO67" s="65" t="s">
        <v>14</v>
      </c>
      <c r="AP67" s="65" t="s">
        <v>15</v>
      </c>
      <c r="AQ67" s="65" t="s">
        <v>16</v>
      </c>
      <c r="AR67" s="65" t="s">
        <v>17</v>
      </c>
      <c r="AS67" s="65" t="s">
        <v>18</v>
      </c>
      <c r="AT67" s="65" t="s">
        <v>19</v>
      </c>
      <c r="AU67" s="65" t="s">
        <v>20</v>
      </c>
      <c r="AV67" s="65" t="s">
        <v>21</v>
      </c>
      <c r="AW67" s="65" t="s">
        <v>22</v>
      </c>
      <c r="AX67" s="63" t="s">
        <v>82</v>
      </c>
      <c r="AZ67" s="92" t="s">
        <v>80</v>
      </c>
      <c r="BA67" s="1" t="s">
        <v>180</v>
      </c>
      <c r="BB67" t="s">
        <v>181</v>
      </c>
      <c r="BC67" t="s">
        <v>182</v>
      </c>
      <c r="BD67" t="s">
        <v>183</v>
      </c>
      <c r="BE67" t="s">
        <v>184</v>
      </c>
      <c r="BF67" t="s">
        <v>185</v>
      </c>
      <c r="BG67" s="61"/>
      <c r="BH67" s="62"/>
      <c r="BI67" s="63"/>
      <c r="BJ67" s="85"/>
      <c r="BK67" s="1"/>
      <c r="BL67" s="61" t="s">
        <v>168</v>
      </c>
      <c r="BM67" s="230" t="s">
        <v>12</v>
      </c>
      <c r="BN67" s="230"/>
      <c r="BO67" s="230"/>
      <c r="BP67" s="230"/>
      <c r="BQ67" s="236"/>
      <c r="BR67" s="65" t="s">
        <v>14</v>
      </c>
      <c r="BS67" s="65" t="s">
        <v>15</v>
      </c>
      <c r="BT67" s="65" t="s">
        <v>16</v>
      </c>
      <c r="BU67" s="65" t="s">
        <v>17</v>
      </c>
      <c r="BV67" s="65" t="s">
        <v>18</v>
      </c>
      <c r="BW67" s="65" t="s">
        <v>19</v>
      </c>
      <c r="BX67" s="65" t="s">
        <v>20</v>
      </c>
      <c r="BY67" s="65" t="s">
        <v>21</v>
      </c>
      <c r="BZ67" s="65" t="s">
        <v>22</v>
      </c>
      <c r="CA67" s="62" t="s">
        <v>82</v>
      </c>
      <c r="CB67" s="236"/>
      <c r="CC67" s="65" t="s">
        <v>14</v>
      </c>
      <c r="CD67" s="65" t="s">
        <v>15</v>
      </c>
      <c r="CE67" s="65" t="s">
        <v>16</v>
      </c>
      <c r="CF67" s="65" t="s">
        <v>17</v>
      </c>
      <c r="CG67" s="65" t="s">
        <v>18</v>
      </c>
      <c r="CH67" s="65" t="s">
        <v>19</v>
      </c>
      <c r="CI67" s="65" t="s">
        <v>20</v>
      </c>
      <c r="CJ67" s="65" t="s">
        <v>21</v>
      </c>
      <c r="CK67" s="65" t="s">
        <v>22</v>
      </c>
      <c r="CL67" s="62" t="s">
        <v>82</v>
      </c>
      <c r="CM67" s="236"/>
      <c r="CN67" s="65" t="s">
        <v>14</v>
      </c>
      <c r="CO67" s="65" t="s">
        <v>15</v>
      </c>
      <c r="CP67" s="65" t="s">
        <v>16</v>
      </c>
      <c r="CQ67" s="65" t="s">
        <v>17</v>
      </c>
      <c r="CR67" s="65" t="s">
        <v>18</v>
      </c>
      <c r="CS67" s="65" t="s">
        <v>19</v>
      </c>
      <c r="CT67" s="65" t="s">
        <v>20</v>
      </c>
      <c r="CU67" s="65" t="s">
        <v>21</v>
      </c>
      <c r="CV67" s="65" t="s">
        <v>22</v>
      </c>
      <c r="CW67" s="63" t="s">
        <v>82</v>
      </c>
    </row>
    <row r="68" spans="1:101" x14ac:dyDescent="0.25">
      <c r="A68" s="43" t="s">
        <v>83</v>
      </c>
      <c r="B68" s="79"/>
      <c r="C68" s="79"/>
      <c r="D68" s="79"/>
      <c r="E68" s="79"/>
      <c r="F68" s="79"/>
      <c r="G68" s="79"/>
      <c r="H68" s="94" t="s">
        <v>8</v>
      </c>
      <c r="I68" s="79" t="s">
        <v>186</v>
      </c>
      <c r="J68" s="79"/>
      <c r="K68" s="101"/>
      <c r="L68" s="76">
        <v>160.91999999999999</v>
      </c>
      <c r="M68" s="191"/>
      <c r="N68" s="173"/>
      <c r="O68" s="173"/>
      <c r="P68" s="89">
        <f t="shared" ref="P68:P101" si="37">IF(N68&lt;0.01*L68,0.01,IF(N68&gt;100*L68,100,N68/L68))</f>
        <v>0.01</v>
      </c>
      <c r="Q68" s="90">
        <f>IF(O68&gt;0,O68/L68,0.01)</f>
        <v>0.01</v>
      </c>
      <c r="AB68" s="96"/>
      <c r="AC68" s="25" t="str">
        <f>IF(R68&gt;0,(R68/R$103)*LN($P68),"na")</f>
        <v>na</v>
      </c>
      <c r="AD68" s="12" t="str">
        <f t="shared" ref="AD68:AM83" si="38">IF(S68&gt;0,(S68/S$103)*LN($P68),"na")</f>
        <v>na</v>
      </c>
      <c r="AE68" s="12" t="str">
        <f t="shared" si="38"/>
        <v>na</v>
      </c>
      <c r="AF68" s="12" t="str">
        <f t="shared" si="38"/>
        <v>na</v>
      </c>
      <c r="AG68" s="12" t="str">
        <f t="shared" si="38"/>
        <v>na</v>
      </c>
      <c r="AH68" s="12" t="str">
        <f t="shared" si="38"/>
        <v>na</v>
      </c>
      <c r="AI68" s="12" t="str">
        <f t="shared" si="38"/>
        <v>na</v>
      </c>
      <c r="AJ68" s="12" t="str">
        <f t="shared" si="38"/>
        <v>na</v>
      </c>
      <c r="AK68" s="12" t="str">
        <f t="shared" si="38"/>
        <v>na</v>
      </c>
      <c r="AL68" s="12" t="str">
        <f t="shared" si="38"/>
        <v>na</v>
      </c>
      <c r="AM68" s="89" t="str">
        <f t="shared" si="38"/>
        <v>na</v>
      </c>
      <c r="AN68" s="25" t="str">
        <f>IF(R68&gt;0,(((R68/R$103)^2)*($Q68^2))/($P68^2),"na")</f>
        <v>na</v>
      </c>
      <c r="AO68" s="12" t="str">
        <f t="shared" ref="AO68:AX83" si="39">IF(S68&gt;0,(((S68/S$103)^2)*($Q68^2))/($P68^2),"na")</f>
        <v>na</v>
      </c>
      <c r="AP68" s="12" t="str">
        <f t="shared" si="39"/>
        <v>na</v>
      </c>
      <c r="AQ68" s="12" t="str">
        <f t="shared" si="39"/>
        <v>na</v>
      </c>
      <c r="AR68" s="12" t="str">
        <f t="shared" si="39"/>
        <v>na</v>
      </c>
      <c r="AS68" s="12" t="str">
        <f t="shared" si="39"/>
        <v>na</v>
      </c>
      <c r="AT68" s="12" t="str">
        <f t="shared" si="39"/>
        <v>na</v>
      </c>
      <c r="AU68" s="12" t="str">
        <f t="shared" si="39"/>
        <v>na</v>
      </c>
      <c r="AV68" s="12" t="str">
        <f t="shared" si="39"/>
        <v>na</v>
      </c>
      <c r="AW68" s="12" t="str">
        <f t="shared" si="39"/>
        <v>na</v>
      </c>
      <c r="AX68" s="90" t="str">
        <f t="shared" si="39"/>
        <v>na</v>
      </c>
      <c r="AZ68" s="43" t="s">
        <v>83</v>
      </c>
      <c r="BA68" s="79"/>
      <c r="BB68" s="79"/>
      <c r="BC68" s="79"/>
      <c r="BD68" s="79"/>
      <c r="BE68" s="79"/>
      <c r="BF68" s="79"/>
      <c r="BG68" s="94" t="s">
        <v>8</v>
      </c>
      <c r="BH68" s="79" t="s">
        <v>186</v>
      </c>
      <c r="BI68" s="79"/>
      <c r="BJ68" s="101"/>
      <c r="BK68" s="76">
        <v>160.91999999999999</v>
      </c>
      <c r="BL68" s="191"/>
      <c r="BM68" s="173"/>
      <c r="BN68" s="173"/>
      <c r="BO68" s="89">
        <f t="shared" ref="BO68:BO101" si="40">IF(BM68&lt;0.01*BK68,0.01,IF(BM68&gt;100*BK68,100,BM68/BK68))</f>
        <v>0.01</v>
      </c>
      <c r="BP68" s="90">
        <f>IF(BN68&gt;0,BN68/BK68,0.01)</f>
        <v>0.01</v>
      </c>
      <c r="CA68" s="96"/>
      <c r="CB68" s="25" t="str">
        <f>IF(BQ68&gt;0,(BQ68/BQ$103)*LN($BO68),"na")</f>
        <v>na</v>
      </c>
      <c r="CC68" s="12" t="str">
        <f t="shared" ref="CC68:CL83" si="41">IF(BR68&gt;0,(BR68/BR$103)*LN($BO68),"na")</f>
        <v>na</v>
      </c>
      <c r="CD68" s="12" t="str">
        <f t="shared" si="41"/>
        <v>na</v>
      </c>
      <c r="CE68" s="12" t="str">
        <f t="shared" si="41"/>
        <v>na</v>
      </c>
      <c r="CF68" s="12" t="str">
        <f t="shared" si="41"/>
        <v>na</v>
      </c>
      <c r="CG68" s="12" t="str">
        <f t="shared" si="41"/>
        <v>na</v>
      </c>
      <c r="CH68" s="12" t="str">
        <f t="shared" si="41"/>
        <v>na</v>
      </c>
      <c r="CI68" s="12" t="str">
        <f t="shared" si="41"/>
        <v>na</v>
      </c>
      <c r="CJ68" s="12" t="str">
        <f t="shared" si="41"/>
        <v>na</v>
      </c>
      <c r="CK68" s="12" t="str">
        <f t="shared" si="41"/>
        <v>na</v>
      </c>
      <c r="CL68" s="89" t="str">
        <f t="shared" si="41"/>
        <v>na</v>
      </c>
      <c r="CM68" s="25" t="str">
        <f>IF(BQ68&gt;0,(((BQ68/BQ$103)^2)*($BP68^2))/($BO68^2),"na")</f>
        <v>na</v>
      </c>
      <c r="CN68" s="12" t="str">
        <f t="shared" ref="CN68:CW83" si="42">IF(BR68&gt;0,(((BR68/BR$103)^2)*($BP68^2))/($BO68^2),"na")</f>
        <v>na</v>
      </c>
      <c r="CO68" s="12" t="str">
        <f t="shared" si="42"/>
        <v>na</v>
      </c>
      <c r="CP68" s="12" t="str">
        <f t="shared" si="42"/>
        <v>na</v>
      </c>
      <c r="CQ68" s="12" t="str">
        <f t="shared" si="42"/>
        <v>na</v>
      </c>
      <c r="CR68" s="12" t="str">
        <f t="shared" si="42"/>
        <v>na</v>
      </c>
      <c r="CS68" s="12" t="str">
        <f t="shared" si="42"/>
        <v>na</v>
      </c>
      <c r="CT68" s="12" t="str">
        <f t="shared" si="42"/>
        <v>na</v>
      </c>
      <c r="CU68" s="12" t="str">
        <f t="shared" si="42"/>
        <v>na</v>
      </c>
      <c r="CV68" s="12" t="str">
        <f t="shared" si="42"/>
        <v>na</v>
      </c>
      <c r="CW68" s="90" t="str">
        <f t="shared" si="42"/>
        <v>na</v>
      </c>
    </row>
    <row r="69" spans="1:101" x14ac:dyDescent="0.25">
      <c r="A69" s="46" t="s">
        <v>84</v>
      </c>
      <c r="H69" s="1" t="s">
        <v>9</v>
      </c>
      <c r="I69" t="s">
        <v>186</v>
      </c>
      <c r="K69" s="78">
        <v>14</v>
      </c>
      <c r="L69" s="16">
        <v>5.5999999999999999E-3</v>
      </c>
      <c r="M69" s="128"/>
      <c r="N69" s="104"/>
      <c r="O69" s="104"/>
      <c r="P69" s="12">
        <f t="shared" si="37"/>
        <v>0.01</v>
      </c>
      <c r="Q69" s="67">
        <f t="shared" ref="Q69:Q101" si="43">IF(O69&gt;0,O69/L69,0.01)</f>
        <v>0.01</v>
      </c>
      <c r="R69">
        <v>1</v>
      </c>
      <c r="S69">
        <v>1</v>
      </c>
      <c r="U69">
        <v>1</v>
      </c>
      <c r="V69">
        <v>1</v>
      </c>
      <c r="W69">
        <v>0.25</v>
      </c>
      <c r="X69">
        <v>1</v>
      </c>
      <c r="AB69" s="11"/>
      <c r="AC69" s="25">
        <f t="shared" ref="AC69:AC101" si="44">IF(R69&gt;0,(R69/R$103)*LN($P69),"na")</f>
        <v>-4.6051701859880909</v>
      </c>
      <c r="AD69" s="12">
        <f t="shared" si="38"/>
        <v>-6.1402269146507873</v>
      </c>
      <c r="AE69" s="12" t="str">
        <f t="shared" si="38"/>
        <v>na</v>
      </c>
      <c r="AF69" s="12">
        <f t="shared" si="38"/>
        <v>-5.7703337270212218</v>
      </c>
      <c r="AG69" s="12">
        <f t="shared" si="38"/>
        <v>-5.2058445580734949</v>
      </c>
      <c r="AH69" s="12">
        <f t="shared" si="38"/>
        <v>-2.4026974883416128</v>
      </c>
      <c r="AI69" s="12">
        <f t="shared" si="38"/>
        <v>-5.3323023206177895</v>
      </c>
      <c r="AJ69" s="12" t="str">
        <f t="shared" si="38"/>
        <v>na</v>
      </c>
      <c r="AK69" s="12" t="str">
        <f t="shared" si="38"/>
        <v>na</v>
      </c>
      <c r="AL69" s="12" t="str">
        <f t="shared" si="38"/>
        <v>na</v>
      </c>
      <c r="AM69" s="12" t="str">
        <f t="shared" si="38"/>
        <v>na</v>
      </c>
      <c r="AN69" s="25">
        <f t="shared" ref="AN69:AN101" si="45">IF(R69&gt;0,(((R69/R$103)^2)*($Q69^2))/($P69^2),"na")</f>
        <v>1</v>
      </c>
      <c r="AO69" s="12">
        <f t="shared" si="39"/>
        <v>1.7777777777777777</v>
      </c>
      <c r="AP69" s="12" t="str">
        <f t="shared" si="39"/>
        <v>na</v>
      </c>
      <c r="AQ69" s="12">
        <f t="shared" si="39"/>
        <v>1.5700391929162427</v>
      </c>
      <c r="AR69" s="12">
        <f t="shared" si="39"/>
        <v>1.277882797731569</v>
      </c>
      <c r="AS69" s="12">
        <f t="shared" si="39"/>
        <v>0.27221172022684309</v>
      </c>
      <c r="AT69" s="12">
        <f t="shared" si="39"/>
        <v>1.3407202216066483</v>
      </c>
      <c r="AU69" s="12" t="str">
        <f t="shared" si="39"/>
        <v>na</v>
      </c>
      <c r="AV69" s="12" t="str">
        <f t="shared" si="39"/>
        <v>na</v>
      </c>
      <c r="AW69" s="12" t="str">
        <f t="shared" si="39"/>
        <v>na</v>
      </c>
      <c r="AX69" s="67" t="str">
        <f t="shared" si="39"/>
        <v>na</v>
      </c>
      <c r="AZ69" s="46" t="s">
        <v>84</v>
      </c>
      <c r="BG69" s="1" t="s">
        <v>9</v>
      </c>
      <c r="BH69" t="s">
        <v>186</v>
      </c>
      <c r="BJ69" s="78">
        <v>14</v>
      </c>
      <c r="BK69" s="16">
        <v>5.5999999999999999E-3</v>
      </c>
      <c r="BL69" s="128">
        <v>14</v>
      </c>
      <c r="BM69" s="104">
        <v>0</v>
      </c>
      <c r="BN69" s="104">
        <v>0</v>
      </c>
      <c r="BO69" s="12">
        <f t="shared" si="40"/>
        <v>0.01</v>
      </c>
      <c r="BP69" s="67">
        <f t="shared" ref="BP69:BP101" si="46">IF(BN69&gt;0,BN69/BK69,0.01)</f>
        <v>0.01</v>
      </c>
      <c r="BQ69">
        <v>1</v>
      </c>
      <c r="BR69">
        <v>1</v>
      </c>
      <c r="BT69">
        <v>1</v>
      </c>
      <c r="BU69">
        <v>1</v>
      </c>
      <c r="BV69">
        <v>0.25</v>
      </c>
      <c r="BW69">
        <v>1</v>
      </c>
      <c r="CA69" s="11"/>
      <c r="CB69" s="25">
        <f t="shared" ref="CB69:CB101" si="47">IF(BQ69&gt;0,(BQ69/BQ$103)*LN($BO69),"na")</f>
        <v>-4.6051701859880909</v>
      </c>
      <c r="CC69" s="12">
        <f t="shared" si="41"/>
        <v>-6.1402269146507873</v>
      </c>
      <c r="CD69" s="12" t="str">
        <f t="shared" si="41"/>
        <v>na</v>
      </c>
      <c r="CE69" s="12">
        <f t="shared" si="41"/>
        <v>-5.7703337270212218</v>
      </c>
      <c r="CF69" s="12">
        <f t="shared" si="41"/>
        <v>-5.2058445580734949</v>
      </c>
      <c r="CG69" s="12">
        <f t="shared" si="41"/>
        <v>-2.4026974883416128</v>
      </c>
      <c r="CH69" s="12">
        <f t="shared" si="41"/>
        <v>-5.3323023206177895</v>
      </c>
      <c r="CI69" s="12" t="str">
        <f t="shared" si="41"/>
        <v>na</v>
      </c>
      <c r="CJ69" s="12" t="str">
        <f t="shared" si="41"/>
        <v>na</v>
      </c>
      <c r="CK69" s="12" t="str">
        <f t="shared" si="41"/>
        <v>na</v>
      </c>
      <c r="CL69" s="12" t="str">
        <f t="shared" si="41"/>
        <v>na</v>
      </c>
      <c r="CM69" s="25">
        <f t="shared" ref="CM69:CM101" si="48">IF(BQ69&gt;0,(((BQ69/BQ$103)^2)*($BP69^2))/($BO69^2),"na")</f>
        <v>1</v>
      </c>
      <c r="CN69" s="12">
        <f t="shared" si="42"/>
        <v>1.7777777777777777</v>
      </c>
      <c r="CO69" s="12" t="str">
        <f t="shared" si="42"/>
        <v>na</v>
      </c>
      <c r="CP69" s="12">
        <f t="shared" si="42"/>
        <v>1.5700391929162427</v>
      </c>
      <c r="CQ69" s="12">
        <f t="shared" si="42"/>
        <v>1.277882797731569</v>
      </c>
      <c r="CR69" s="12">
        <f t="shared" si="42"/>
        <v>0.27221172022684309</v>
      </c>
      <c r="CS69" s="12">
        <f t="shared" si="42"/>
        <v>1.3407202216066483</v>
      </c>
      <c r="CT69" s="12" t="str">
        <f t="shared" si="42"/>
        <v>na</v>
      </c>
      <c r="CU69" s="12" t="str">
        <f t="shared" si="42"/>
        <v>na</v>
      </c>
      <c r="CV69" s="12" t="str">
        <f t="shared" si="42"/>
        <v>na</v>
      </c>
      <c r="CW69" s="67" t="str">
        <f t="shared" si="42"/>
        <v>na</v>
      </c>
    </row>
    <row r="70" spans="1:101" x14ac:dyDescent="0.25">
      <c r="A70" s="46" t="s">
        <v>86</v>
      </c>
      <c r="H70" s="1" t="s">
        <v>9</v>
      </c>
      <c r="I70" t="s">
        <v>186</v>
      </c>
      <c r="K70" s="78">
        <v>14</v>
      </c>
      <c r="L70" s="16">
        <v>0.4199</v>
      </c>
      <c r="M70" s="128"/>
      <c r="N70" s="104"/>
      <c r="O70" s="104"/>
      <c r="P70" s="12">
        <f t="shared" si="37"/>
        <v>0.01</v>
      </c>
      <c r="Q70" s="67">
        <f t="shared" si="43"/>
        <v>0.01</v>
      </c>
      <c r="R70">
        <v>1</v>
      </c>
      <c r="S70">
        <v>0.25</v>
      </c>
      <c r="T70">
        <v>0.25</v>
      </c>
      <c r="U70">
        <v>0.375</v>
      </c>
      <c r="V70">
        <v>1</v>
      </c>
      <c r="W70">
        <v>0.05</v>
      </c>
      <c r="X70">
        <v>1</v>
      </c>
      <c r="AB70" s="11">
        <v>1</v>
      </c>
      <c r="AC70" s="25">
        <f t="shared" si="44"/>
        <v>-4.6051701859880909</v>
      </c>
      <c r="AD70" s="12">
        <f t="shared" si="38"/>
        <v>-1.5350567286626968</v>
      </c>
      <c r="AE70" s="12">
        <f t="shared" si="38"/>
        <v>-1.5350567286626968</v>
      </c>
      <c r="AF70" s="12">
        <f t="shared" si="38"/>
        <v>-2.1638751476329583</v>
      </c>
      <c r="AG70" s="12">
        <f t="shared" si="38"/>
        <v>-5.2058445580734949</v>
      </c>
      <c r="AH70" s="12">
        <f t="shared" si="38"/>
        <v>-0.48053949766832255</v>
      </c>
      <c r="AI70" s="12">
        <f t="shared" si="38"/>
        <v>-5.3323023206177895</v>
      </c>
      <c r="AJ70" s="12" t="str">
        <f t="shared" si="38"/>
        <v>na</v>
      </c>
      <c r="AK70" s="12" t="str">
        <f t="shared" si="38"/>
        <v>na</v>
      </c>
      <c r="AL70" s="12" t="str">
        <f t="shared" si="38"/>
        <v>na</v>
      </c>
      <c r="AM70" s="12">
        <f t="shared" si="38"/>
        <v>-4.6051701859880909</v>
      </c>
      <c r="AN70" s="25">
        <f t="shared" si="45"/>
        <v>1</v>
      </c>
      <c r="AO70" s="12">
        <f t="shared" si="39"/>
        <v>0.1111111111111111</v>
      </c>
      <c r="AP70" s="12">
        <f t="shared" si="39"/>
        <v>0.1111111111111111</v>
      </c>
      <c r="AQ70" s="12">
        <f t="shared" si="39"/>
        <v>0.22078676150384668</v>
      </c>
      <c r="AR70" s="12">
        <f t="shared" si="39"/>
        <v>1.277882797731569</v>
      </c>
      <c r="AS70" s="12">
        <f t="shared" si="39"/>
        <v>1.0888468809073727E-2</v>
      </c>
      <c r="AT70" s="12">
        <f t="shared" si="39"/>
        <v>1.3407202216066483</v>
      </c>
      <c r="AU70" s="12" t="str">
        <f t="shared" si="39"/>
        <v>na</v>
      </c>
      <c r="AV70" s="12" t="str">
        <f t="shared" si="39"/>
        <v>na</v>
      </c>
      <c r="AW70" s="12" t="str">
        <f t="shared" si="39"/>
        <v>na</v>
      </c>
      <c r="AX70" s="67">
        <f t="shared" si="39"/>
        <v>1</v>
      </c>
      <c r="AZ70" s="46" t="s">
        <v>86</v>
      </c>
      <c r="BG70" s="1" t="s">
        <v>9</v>
      </c>
      <c r="BH70" t="s">
        <v>186</v>
      </c>
      <c r="BJ70" s="78">
        <v>14</v>
      </c>
      <c r="BK70" s="16">
        <v>0.4199</v>
      </c>
      <c r="BL70" s="128">
        <v>14</v>
      </c>
      <c r="BM70" s="104">
        <v>1.465543691703485E-2</v>
      </c>
      <c r="BN70" s="104">
        <v>2.4050889923280489E-2</v>
      </c>
      <c r="BO70" s="12">
        <f t="shared" si="40"/>
        <v>3.4902207470909385E-2</v>
      </c>
      <c r="BP70" s="67">
        <f t="shared" si="46"/>
        <v>5.7277661165230982E-2</v>
      </c>
      <c r="BQ70">
        <v>1</v>
      </c>
      <c r="BR70">
        <v>0.25</v>
      </c>
      <c r="BS70">
        <v>0.25</v>
      </c>
      <c r="BT70">
        <v>0.375</v>
      </c>
      <c r="BU70">
        <v>1</v>
      </c>
      <c r="BV70">
        <v>0.05</v>
      </c>
      <c r="BW70">
        <v>1</v>
      </c>
      <c r="CA70" s="11">
        <v>1</v>
      </c>
      <c r="CB70" s="25">
        <f t="shared" si="47"/>
        <v>-3.3552052004585806</v>
      </c>
      <c r="CC70" s="12">
        <f t="shared" si="41"/>
        <v>-1.1184017334861935</v>
      </c>
      <c r="CD70" s="12">
        <f t="shared" si="41"/>
        <v>-1.1184017334861935</v>
      </c>
      <c r="CE70" s="12">
        <f t="shared" si="41"/>
        <v>-1.5765422026251161</v>
      </c>
      <c r="CF70" s="12">
        <f t="shared" si="41"/>
        <v>-3.7928406613879613</v>
      </c>
      <c r="CG70" s="12">
        <f t="shared" si="41"/>
        <v>-0.35010836874350409</v>
      </c>
      <c r="CH70" s="12">
        <f t="shared" si="41"/>
        <v>-3.8849744426362514</v>
      </c>
      <c r="CI70" s="12" t="str">
        <f t="shared" si="41"/>
        <v>na</v>
      </c>
      <c r="CJ70" s="12" t="str">
        <f t="shared" si="41"/>
        <v>na</v>
      </c>
      <c r="CK70" s="12" t="str">
        <f t="shared" si="41"/>
        <v>na</v>
      </c>
      <c r="CL70" s="12">
        <f t="shared" si="41"/>
        <v>-3.3552052004585806</v>
      </c>
      <c r="CM70" s="25">
        <f t="shared" si="48"/>
        <v>2.6931761536408141</v>
      </c>
      <c r="CN70" s="12">
        <f t="shared" si="42"/>
        <v>0.29924179484897934</v>
      </c>
      <c r="CO70" s="12">
        <f t="shared" si="42"/>
        <v>0.29924179484897934</v>
      </c>
      <c r="CP70" s="12">
        <f t="shared" si="42"/>
        <v>0.59461764112174154</v>
      </c>
      <c r="CQ70" s="12">
        <f t="shared" si="42"/>
        <v>3.4415634779984696</v>
      </c>
      <c r="CR70" s="12">
        <f t="shared" si="42"/>
        <v>2.9324564546259157E-2</v>
      </c>
      <c r="CS70" s="12">
        <f t="shared" si="42"/>
        <v>3.6107957295350532</v>
      </c>
      <c r="CT70" s="12" t="str">
        <f t="shared" si="42"/>
        <v>na</v>
      </c>
      <c r="CU70" s="12" t="str">
        <f t="shared" si="42"/>
        <v>na</v>
      </c>
      <c r="CV70" s="12" t="str">
        <f t="shared" si="42"/>
        <v>na</v>
      </c>
      <c r="CW70" s="67">
        <f t="shared" si="42"/>
        <v>2.6931761536408141</v>
      </c>
    </row>
    <row r="71" spans="1:101" x14ac:dyDescent="0.25">
      <c r="A71" s="46" t="s">
        <v>25</v>
      </c>
      <c r="H71" s="1" t="s">
        <v>9</v>
      </c>
      <c r="I71" t="s">
        <v>186</v>
      </c>
      <c r="K71" s="78">
        <v>14</v>
      </c>
      <c r="L71" s="16">
        <v>0.60199999999999998</v>
      </c>
      <c r="M71" s="128"/>
      <c r="N71" s="104"/>
      <c r="O71" s="104"/>
      <c r="P71" s="12">
        <f t="shared" si="37"/>
        <v>0.01</v>
      </c>
      <c r="Q71" s="67">
        <f t="shared" si="43"/>
        <v>0.01</v>
      </c>
      <c r="R71">
        <v>1</v>
      </c>
      <c r="S71">
        <v>1</v>
      </c>
      <c r="T71">
        <v>0.25</v>
      </c>
      <c r="U71">
        <v>1</v>
      </c>
      <c r="V71">
        <v>1</v>
      </c>
      <c r="W71">
        <v>0.05</v>
      </c>
      <c r="AC71" s="25">
        <f t="shared" si="44"/>
        <v>-4.6051701859880909</v>
      </c>
      <c r="AD71" s="12">
        <f t="shared" si="38"/>
        <v>-6.1402269146507873</v>
      </c>
      <c r="AE71" s="12">
        <f t="shared" si="38"/>
        <v>-1.5350567286626968</v>
      </c>
      <c r="AF71" s="12">
        <f t="shared" si="38"/>
        <v>-5.7703337270212218</v>
      </c>
      <c r="AG71" s="12">
        <f t="shared" si="38"/>
        <v>-5.2058445580734949</v>
      </c>
      <c r="AH71" s="12">
        <f t="shared" si="38"/>
        <v>-0.48053949766832255</v>
      </c>
      <c r="AI71" s="12" t="str">
        <f t="shared" si="38"/>
        <v>na</v>
      </c>
      <c r="AJ71" s="12" t="str">
        <f t="shared" si="38"/>
        <v>na</v>
      </c>
      <c r="AK71" s="12" t="str">
        <f t="shared" si="38"/>
        <v>na</v>
      </c>
      <c r="AL71" s="12" t="str">
        <f t="shared" si="38"/>
        <v>na</v>
      </c>
      <c r="AM71" s="12" t="str">
        <f t="shared" si="38"/>
        <v>na</v>
      </c>
      <c r="AN71" s="25">
        <f t="shared" si="45"/>
        <v>1</v>
      </c>
      <c r="AO71" s="12">
        <f t="shared" si="39"/>
        <v>1.7777777777777777</v>
      </c>
      <c r="AP71" s="12">
        <f t="shared" si="39"/>
        <v>0.1111111111111111</v>
      </c>
      <c r="AQ71" s="12">
        <f t="shared" si="39"/>
        <v>1.5700391929162427</v>
      </c>
      <c r="AR71" s="12">
        <f t="shared" si="39"/>
        <v>1.277882797731569</v>
      </c>
      <c r="AS71" s="12">
        <f t="shared" si="39"/>
        <v>1.0888468809073727E-2</v>
      </c>
      <c r="AT71" s="12" t="str">
        <f t="shared" si="39"/>
        <v>na</v>
      </c>
      <c r="AU71" s="12" t="str">
        <f t="shared" si="39"/>
        <v>na</v>
      </c>
      <c r="AV71" s="12" t="str">
        <f t="shared" si="39"/>
        <v>na</v>
      </c>
      <c r="AW71" s="12" t="str">
        <f t="shared" si="39"/>
        <v>na</v>
      </c>
      <c r="AX71" s="67" t="str">
        <f t="shared" si="39"/>
        <v>na</v>
      </c>
      <c r="AZ71" s="46" t="s">
        <v>25</v>
      </c>
      <c r="BG71" s="1" t="s">
        <v>9</v>
      </c>
      <c r="BH71" t="s">
        <v>186</v>
      </c>
      <c r="BJ71" s="78">
        <v>14</v>
      </c>
      <c r="BK71" s="16">
        <v>0.60199999999999998</v>
      </c>
      <c r="BL71" s="128">
        <v>14</v>
      </c>
      <c r="BM71" s="104">
        <v>2.6404326032472499E-2</v>
      </c>
      <c r="BN71" s="104">
        <v>4.0287649859350017E-2</v>
      </c>
      <c r="BO71" s="12">
        <f t="shared" si="40"/>
        <v>4.3861006698459305E-2</v>
      </c>
      <c r="BP71" s="67">
        <f t="shared" si="46"/>
        <v>6.6923006410880434E-2</v>
      </c>
      <c r="BQ71">
        <v>1</v>
      </c>
      <c r="BR71">
        <v>1</v>
      </c>
      <c r="BS71">
        <v>0.25</v>
      </c>
      <c r="BT71">
        <v>1</v>
      </c>
      <c r="BU71">
        <v>1</v>
      </c>
      <c r="BV71">
        <v>0.05</v>
      </c>
      <c r="CB71" s="25">
        <f t="shared" si="47"/>
        <v>-3.1267295837145488</v>
      </c>
      <c r="CC71" s="12">
        <f t="shared" si="41"/>
        <v>-4.1689727782860651</v>
      </c>
      <c r="CD71" s="12">
        <f t="shared" si="41"/>
        <v>-1.0422431945715163</v>
      </c>
      <c r="CE71" s="12">
        <f t="shared" si="41"/>
        <v>-3.9178298398350968</v>
      </c>
      <c r="CF71" s="12">
        <f t="shared" si="41"/>
        <v>-3.5345638772425336</v>
      </c>
      <c r="CG71" s="12">
        <f t="shared" si="41"/>
        <v>-0.32626743482238774</v>
      </c>
      <c r="CH71" s="12" t="str">
        <f t="shared" si="41"/>
        <v>na</v>
      </c>
      <c r="CI71" s="12" t="str">
        <f t="shared" si="41"/>
        <v>na</v>
      </c>
      <c r="CJ71" s="12" t="str">
        <f t="shared" si="41"/>
        <v>na</v>
      </c>
      <c r="CK71" s="12" t="str">
        <f t="shared" si="41"/>
        <v>na</v>
      </c>
      <c r="CL71" s="12" t="str">
        <f t="shared" si="41"/>
        <v>na</v>
      </c>
      <c r="CM71" s="25">
        <f t="shared" si="48"/>
        <v>2.3280574573964796</v>
      </c>
      <c r="CN71" s="12">
        <f t="shared" si="42"/>
        <v>4.138768813149297</v>
      </c>
      <c r="CO71" s="12">
        <f t="shared" si="42"/>
        <v>0.25867305082183106</v>
      </c>
      <c r="CP71" s="12">
        <f t="shared" si="42"/>
        <v>3.6551414514734093</v>
      </c>
      <c r="CQ71" s="12">
        <f t="shared" si="42"/>
        <v>2.9749845769376568</v>
      </c>
      <c r="CR71" s="12">
        <f t="shared" si="42"/>
        <v>2.5348981010593057E-2</v>
      </c>
      <c r="CS71" s="12" t="str">
        <f t="shared" si="42"/>
        <v>na</v>
      </c>
      <c r="CT71" s="12" t="str">
        <f t="shared" si="42"/>
        <v>na</v>
      </c>
      <c r="CU71" s="12" t="str">
        <f t="shared" si="42"/>
        <v>na</v>
      </c>
      <c r="CV71" s="12" t="str">
        <f t="shared" si="42"/>
        <v>na</v>
      </c>
      <c r="CW71" s="67" t="str">
        <f t="shared" si="42"/>
        <v>na</v>
      </c>
    </row>
    <row r="72" spans="1:101" x14ac:dyDescent="0.25">
      <c r="A72" s="46" t="s">
        <v>87</v>
      </c>
      <c r="H72" s="1" t="s">
        <v>9</v>
      </c>
      <c r="I72" t="s">
        <v>186</v>
      </c>
      <c r="K72" s="78">
        <v>14</v>
      </c>
      <c r="L72" s="16">
        <v>1.1945000000000001</v>
      </c>
      <c r="M72" s="128"/>
      <c r="N72" s="104"/>
      <c r="O72" s="104"/>
      <c r="P72" s="12">
        <f t="shared" si="37"/>
        <v>0.01</v>
      </c>
      <c r="Q72" s="67">
        <f t="shared" si="43"/>
        <v>0.01</v>
      </c>
      <c r="R72">
        <v>1</v>
      </c>
      <c r="S72">
        <v>0.25</v>
      </c>
      <c r="U72">
        <v>1</v>
      </c>
      <c r="V72">
        <v>0.25</v>
      </c>
      <c r="W72">
        <v>0.05</v>
      </c>
      <c r="X72">
        <v>0.25</v>
      </c>
      <c r="AB72" s="11"/>
      <c r="AC72" s="25">
        <f t="shared" si="44"/>
        <v>-4.6051701859880909</v>
      </c>
      <c r="AD72" s="12">
        <f t="shared" si="38"/>
        <v>-1.5350567286626968</v>
      </c>
      <c r="AE72" s="12" t="str">
        <f t="shared" si="38"/>
        <v>na</v>
      </c>
      <c r="AF72" s="12">
        <f t="shared" si="38"/>
        <v>-5.7703337270212218</v>
      </c>
      <c r="AG72" s="12">
        <f t="shared" si="38"/>
        <v>-1.3014611395183737</v>
      </c>
      <c r="AH72" s="12">
        <f t="shared" si="38"/>
        <v>-0.48053949766832255</v>
      </c>
      <c r="AI72" s="12">
        <f t="shared" si="38"/>
        <v>-1.3330755801544474</v>
      </c>
      <c r="AJ72" s="12" t="str">
        <f t="shared" si="38"/>
        <v>na</v>
      </c>
      <c r="AK72" s="12" t="str">
        <f t="shared" si="38"/>
        <v>na</v>
      </c>
      <c r="AL72" s="12" t="str">
        <f t="shared" si="38"/>
        <v>na</v>
      </c>
      <c r="AM72" s="12" t="str">
        <f t="shared" si="38"/>
        <v>na</v>
      </c>
      <c r="AN72" s="25">
        <f t="shared" si="45"/>
        <v>1</v>
      </c>
      <c r="AO72" s="12">
        <f t="shared" si="39"/>
        <v>0.1111111111111111</v>
      </c>
      <c r="AP72" s="12" t="str">
        <f t="shared" si="39"/>
        <v>na</v>
      </c>
      <c r="AQ72" s="12">
        <f t="shared" si="39"/>
        <v>1.5700391929162427</v>
      </c>
      <c r="AR72" s="12">
        <f t="shared" si="39"/>
        <v>7.9867674858223062E-2</v>
      </c>
      <c r="AS72" s="12">
        <f t="shared" si="39"/>
        <v>1.0888468809073727E-2</v>
      </c>
      <c r="AT72" s="12">
        <f t="shared" si="39"/>
        <v>8.3795013850415517E-2</v>
      </c>
      <c r="AU72" s="12" t="str">
        <f t="shared" si="39"/>
        <v>na</v>
      </c>
      <c r="AV72" s="12" t="str">
        <f t="shared" si="39"/>
        <v>na</v>
      </c>
      <c r="AW72" s="12" t="str">
        <f t="shared" si="39"/>
        <v>na</v>
      </c>
      <c r="AX72" s="67" t="str">
        <f t="shared" si="39"/>
        <v>na</v>
      </c>
      <c r="AZ72" s="46" t="s">
        <v>87</v>
      </c>
      <c r="BG72" s="1" t="s">
        <v>9</v>
      </c>
      <c r="BH72" t="s">
        <v>186</v>
      </c>
      <c r="BJ72" s="78">
        <v>14</v>
      </c>
      <c r="BK72" s="16">
        <v>1.1945000000000001</v>
      </c>
      <c r="BL72" s="128">
        <v>14</v>
      </c>
      <c r="BM72" s="104">
        <v>0.3075393464325199</v>
      </c>
      <c r="BN72" s="104">
        <v>0.12298714339419105</v>
      </c>
      <c r="BO72" s="12">
        <f t="shared" si="40"/>
        <v>0.25746282664924225</v>
      </c>
      <c r="BP72" s="67">
        <f t="shared" si="46"/>
        <v>0.10296119162343327</v>
      </c>
      <c r="BQ72">
        <v>1</v>
      </c>
      <c r="BR72">
        <v>0.25</v>
      </c>
      <c r="BT72">
        <v>1</v>
      </c>
      <c r="BU72">
        <v>0.25</v>
      </c>
      <c r="BV72">
        <v>0.05</v>
      </c>
      <c r="BW72">
        <v>0.25</v>
      </c>
      <c r="CA72" s="11"/>
      <c r="CB72" s="25">
        <f t="shared" si="47"/>
        <v>-1.3568799318268334</v>
      </c>
      <c r="CC72" s="12">
        <f t="shared" si="41"/>
        <v>-0.45229331060894445</v>
      </c>
      <c r="CD72" s="12" t="str">
        <f t="shared" si="41"/>
        <v>na</v>
      </c>
      <c r="CE72" s="12">
        <f t="shared" si="41"/>
        <v>-1.7001869025300078</v>
      </c>
      <c r="CF72" s="12">
        <f t="shared" si="41"/>
        <v>-0.38346606769019209</v>
      </c>
      <c r="CG72" s="12">
        <f t="shared" si="41"/>
        <v>-0.14158747114714784</v>
      </c>
      <c r="CH72" s="12">
        <f t="shared" si="41"/>
        <v>-0.39278103289724126</v>
      </c>
      <c r="CI72" s="12" t="str">
        <f t="shared" si="41"/>
        <v>na</v>
      </c>
      <c r="CJ72" s="12" t="str">
        <f t="shared" si="41"/>
        <v>na</v>
      </c>
      <c r="CK72" s="12" t="str">
        <f t="shared" si="41"/>
        <v>na</v>
      </c>
      <c r="CL72" s="12" t="str">
        <f t="shared" si="41"/>
        <v>na</v>
      </c>
      <c r="CM72" s="25">
        <f t="shared" si="48"/>
        <v>0.1599256242021605</v>
      </c>
      <c r="CN72" s="12">
        <f t="shared" si="42"/>
        <v>1.7769513800240055E-2</v>
      </c>
      <c r="CO72" s="12" t="str">
        <f t="shared" si="42"/>
        <v>na</v>
      </c>
      <c r="CP72" s="12">
        <f t="shared" si="42"/>
        <v>0.25108949794898638</v>
      </c>
      <c r="CQ72" s="12">
        <f t="shared" si="42"/>
        <v>1.2772887755276525E-2</v>
      </c>
      <c r="CR72" s="12">
        <f t="shared" si="42"/>
        <v>1.7413451708968709E-3</v>
      </c>
      <c r="CS72" s="12">
        <f t="shared" si="42"/>
        <v>1.3400969895056385E-2</v>
      </c>
      <c r="CT72" s="12" t="str">
        <f t="shared" si="42"/>
        <v>na</v>
      </c>
      <c r="CU72" s="12" t="str">
        <f t="shared" si="42"/>
        <v>na</v>
      </c>
      <c r="CV72" s="12" t="str">
        <f t="shared" si="42"/>
        <v>na</v>
      </c>
      <c r="CW72" s="67" t="str">
        <f t="shared" si="42"/>
        <v>na</v>
      </c>
    </row>
    <row r="73" spans="1:101" x14ac:dyDescent="0.25">
      <c r="A73" s="46" t="s">
        <v>88</v>
      </c>
      <c r="H73" s="1" t="s">
        <v>8</v>
      </c>
      <c r="I73" t="s">
        <v>186</v>
      </c>
      <c r="K73" s="78"/>
      <c r="L73" s="20">
        <v>490.375</v>
      </c>
      <c r="M73" s="126"/>
      <c r="N73" s="72"/>
      <c r="O73" s="72"/>
      <c r="P73" s="12">
        <f t="shared" si="37"/>
        <v>0.01</v>
      </c>
      <c r="Q73" s="67">
        <f t="shared" si="43"/>
        <v>0.01</v>
      </c>
      <c r="AB73" s="11"/>
      <c r="AC73" s="25" t="str">
        <f t="shared" si="44"/>
        <v>na</v>
      </c>
      <c r="AD73" s="12" t="str">
        <f t="shared" si="38"/>
        <v>na</v>
      </c>
      <c r="AE73" s="12" t="str">
        <f t="shared" si="38"/>
        <v>na</v>
      </c>
      <c r="AF73" s="12" t="str">
        <f t="shared" si="38"/>
        <v>na</v>
      </c>
      <c r="AG73" s="12" t="str">
        <f t="shared" si="38"/>
        <v>na</v>
      </c>
      <c r="AH73" s="12" t="str">
        <f t="shared" si="38"/>
        <v>na</v>
      </c>
      <c r="AI73" s="12" t="str">
        <f t="shared" si="38"/>
        <v>na</v>
      </c>
      <c r="AJ73" s="12" t="str">
        <f t="shared" si="38"/>
        <v>na</v>
      </c>
      <c r="AK73" s="12" t="str">
        <f t="shared" si="38"/>
        <v>na</v>
      </c>
      <c r="AL73" s="12" t="str">
        <f t="shared" si="38"/>
        <v>na</v>
      </c>
      <c r="AM73" s="12" t="str">
        <f t="shared" si="38"/>
        <v>na</v>
      </c>
      <c r="AN73" s="25" t="str">
        <f t="shared" si="45"/>
        <v>na</v>
      </c>
      <c r="AO73" s="12" t="str">
        <f t="shared" si="39"/>
        <v>na</v>
      </c>
      <c r="AP73" s="12" t="str">
        <f t="shared" si="39"/>
        <v>na</v>
      </c>
      <c r="AQ73" s="12" t="str">
        <f t="shared" si="39"/>
        <v>na</v>
      </c>
      <c r="AR73" s="12" t="str">
        <f t="shared" si="39"/>
        <v>na</v>
      </c>
      <c r="AS73" s="12" t="str">
        <f t="shared" si="39"/>
        <v>na</v>
      </c>
      <c r="AT73" s="12" t="str">
        <f t="shared" si="39"/>
        <v>na</v>
      </c>
      <c r="AU73" s="12" t="str">
        <f t="shared" si="39"/>
        <v>na</v>
      </c>
      <c r="AV73" s="12" t="str">
        <f t="shared" si="39"/>
        <v>na</v>
      </c>
      <c r="AW73" s="12" t="str">
        <f t="shared" si="39"/>
        <v>na</v>
      </c>
      <c r="AX73" s="67" t="str">
        <f t="shared" si="39"/>
        <v>na</v>
      </c>
      <c r="AZ73" s="46" t="s">
        <v>88</v>
      </c>
      <c r="BG73" s="1" t="s">
        <v>8</v>
      </c>
      <c r="BH73" t="s">
        <v>186</v>
      </c>
      <c r="BJ73" s="78"/>
      <c r="BK73" s="20">
        <v>490.375</v>
      </c>
      <c r="BL73" s="126"/>
      <c r="BM73" s="72"/>
      <c r="BN73" s="72"/>
      <c r="BO73" s="12">
        <f t="shared" si="40"/>
        <v>0.01</v>
      </c>
      <c r="BP73" s="67">
        <f t="shared" si="46"/>
        <v>0.01</v>
      </c>
      <c r="CA73" s="11"/>
      <c r="CB73" s="25" t="str">
        <f t="shared" si="47"/>
        <v>na</v>
      </c>
      <c r="CC73" s="12" t="str">
        <f t="shared" si="41"/>
        <v>na</v>
      </c>
      <c r="CD73" s="12" t="str">
        <f t="shared" si="41"/>
        <v>na</v>
      </c>
      <c r="CE73" s="12" t="str">
        <f t="shared" si="41"/>
        <v>na</v>
      </c>
      <c r="CF73" s="12" t="str">
        <f t="shared" si="41"/>
        <v>na</v>
      </c>
      <c r="CG73" s="12" t="str">
        <f t="shared" si="41"/>
        <v>na</v>
      </c>
      <c r="CH73" s="12" t="str">
        <f t="shared" si="41"/>
        <v>na</v>
      </c>
      <c r="CI73" s="12" t="str">
        <f t="shared" si="41"/>
        <v>na</v>
      </c>
      <c r="CJ73" s="12" t="str">
        <f t="shared" si="41"/>
        <v>na</v>
      </c>
      <c r="CK73" s="12" t="str">
        <f t="shared" si="41"/>
        <v>na</v>
      </c>
      <c r="CL73" s="12" t="str">
        <f t="shared" si="41"/>
        <v>na</v>
      </c>
      <c r="CM73" s="25" t="str">
        <f t="shared" si="48"/>
        <v>na</v>
      </c>
      <c r="CN73" s="12" t="str">
        <f t="shared" si="42"/>
        <v>na</v>
      </c>
      <c r="CO73" s="12" t="str">
        <f t="shared" si="42"/>
        <v>na</v>
      </c>
      <c r="CP73" s="12" t="str">
        <f t="shared" si="42"/>
        <v>na</v>
      </c>
      <c r="CQ73" s="12" t="str">
        <f t="shared" si="42"/>
        <v>na</v>
      </c>
      <c r="CR73" s="12" t="str">
        <f t="shared" si="42"/>
        <v>na</v>
      </c>
      <c r="CS73" s="12" t="str">
        <f t="shared" si="42"/>
        <v>na</v>
      </c>
      <c r="CT73" s="12" t="str">
        <f t="shared" si="42"/>
        <v>na</v>
      </c>
      <c r="CU73" s="12" t="str">
        <f t="shared" si="42"/>
        <v>na</v>
      </c>
      <c r="CV73" s="12" t="str">
        <f t="shared" si="42"/>
        <v>na</v>
      </c>
      <c r="CW73" s="67" t="str">
        <f t="shared" si="42"/>
        <v>na</v>
      </c>
    </row>
    <row r="74" spans="1:101" x14ac:dyDescent="0.25">
      <c r="A74" s="46" t="s">
        <v>89</v>
      </c>
      <c r="H74" s="1" t="s">
        <v>8</v>
      </c>
      <c r="I74" t="s">
        <v>186</v>
      </c>
      <c r="K74" s="78"/>
      <c r="L74" s="20">
        <v>100.58499999999999</v>
      </c>
      <c r="M74" s="139"/>
      <c r="N74" s="72"/>
      <c r="O74" s="72"/>
      <c r="P74" s="12">
        <f t="shared" si="37"/>
        <v>0.01</v>
      </c>
      <c r="Q74" s="67">
        <f t="shared" si="43"/>
        <v>0.01</v>
      </c>
      <c r="AB74" s="11"/>
      <c r="AC74" s="25" t="str">
        <f t="shared" si="44"/>
        <v>na</v>
      </c>
      <c r="AD74" s="12" t="str">
        <f t="shared" si="38"/>
        <v>na</v>
      </c>
      <c r="AE74" s="12" t="str">
        <f t="shared" si="38"/>
        <v>na</v>
      </c>
      <c r="AF74" s="12" t="str">
        <f t="shared" si="38"/>
        <v>na</v>
      </c>
      <c r="AG74" s="12" t="str">
        <f t="shared" si="38"/>
        <v>na</v>
      </c>
      <c r="AH74" s="12" t="str">
        <f t="shared" si="38"/>
        <v>na</v>
      </c>
      <c r="AI74" s="12" t="str">
        <f t="shared" si="38"/>
        <v>na</v>
      </c>
      <c r="AJ74" s="12" t="str">
        <f t="shared" si="38"/>
        <v>na</v>
      </c>
      <c r="AK74" s="12" t="str">
        <f t="shared" si="38"/>
        <v>na</v>
      </c>
      <c r="AL74" s="12" t="str">
        <f t="shared" si="38"/>
        <v>na</v>
      </c>
      <c r="AM74" s="12" t="str">
        <f t="shared" si="38"/>
        <v>na</v>
      </c>
      <c r="AN74" s="25" t="str">
        <f t="shared" si="45"/>
        <v>na</v>
      </c>
      <c r="AO74" s="12" t="str">
        <f t="shared" si="39"/>
        <v>na</v>
      </c>
      <c r="AP74" s="12" t="str">
        <f t="shared" si="39"/>
        <v>na</v>
      </c>
      <c r="AQ74" s="12" t="str">
        <f t="shared" si="39"/>
        <v>na</v>
      </c>
      <c r="AR74" s="12" t="str">
        <f t="shared" si="39"/>
        <v>na</v>
      </c>
      <c r="AS74" s="12" t="str">
        <f t="shared" si="39"/>
        <v>na</v>
      </c>
      <c r="AT74" s="12" t="str">
        <f t="shared" si="39"/>
        <v>na</v>
      </c>
      <c r="AU74" s="12" t="str">
        <f t="shared" si="39"/>
        <v>na</v>
      </c>
      <c r="AV74" s="12" t="str">
        <f t="shared" si="39"/>
        <v>na</v>
      </c>
      <c r="AW74" s="12" t="str">
        <f t="shared" si="39"/>
        <v>na</v>
      </c>
      <c r="AX74" s="67" t="str">
        <f t="shared" si="39"/>
        <v>na</v>
      </c>
      <c r="AZ74" s="46" t="s">
        <v>89</v>
      </c>
      <c r="BG74" s="1" t="s">
        <v>8</v>
      </c>
      <c r="BH74" t="s">
        <v>186</v>
      </c>
      <c r="BJ74" s="78"/>
      <c r="BK74" s="20">
        <v>100.58499999999999</v>
      </c>
      <c r="BL74" s="139"/>
      <c r="BM74" s="72"/>
      <c r="BN74" s="72"/>
      <c r="BO74" s="12">
        <f t="shared" si="40"/>
        <v>0.01</v>
      </c>
      <c r="BP74" s="67">
        <f t="shared" si="46"/>
        <v>0.01</v>
      </c>
      <c r="CA74" s="11"/>
      <c r="CB74" s="25" t="str">
        <f t="shared" si="47"/>
        <v>na</v>
      </c>
      <c r="CC74" s="12" t="str">
        <f t="shared" si="41"/>
        <v>na</v>
      </c>
      <c r="CD74" s="12" t="str">
        <f t="shared" si="41"/>
        <v>na</v>
      </c>
      <c r="CE74" s="12" t="str">
        <f t="shared" si="41"/>
        <v>na</v>
      </c>
      <c r="CF74" s="12" t="str">
        <f t="shared" si="41"/>
        <v>na</v>
      </c>
      <c r="CG74" s="12" t="str">
        <f t="shared" si="41"/>
        <v>na</v>
      </c>
      <c r="CH74" s="12" t="str">
        <f t="shared" si="41"/>
        <v>na</v>
      </c>
      <c r="CI74" s="12" t="str">
        <f t="shared" si="41"/>
        <v>na</v>
      </c>
      <c r="CJ74" s="12" t="str">
        <f t="shared" si="41"/>
        <v>na</v>
      </c>
      <c r="CK74" s="12" t="str">
        <f t="shared" si="41"/>
        <v>na</v>
      </c>
      <c r="CL74" s="12" t="str">
        <f t="shared" si="41"/>
        <v>na</v>
      </c>
      <c r="CM74" s="25" t="str">
        <f t="shared" si="48"/>
        <v>na</v>
      </c>
      <c r="CN74" s="12" t="str">
        <f t="shared" si="42"/>
        <v>na</v>
      </c>
      <c r="CO74" s="12" t="str">
        <f t="shared" si="42"/>
        <v>na</v>
      </c>
      <c r="CP74" s="12" t="str">
        <f t="shared" si="42"/>
        <v>na</v>
      </c>
      <c r="CQ74" s="12" t="str">
        <f t="shared" si="42"/>
        <v>na</v>
      </c>
      <c r="CR74" s="12" t="str">
        <f t="shared" si="42"/>
        <v>na</v>
      </c>
      <c r="CS74" s="12" t="str">
        <f t="shared" si="42"/>
        <v>na</v>
      </c>
      <c r="CT74" s="12" t="str">
        <f t="shared" si="42"/>
        <v>na</v>
      </c>
      <c r="CU74" s="12" t="str">
        <f t="shared" si="42"/>
        <v>na</v>
      </c>
      <c r="CV74" s="12" t="str">
        <f t="shared" si="42"/>
        <v>na</v>
      </c>
      <c r="CW74" s="67" t="str">
        <f t="shared" si="42"/>
        <v>na</v>
      </c>
    </row>
    <row r="75" spans="1:101" x14ac:dyDescent="0.25">
      <c r="A75" s="46" t="s">
        <v>90</v>
      </c>
      <c r="H75" s="1" t="s">
        <v>9</v>
      </c>
      <c r="I75" t="s">
        <v>186</v>
      </c>
      <c r="K75" s="78">
        <v>14</v>
      </c>
      <c r="L75" s="16">
        <v>0.1842</v>
      </c>
      <c r="M75" s="128"/>
      <c r="N75" s="104"/>
      <c r="O75" s="104"/>
      <c r="P75" s="12">
        <f t="shared" si="37"/>
        <v>0.01</v>
      </c>
      <c r="Q75" s="67">
        <f t="shared" si="43"/>
        <v>0.01</v>
      </c>
      <c r="R75">
        <v>1</v>
      </c>
      <c r="S75">
        <v>1</v>
      </c>
      <c r="T75">
        <v>1</v>
      </c>
      <c r="U75">
        <v>1</v>
      </c>
      <c r="V75">
        <v>1</v>
      </c>
      <c r="X75">
        <v>1</v>
      </c>
      <c r="AB75" s="11">
        <v>1</v>
      </c>
      <c r="AC75" s="25">
        <f t="shared" si="44"/>
        <v>-4.6051701859880909</v>
      </c>
      <c r="AD75" s="12">
        <f t="shared" si="38"/>
        <v>-6.1402269146507873</v>
      </c>
      <c r="AE75" s="12">
        <f t="shared" si="38"/>
        <v>-6.1402269146507873</v>
      </c>
      <c r="AF75" s="12">
        <f t="shared" si="38"/>
        <v>-5.7703337270212218</v>
      </c>
      <c r="AG75" s="12">
        <f t="shared" si="38"/>
        <v>-5.2058445580734949</v>
      </c>
      <c r="AH75" s="12" t="str">
        <f t="shared" si="38"/>
        <v>na</v>
      </c>
      <c r="AI75" s="12">
        <f t="shared" si="38"/>
        <v>-5.3323023206177895</v>
      </c>
      <c r="AJ75" s="12" t="str">
        <f t="shared" si="38"/>
        <v>na</v>
      </c>
      <c r="AK75" s="12" t="str">
        <f t="shared" si="38"/>
        <v>na</v>
      </c>
      <c r="AL75" s="12" t="str">
        <f t="shared" si="38"/>
        <v>na</v>
      </c>
      <c r="AM75" s="12">
        <f t="shared" si="38"/>
        <v>-4.6051701859880909</v>
      </c>
      <c r="AN75" s="25">
        <f t="shared" si="45"/>
        <v>1</v>
      </c>
      <c r="AO75" s="12">
        <f t="shared" si="39"/>
        <v>1.7777777777777777</v>
      </c>
      <c r="AP75" s="12">
        <f t="shared" si="39"/>
        <v>1.7777777777777777</v>
      </c>
      <c r="AQ75" s="12">
        <f t="shared" si="39"/>
        <v>1.5700391929162427</v>
      </c>
      <c r="AR75" s="12">
        <f t="shared" si="39"/>
        <v>1.277882797731569</v>
      </c>
      <c r="AS75" s="12" t="str">
        <f t="shared" si="39"/>
        <v>na</v>
      </c>
      <c r="AT75" s="12">
        <f t="shared" si="39"/>
        <v>1.3407202216066483</v>
      </c>
      <c r="AU75" s="12" t="str">
        <f t="shared" si="39"/>
        <v>na</v>
      </c>
      <c r="AV75" s="12" t="str">
        <f t="shared" si="39"/>
        <v>na</v>
      </c>
      <c r="AW75" s="12" t="str">
        <f t="shared" si="39"/>
        <v>na</v>
      </c>
      <c r="AX75" s="67">
        <f t="shared" si="39"/>
        <v>1</v>
      </c>
      <c r="AZ75" s="46" t="s">
        <v>90</v>
      </c>
      <c r="BG75" s="1" t="s">
        <v>9</v>
      </c>
      <c r="BH75" t="s">
        <v>186</v>
      </c>
      <c r="BJ75" s="78">
        <v>14</v>
      </c>
      <c r="BK75" s="16">
        <v>0.1842</v>
      </c>
      <c r="BL75" s="128">
        <v>14</v>
      </c>
      <c r="BM75" s="104">
        <v>0</v>
      </c>
      <c r="BN75" s="104">
        <v>0</v>
      </c>
      <c r="BO75" s="12">
        <f t="shared" si="40"/>
        <v>0.01</v>
      </c>
      <c r="BP75" s="67">
        <f t="shared" si="46"/>
        <v>0.01</v>
      </c>
      <c r="BQ75">
        <v>1</v>
      </c>
      <c r="BR75">
        <v>1</v>
      </c>
      <c r="BS75">
        <v>1</v>
      </c>
      <c r="BT75">
        <v>1</v>
      </c>
      <c r="BU75">
        <v>1</v>
      </c>
      <c r="BW75">
        <v>1</v>
      </c>
      <c r="CA75" s="11">
        <v>1</v>
      </c>
      <c r="CB75" s="25">
        <f t="shared" si="47"/>
        <v>-4.6051701859880909</v>
      </c>
      <c r="CC75" s="12">
        <f t="shared" si="41"/>
        <v>-6.1402269146507873</v>
      </c>
      <c r="CD75" s="12">
        <f t="shared" si="41"/>
        <v>-6.1402269146507873</v>
      </c>
      <c r="CE75" s="12">
        <f t="shared" si="41"/>
        <v>-5.7703337270212218</v>
      </c>
      <c r="CF75" s="12">
        <f t="shared" si="41"/>
        <v>-5.2058445580734949</v>
      </c>
      <c r="CG75" s="12" t="str">
        <f t="shared" si="41"/>
        <v>na</v>
      </c>
      <c r="CH75" s="12">
        <f t="shared" si="41"/>
        <v>-5.3323023206177895</v>
      </c>
      <c r="CI75" s="12" t="str">
        <f t="shared" si="41"/>
        <v>na</v>
      </c>
      <c r="CJ75" s="12" t="str">
        <f t="shared" si="41"/>
        <v>na</v>
      </c>
      <c r="CK75" s="12" t="str">
        <f t="shared" si="41"/>
        <v>na</v>
      </c>
      <c r="CL75" s="12">
        <f t="shared" si="41"/>
        <v>-4.6051701859880909</v>
      </c>
      <c r="CM75" s="25">
        <f t="shared" si="48"/>
        <v>1</v>
      </c>
      <c r="CN75" s="12">
        <f t="shared" si="42"/>
        <v>1.7777777777777777</v>
      </c>
      <c r="CO75" s="12">
        <f t="shared" si="42"/>
        <v>1.7777777777777777</v>
      </c>
      <c r="CP75" s="12">
        <f t="shared" si="42"/>
        <v>1.5700391929162427</v>
      </c>
      <c r="CQ75" s="12">
        <f t="shared" si="42"/>
        <v>1.277882797731569</v>
      </c>
      <c r="CR75" s="12" t="str">
        <f t="shared" si="42"/>
        <v>na</v>
      </c>
      <c r="CS75" s="12">
        <f t="shared" si="42"/>
        <v>1.3407202216066483</v>
      </c>
      <c r="CT75" s="12" t="str">
        <f t="shared" si="42"/>
        <v>na</v>
      </c>
      <c r="CU75" s="12" t="str">
        <f t="shared" si="42"/>
        <v>na</v>
      </c>
      <c r="CV75" s="12" t="str">
        <f t="shared" si="42"/>
        <v>na</v>
      </c>
      <c r="CW75" s="67">
        <f t="shared" si="42"/>
        <v>1</v>
      </c>
    </row>
    <row r="76" spans="1:101" x14ac:dyDescent="0.25">
      <c r="A76" s="46" t="s">
        <v>91</v>
      </c>
      <c r="H76" s="1" t="s">
        <v>9</v>
      </c>
      <c r="I76" t="s">
        <v>186</v>
      </c>
      <c r="K76" s="78">
        <v>14</v>
      </c>
      <c r="L76" s="12">
        <v>1.5952999999999999</v>
      </c>
      <c r="M76" s="128"/>
      <c r="N76" s="104"/>
      <c r="O76" s="104"/>
      <c r="P76" s="12">
        <f t="shared" si="37"/>
        <v>0.01</v>
      </c>
      <c r="Q76" s="67">
        <f t="shared" si="43"/>
        <v>0.01</v>
      </c>
      <c r="R76">
        <v>1</v>
      </c>
      <c r="S76">
        <v>1</v>
      </c>
      <c r="T76">
        <v>1</v>
      </c>
      <c r="U76">
        <v>1</v>
      </c>
      <c r="V76">
        <v>1</v>
      </c>
      <c r="W76">
        <v>1</v>
      </c>
      <c r="Y76">
        <v>1</v>
      </c>
      <c r="AA76">
        <v>1</v>
      </c>
      <c r="AB76" s="11"/>
      <c r="AC76" s="25">
        <f t="shared" si="44"/>
        <v>-4.6051701859880909</v>
      </c>
      <c r="AD76" s="12">
        <f t="shared" si="38"/>
        <v>-6.1402269146507873</v>
      </c>
      <c r="AE76" s="12">
        <f t="shared" si="38"/>
        <v>-6.1402269146507873</v>
      </c>
      <c r="AF76" s="12">
        <f t="shared" si="38"/>
        <v>-5.7703337270212218</v>
      </c>
      <c r="AG76" s="12">
        <f t="shared" si="38"/>
        <v>-5.2058445580734949</v>
      </c>
      <c r="AH76" s="12">
        <f t="shared" si="38"/>
        <v>-9.6107899533664511</v>
      </c>
      <c r="AI76" s="12" t="str">
        <f t="shared" si="38"/>
        <v>na</v>
      </c>
      <c r="AJ76" s="12">
        <f t="shared" si="38"/>
        <v>-4.6051701859880909</v>
      </c>
      <c r="AK76" s="12" t="str">
        <f t="shared" si="38"/>
        <v>na</v>
      </c>
      <c r="AL76" s="12">
        <f t="shared" si="38"/>
        <v>-4.6051701859880909</v>
      </c>
      <c r="AM76" s="12" t="str">
        <f t="shared" si="38"/>
        <v>na</v>
      </c>
      <c r="AN76" s="25">
        <f t="shared" si="45"/>
        <v>1</v>
      </c>
      <c r="AO76" s="12">
        <f t="shared" si="39"/>
        <v>1.7777777777777777</v>
      </c>
      <c r="AP76" s="12">
        <f t="shared" si="39"/>
        <v>1.7777777777777777</v>
      </c>
      <c r="AQ76" s="12">
        <f t="shared" si="39"/>
        <v>1.5700391929162427</v>
      </c>
      <c r="AR76" s="12">
        <f t="shared" si="39"/>
        <v>1.277882797731569</v>
      </c>
      <c r="AS76" s="12">
        <f t="shared" si="39"/>
        <v>4.3553875236294894</v>
      </c>
      <c r="AT76" s="12" t="str">
        <f t="shared" si="39"/>
        <v>na</v>
      </c>
      <c r="AU76" s="12">
        <f t="shared" si="39"/>
        <v>1</v>
      </c>
      <c r="AV76" s="12" t="str">
        <f t="shared" si="39"/>
        <v>na</v>
      </c>
      <c r="AW76" s="12">
        <f t="shared" si="39"/>
        <v>1</v>
      </c>
      <c r="AX76" s="67" t="str">
        <f t="shared" si="39"/>
        <v>na</v>
      </c>
      <c r="AZ76" s="46" t="s">
        <v>91</v>
      </c>
      <c r="BG76" s="1" t="s">
        <v>9</v>
      </c>
      <c r="BH76" t="s">
        <v>186</v>
      </c>
      <c r="BJ76" s="78">
        <v>14</v>
      </c>
      <c r="BK76" s="12">
        <v>1.5952999999999999</v>
      </c>
      <c r="BL76" s="128">
        <v>14</v>
      </c>
      <c r="BM76" s="104">
        <v>0.17529750993339241</v>
      </c>
      <c r="BN76" s="104">
        <v>0.17926746034102056</v>
      </c>
      <c r="BO76" s="12">
        <f t="shared" si="40"/>
        <v>0.10988372715689364</v>
      </c>
      <c r="BP76" s="67">
        <f t="shared" si="46"/>
        <v>0.11237225621577168</v>
      </c>
      <c r="BQ76">
        <v>1</v>
      </c>
      <c r="BR76">
        <v>1</v>
      </c>
      <c r="BS76">
        <v>1</v>
      </c>
      <c r="BT76">
        <v>1</v>
      </c>
      <c r="BU76">
        <v>1</v>
      </c>
      <c r="BV76">
        <v>1</v>
      </c>
      <c r="BX76">
        <v>1</v>
      </c>
      <c r="BZ76">
        <v>1</v>
      </c>
      <c r="CA76" s="11"/>
      <c r="CB76" s="25">
        <f t="shared" si="47"/>
        <v>-2.2083324980819476</v>
      </c>
      <c r="CC76" s="12">
        <f t="shared" si="41"/>
        <v>-2.9444433307759299</v>
      </c>
      <c r="CD76" s="12">
        <f t="shared" si="41"/>
        <v>-2.9444433307759299</v>
      </c>
      <c r="CE76" s="12">
        <f t="shared" si="41"/>
        <v>-2.7670672265123195</v>
      </c>
      <c r="CF76" s="12">
        <f t="shared" si="41"/>
        <v>-2.4963758673969845</v>
      </c>
      <c r="CG76" s="12">
        <f t="shared" si="41"/>
        <v>-4.6086939090405865</v>
      </c>
      <c r="CH76" s="12" t="str">
        <f t="shared" si="41"/>
        <v>na</v>
      </c>
      <c r="CI76" s="12">
        <f t="shared" si="41"/>
        <v>-2.2083324980819476</v>
      </c>
      <c r="CJ76" s="12" t="str">
        <f t="shared" si="41"/>
        <v>na</v>
      </c>
      <c r="CK76" s="12">
        <f t="shared" si="41"/>
        <v>-2.2083324980819476</v>
      </c>
      <c r="CL76" s="12" t="str">
        <f t="shared" si="41"/>
        <v>na</v>
      </c>
      <c r="CM76" s="25">
        <f t="shared" si="48"/>
        <v>1.045806743099976</v>
      </c>
      <c r="CN76" s="12">
        <f t="shared" si="42"/>
        <v>1.8592119877332904</v>
      </c>
      <c r="CO76" s="12">
        <f t="shared" si="42"/>
        <v>1.8592119877332904</v>
      </c>
      <c r="CP76" s="12">
        <f t="shared" si="42"/>
        <v>1.6419575748830506</v>
      </c>
      <c r="CQ76" s="12">
        <f t="shared" si="42"/>
        <v>1.3364184467591378</v>
      </c>
      <c r="CR76" s="12">
        <f t="shared" si="42"/>
        <v>4.5548936410252256</v>
      </c>
      <c r="CS76" s="12" t="str">
        <f t="shared" si="42"/>
        <v>na</v>
      </c>
      <c r="CT76" s="12">
        <f t="shared" si="42"/>
        <v>1.045806743099976</v>
      </c>
      <c r="CU76" s="12" t="str">
        <f t="shared" si="42"/>
        <v>na</v>
      </c>
      <c r="CV76" s="12">
        <f t="shared" si="42"/>
        <v>1.045806743099976</v>
      </c>
      <c r="CW76" s="67" t="str">
        <f t="shared" si="42"/>
        <v>na</v>
      </c>
    </row>
    <row r="77" spans="1:101" x14ac:dyDescent="0.25">
      <c r="A77" s="46" t="s">
        <v>92</v>
      </c>
      <c r="H77" s="1" t="s">
        <v>8</v>
      </c>
      <c r="I77" t="s">
        <v>186</v>
      </c>
      <c r="K77" s="78"/>
      <c r="L77" s="20">
        <v>36.863</v>
      </c>
      <c r="M77" s="126"/>
      <c r="N77" s="72"/>
      <c r="O77" s="72"/>
      <c r="P77" s="12">
        <f t="shared" si="37"/>
        <v>0.01</v>
      </c>
      <c r="Q77" s="67">
        <f t="shared" si="43"/>
        <v>0.01</v>
      </c>
      <c r="AB77" s="11"/>
      <c r="AC77" s="25" t="str">
        <f t="shared" si="44"/>
        <v>na</v>
      </c>
      <c r="AD77" s="12" t="str">
        <f t="shared" si="38"/>
        <v>na</v>
      </c>
      <c r="AE77" s="12" t="str">
        <f t="shared" si="38"/>
        <v>na</v>
      </c>
      <c r="AF77" s="12" t="str">
        <f t="shared" si="38"/>
        <v>na</v>
      </c>
      <c r="AG77" s="12" t="str">
        <f t="shared" si="38"/>
        <v>na</v>
      </c>
      <c r="AH77" s="12" t="str">
        <f t="shared" si="38"/>
        <v>na</v>
      </c>
      <c r="AI77" s="12" t="str">
        <f t="shared" si="38"/>
        <v>na</v>
      </c>
      <c r="AJ77" s="12" t="str">
        <f t="shared" si="38"/>
        <v>na</v>
      </c>
      <c r="AK77" s="12" t="str">
        <f t="shared" si="38"/>
        <v>na</v>
      </c>
      <c r="AL77" s="12" t="str">
        <f t="shared" si="38"/>
        <v>na</v>
      </c>
      <c r="AM77" s="12" t="str">
        <f t="shared" si="38"/>
        <v>na</v>
      </c>
      <c r="AN77" s="25" t="str">
        <f t="shared" si="45"/>
        <v>na</v>
      </c>
      <c r="AO77" s="12" t="str">
        <f t="shared" si="39"/>
        <v>na</v>
      </c>
      <c r="AP77" s="12" t="str">
        <f t="shared" si="39"/>
        <v>na</v>
      </c>
      <c r="AQ77" s="12" t="str">
        <f t="shared" si="39"/>
        <v>na</v>
      </c>
      <c r="AR77" s="12" t="str">
        <f t="shared" si="39"/>
        <v>na</v>
      </c>
      <c r="AS77" s="12" t="str">
        <f t="shared" si="39"/>
        <v>na</v>
      </c>
      <c r="AT77" s="12" t="str">
        <f t="shared" si="39"/>
        <v>na</v>
      </c>
      <c r="AU77" s="12" t="str">
        <f t="shared" si="39"/>
        <v>na</v>
      </c>
      <c r="AV77" s="12" t="str">
        <f t="shared" si="39"/>
        <v>na</v>
      </c>
      <c r="AW77" s="12" t="str">
        <f t="shared" si="39"/>
        <v>na</v>
      </c>
      <c r="AX77" s="67" t="str">
        <f t="shared" si="39"/>
        <v>na</v>
      </c>
      <c r="AZ77" s="46" t="s">
        <v>92</v>
      </c>
      <c r="BG77" s="1" t="s">
        <v>8</v>
      </c>
      <c r="BH77" t="s">
        <v>186</v>
      </c>
      <c r="BJ77" s="78"/>
      <c r="BK77" s="20">
        <v>36.863</v>
      </c>
      <c r="BL77" s="126"/>
      <c r="BM77" s="72"/>
      <c r="BN77" s="72"/>
      <c r="BO77" s="12">
        <f t="shared" si="40"/>
        <v>0.01</v>
      </c>
      <c r="BP77" s="67">
        <f t="shared" si="46"/>
        <v>0.01</v>
      </c>
      <c r="CA77" s="11"/>
      <c r="CB77" s="25" t="str">
        <f t="shared" si="47"/>
        <v>na</v>
      </c>
      <c r="CC77" s="12" t="str">
        <f t="shared" si="41"/>
        <v>na</v>
      </c>
      <c r="CD77" s="12" t="str">
        <f t="shared" si="41"/>
        <v>na</v>
      </c>
      <c r="CE77" s="12" t="str">
        <f t="shared" si="41"/>
        <v>na</v>
      </c>
      <c r="CF77" s="12" t="str">
        <f t="shared" si="41"/>
        <v>na</v>
      </c>
      <c r="CG77" s="12" t="str">
        <f t="shared" si="41"/>
        <v>na</v>
      </c>
      <c r="CH77" s="12" t="str">
        <f t="shared" si="41"/>
        <v>na</v>
      </c>
      <c r="CI77" s="12" t="str">
        <f t="shared" si="41"/>
        <v>na</v>
      </c>
      <c r="CJ77" s="12" t="str">
        <f t="shared" si="41"/>
        <v>na</v>
      </c>
      <c r="CK77" s="12" t="str">
        <f t="shared" si="41"/>
        <v>na</v>
      </c>
      <c r="CL77" s="12" t="str">
        <f t="shared" si="41"/>
        <v>na</v>
      </c>
      <c r="CM77" s="25" t="str">
        <f t="shared" si="48"/>
        <v>na</v>
      </c>
      <c r="CN77" s="12" t="str">
        <f t="shared" si="42"/>
        <v>na</v>
      </c>
      <c r="CO77" s="12" t="str">
        <f t="shared" si="42"/>
        <v>na</v>
      </c>
      <c r="CP77" s="12" t="str">
        <f t="shared" si="42"/>
        <v>na</v>
      </c>
      <c r="CQ77" s="12" t="str">
        <f t="shared" si="42"/>
        <v>na</v>
      </c>
      <c r="CR77" s="12" t="str">
        <f t="shared" si="42"/>
        <v>na</v>
      </c>
      <c r="CS77" s="12" t="str">
        <f t="shared" si="42"/>
        <v>na</v>
      </c>
      <c r="CT77" s="12" t="str">
        <f t="shared" si="42"/>
        <v>na</v>
      </c>
      <c r="CU77" s="12" t="str">
        <f t="shared" si="42"/>
        <v>na</v>
      </c>
      <c r="CV77" s="12" t="str">
        <f t="shared" si="42"/>
        <v>na</v>
      </c>
      <c r="CW77" s="67" t="str">
        <f t="shared" si="42"/>
        <v>na</v>
      </c>
    </row>
    <row r="78" spans="1:101" x14ac:dyDescent="0.25">
      <c r="A78" s="46" t="s">
        <v>93</v>
      </c>
      <c r="H78" s="1" t="s">
        <v>9</v>
      </c>
      <c r="I78" t="s">
        <v>186</v>
      </c>
      <c r="K78" s="78">
        <v>14</v>
      </c>
      <c r="L78" s="16">
        <v>5.3319999999999999</v>
      </c>
      <c r="M78" s="128"/>
      <c r="N78" s="104"/>
      <c r="O78" s="104"/>
      <c r="P78" s="12">
        <f t="shared" si="37"/>
        <v>0.01</v>
      </c>
      <c r="Q78" s="67">
        <f t="shared" si="43"/>
        <v>0.01</v>
      </c>
      <c r="R78">
        <v>1</v>
      </c>
      <c r="S78">
        <v>1</v>
      </c>
      <c r="U78">
        <v>1</v>
      </c>
      <c r="V78">
        <v>1</v>
      </c>
      <c r="W78">
        <v>0.05</v>
      </c>
      <c r="X78">
        <v>1</v>
      </c>
      <c r="Y78">
        <v>1</v>
      </c>
      <c r="AB78" s="11">
        <v>1</v>
      </c>
      <c r="AC78" s="25">
        <f t="shared" si="44"/>
        <v>-4.6051701859880909</v>
      </c>
      <c r="AD78" s="12">
        <f t="shared" si="38"/>
        <v>-6.1402269146507873</v>
      </c>
      <c r="AE78" s="12" t="str">
        <f t="shared" si="38"/>
        <v>na</v>
      </c>
      <c r="AF78" s="12">
        <f t="shared" si="38"/>
        <v>-5.7703337270212218</v>
      </c>
      <c r="AG78" s="12">
        <f t="shared" si="38"/>
        <v>-5.2058445580734949</v>
      </c>
      <c r="AH78" s="12">
        <f t="shared" si="38"/>
        <v>-0.48053949766832255</v>
      </c>
      <c r="AI78" s="12">
        <f t="shared" si="38"/>
        <v>-5.3323023206177895</v>
      </c>
      <c r="AJ78" s="12">
        <f t="shared" si="38"/>
        <v>-4.6051701859880909</v>
      </c>
      <c r="AK78" s="12" t="str">
        <f t="shared" si="38"/>
        <v>na</v>
      </c>
      <c r="AL78" s="12" t="str">
        <f t="shared" si="38"/>
        <v>na</v>
      </c>
      <c r="AM78" s="12">
        <f t="shared" si="38"/>
        <v>-4.6051701859880909</v>
      </c>
      <c r="AN78" s="25">
        <f t="shared" si="45"/>
        <v>1</v>
      </c>
      <c r="AO78" s="12">
        <f t="shared" si="39"/>
        <v>1.7777777777777777</v>
      </c>
      <c r="AP78" s="12" t="str">
        <f t="shared" si="39"/>
        <v>na</v>
      </c>
      <c r="AQ78" s="12">
        <f t="shared" si="39"/>
        <v>1.5700391929162427</v>
      </c>
      <c r="AR78" s="12">
        <f t="shared" si="39"/>
        <v>1.277882797731569</v>
      </c>
      <c r="AS78" s="12">
        <f t="shared" si="39"/>
        <v>1.0888468809073727E-2</v>
      </c>
      <c r="AT78" s="12">
        <f t="shared" si="39"/>
        <v>1.3407202216066483</v>
      </c>
      <c r="AU78" s="12">
        <f t="shared" si="39"/>
        <v>1</v>
      </c>
      <c r="AV78" s="12" t="str">
        <f t="shared" si="39"/>
        <v>na</v>
      </c>
      <c r="AW78" s="12" t="str">
        <f t="shared" si="39"/>
        <v>na</v>
      </c>
      <c r="AX78" s="67">
        <f t="shared" si="39"/>
        <v>1</v>
      </c>
      <c r="AZ78" s="46" t="s">
        <v>93</v>
      </c>
      <c r="BG78" s="1" t="s">
        <v>9</v>
      </c>
      <c r="BH78" t="s">
        <v>186</v>
      </c>
      <c r="BJ78" s="78">
        <v>14</v>
      </c>
      <c r="BK78" s="16">
        <v>5.3319999999999999</v>
      </c>
      <c r="BL78" s="128">
        <v>14</v>
      </c>
      <c r="BM78" s="104">
        <v>0.38741582313846801</v>
      </c>
      <c r="BN78" s="104">
        <v>0.2475884993508369</v>
      </c>
      <c r="BO78" s="12">
        <f t="shared" si="40"/>
        <v>7.2658631496336834E-2</v>
      </c>
      <c r="BP78" s="67">
        <f t="shared" si="46"/>
        <v>4.643445224134226E-2</v>
      </c>
      <c r="BQ78">
        <v>1</v>
      </c>
      <c r="BR78">
        <v>1</v>
      </c>
      <c r="BT78">
        <v>1</v>
      </c>
      <c r="BU78">
        <v>1</v>
      </c>
      <c r="BV78">
        <v>0.05</v>
      </c>
      <c r="BW78">
        <v>1</v>
      </c>
      <c r="BX78">
        <v>1</v>
      </c>
      <c r="CA78" s="11">
        <v>1</v>
      </c>
      <c r="CB78" s="25">
        <f t="shared" si="47"/>
        <v>-2.6219830867135894</v>
      </c>
      <c r="CC78" s="12">
        <f t="shared" si="41"/>
        <v>-3.4959774489514523</v>
      </c>
      <c r="CD78" s="12" t="str">
        <f t="shared" si="41"/>
        <v>na</v>
      </c>
      <c r="CE78" s="12">
        <f t="shared" si="41"/>
        <v>-3.2853763978097983</v>
      </c>
      <c r="CF78" s="12">
        <f t="shared" si="41"/>
        <v>-2.9639808806327537</v>
      </c>
      <c r="CG78" s="12">
        <f t="shared" si="41"/>
        <v>-0.2735982351353311</v>
      </c>
      <c r="CH78" s="12">
        <f t="shared" si="41"/>
        <v>-3.0359804161946826</v>
      </c>
      <c r="CI78" s="12">
        <f t="shared" si="41"/>
        <v>-2.6219830867135894</v>
      </c>
      <c r="CJ78" s="12" t="str">
        <f t="shared" si="41"/>
        <v>na</v>
      </c>
      <c r="CK78" s="12" t="str">
        <f t="shared" si="41"/>
        <v>na</v>
      </c>
      <c r="CL78" s="12">
        <f t="shared" si="41"/>
        <v>-2.6219830867135894</v>
      </c>
      <c r="CM78" s="25">
        <f t="shared" si="48"/>
        <v>0.40841927120906141</v>
      </c>
      <c r="CN78" s="12">
        <f t="shared" si="42"/>
        <v>0.72607870437166466</v>
      </c>
      <c r="CO78" s="12" t="str">
        <f t="shared" si="42"/>
        <v>na</v>
      </c>
      <c r="CP78" s="12">
        <f t="shared" si="42"/>
        <v>0.64123426294051478</v>
      </c>
      <c r="CQ78" s="12">
        <f t="shared" si="42"/>
        <v>0.52191196094012393</v>
      </c>
      <c r="CR78" s="12">
        <f t="shared" si="42"/>
        <v>4.4470604955844876E-3</v>
      </c>
      <c r="CS78" s="12">
        <f t="shared" si="42"/>
        <v>0.54757597580383865</v>
      </c>
      <c r="CT78" s="12">
        <f t="shared" si="42"/>
        <v>0.40841927120906141</v>
      </c>
      <c r="CU78" s="12" t="str">
        <f t="shared" si="42"/>
        <v>na</v>
      </c>
      <c r="CV78" s="12" t="str">
        <f t="shared" si="42"/>
        <v>na</v>
      </c>
      <c r="CW78" s="67">
        <f t="shared" si="42"/>
        <v>0.40841927120906141</v>
      </c>
    </row>
    <row r="79" spans="1:101" x14ac:dyDescent="0.25">
      <c r="A79" s="46" t="s">
        <v>94</v>
      </c>
      <c r="H79" s="1" t="s">
        <v>9</v>
      </c>
      <c r="I79" t="s">
        <v>186</v>
      </c>
      <c r="K79" s="78">
        <v>14</v>
      </c>
      <c r="L79" s="16">
        <v>1.1435</v>
      </c>
      <c r="M79" s="128"/>
      <c r="N79" s="104"/>
      <c r="O79" s="104"/>
      <c r="P79" s="12">
        <f t="shared" si="37"/>
        <v>0.01</v>
      </c>
      <c r="Q79" s="67">
        <f t="shared" si="43"/>
        <v>0.01</v>
      </c>
      <c r="R79">
        <v>1</v>
      </c>
      <c r="S79">
        <v>1</v>
      </c>
      <c r="U79">
        <v>1</v>
      </c>
      <c r="V79">
        <v>1</v>
      </c>
      <c r="W79">
        <v>0.05</v>
      </c>
      <c r="X79">
        <v>0.25</v>
      </c>
      <c r="Y79">
        <v>1</v>
      </c>
      <c r="AB79" s="11"/>
      <c r="AC79" s="25">
        <f t="shared" si="44"/>
        <v>-4.6051701859880909</v>
      </c>
      <c r="AD79" s="12">
        <f t="shared" si="38"/>
        <v>-6.1402269146507873</v>
      </c>
      <c r="AE79" s="12" t="str">
        <f t="shared" si="38"/>
        <v>na</v>
      </c>
      <c r="AF79" s="12">
        <f t="shared" si="38"/>
        <v>-5.7703337270212218</v>
      </c>
      <c r="AG79" s="12">
        <f t="shared" si="38"/>
        <v>-5.2058445580734949</v>
      </c>
      <c r="AH79" s="12">
        <f t="shared" si="38"/>
        <v>-0.48053949766832255</v>
      </c>
      <c r="AI79" s="12">
        <f t="shared" si="38"/>
        <v>-1.3330755801544474</v>
      </c>
      <c r="AJ79" s="12">
        <f t="shared" si="38"/>
        <v>-4.6051701859880909</v>
      </c>
      <c r="AK79" s="12" t="str">
        <f t="shared" si="38"/>
        <v>na</v>
      </c>
      <c r="AL79" s="12" t="str">
        <f t="shared" si="38"/>
        <v>na</v>
      </c>
      <c r="AM79" s="12" t="str">
        <f t="shared" si="38"/>
        <v>na</v>
      </c>
      <c r="AN79" s="25">
        <f t="shared" si="45"/>
        <v>1</v>
      </c>
      <c r="AO79" s="12">
        <f t="shared" si="39"/>
        <v>1.7777777777777777</v>
      </c>
      <c r="AP79" s="12" t="str">
        <f t="shared" si="39"/>
        <v>na</v>
      </c>
      <c r="AQ79" s="12">
        <f t="shared" si="39"/>
        <v>1.5700391929162427</v>
      </c>
      <c r="AR79" s="12">
        <f t="shared" si="39"/>
        <v>1.277882797731569</v>
      </c>
      <c r="AS79" s="12">
        <f t="shared" si="39"/>
        <v>1.0888468809073727E-2</v>
      </c>
      <c r="AT79" s="12">
        <f t="shared" si="39"/>
        <v>8.3795013850415517E-2</v>
      </c>
      <c r="AU79" s="12">
        <f t="shared" si="39"/>
        <v>1</v>
      </c>
      <c r="AV79" s="12" t="str">
        <f t="shared" si="39"/>
        <v>na</v>
      </c>
      <c r="AW79" s="12" t="str">
        <f t="shared" si="39"/>
        <v>na</v>
      </c>
      <c r="AX79" s="67" t="str">
        <f t="shared" si="39"/>
        <v>na</v>
      </c>
      <c r="AZ79" s="46" t="s">
        <v>94</v>
      </c>
      <c r="BG79" s="1" t="s">
        <v>9</v>
      </c>
      <c r="BH79" t="s">
        <v>186</v>
      </c>
      <c r="BJ79" s="78">
        <v>14</v>
      </c>
      <c r="BK79" s="16">
        <v>1.1435</v>
      </c>
      <c r="BL79" s="128">
        <v>14</v>
      </c>
      <c r="BM79" s="104">
        <v>0.31951451703243422</v>
      </c>
      <c r="BN79" s="104">
        <v>0.22089414306109684</v>
      </c>
      <c r="BO79" s="12">
        <f t="shared" si="40"/>
        <v>0.27941802976163904</v>
      </c>
      <c r="BP79" s="67">
        <f t="shared" si="46"/>
        <v>0.1931737149637926</v>
      </c>
      <c r="BQ79">
        <v>1</v>
      </c>
      <c r="BR79">
        <v>1</v>
      </c>
      <c r="BT79">
        <v>1</v>
      </c>
      <c r="BU79">
        <v>1</v>
      </c>
      <c r="BV79">
        <v>0.05</v>
      </c>
      <c r="BW79">
        <v>0.25</v>
      </c>
      <c r="BX79">
        <v>1</v>
      </c>
      <c r="CA79" s="11"/>
      <c r="CB79" s="25">
        <f t="shared" si="47"/>
        <v>-1.275046303956229</v>
      </c>
      <c r="CC79" s="12">
        <f t="shared" si="41"/>
        <v>-1.7000617386083052</v>
      </c>
      <c r="CD79" s="12" t="str">
        <f t="shared" si="41"/>
        <v>na</v>
      </c>
      <c r="CE79" s="12">
        <f t="shared" si="41"/>
        <v>-1.5976483808608168</v>
      </c>
      <c r="CF79" s="12">
        <f t="shared" si="41"/>
        <v>-1.4413566914287808</v>
      </c>
      <c r="CG79" s="12">
        <f t="shared" si="41"/>
        <v>-0.13304830997804129</v>
      </c>
      <c r="CH79" s="12">
        <f t="shared" si="41"/>
        <v>-0.36909235114522421</v>
      </c>
      <c r="CI79" s="12">
        <f t="shared" si="41"/>
        <v>-1.275046303956229</v>
      </c>
      <c r="CJ79" s="12" t="str">
        <f t="shared" si="41"/>
        <v>na</v>
      </c>
      <c r="CK79" s="12" t="str">
        <f t="shared" si="41"/>
        <v>na</v>
      </c>
      <c r="CL79" s="12" t="str">
        <f t="shared" si="41"/>
        <v>na</v>
      </c>
      <c r="CM79" s="25">
        <f t="shared" si="48"/>
        <v>0.47795522289491682</v>
      </c>
      <c r="CN79" s="12">
        <f t="shared" si="42"/>
        <v>0.84969817403540771</v>
      </c>
      <c r="CO79" s="12" t="str">
        <f t="shared" si="42"/>
        <v>na</v>
      </c>
      <c r="CP79" s="12">
        <f t="shared" si="42"/>
        <v>0.75040843240403809</v>
      </c>
      <c r="CQ79" s="12">
        <f t="shared" si="42"/>
        <v>0.61077075742337206</v>
      </c>
      <c r="CR79" s="12">
        <f t="shared" si="42"/>
        <v>5.2042005366251826E-3</v>
      </c>
      <c r="CS79" s="12">
        <f t="shared" si="42"/>
        <v>4.0050264522357992E-2</v>
      </c>
      <c r="CT79" s="12">
        <f t="shared" si="42"/>
        <v>0.47795522289491682</v>
      </c>
      <c r="CU79" s="12" t="str">
        <f t="shared" si="42"/>
        <v>na</v>
      </c>
      <c r="CV79" s="12" t="str">
        <f t="shared" si="42"/>
        <v>na</v>
      </c>
      <c r="CW79" s="67" t="str">
        <f t="shared" si="42"/>
        <v>na</v>
      </c>
    </row>
    <row r="80" spans="1:101" x14ac:dyDescent="0.25">
      <c r="A80" s="46" t="s">
        <v>193</v>
      </c>
      <c r="H80" s="1" t="s">
        <v>8</v>
      </c>
      <c r="I80" t="s">
        <v>186</v>
      </c>
      <c r="K80" s="78"/>
      <c r="L80" s="20">
        <v>57.688000000000002</v>
      </c>
      <c r="M80" s="126"/>
      <c r="N80" s="72"/>
      <c r="O80" s="72"/>
      <c r="P80" s="12">
        <f t="shared" si="37"/>
        <v>0.01</v>
      </c>
      <c r="Q80" s="67">
        <f t="shared" si="43"/>
        <v>0.01</v>
      </c>
      <c r="AB80" s="11"/>
      <c r="AC80" s="25" t="str">
        <f t="shared" si="44"/>
        <v>na</v>
      </c>
      <c r="AD80" s="12" t="str">
        <f t="shared" si="38"/>
        <v>na</v>
      </c>
      <c r="AE80" s="12" t="str">
        <f t="shared" si="38"/>
        <v>na</v>
      </c>
      <c r="AF80" s="12" t="str">
        <f t="shared" si="38"/>
        <v>na</v>
      </c>
      <c r="AG80" s="12" t="str">
        <f t="shared" si="38"/>
        <v>na</v>
      </c>
      <c r="AH80" s="12" t="str">
        <f t="shared" si="38"/>
        <v>na</v>
      </c>
      <c r="AI80" s="12" t="str">
        <f t="shared" si="38"/>
        <v>na</v>
      </c>
      <c r="AJ80" s="12" t="str">
        <f t="shared" si="38"/>
        <v>na</v>
      </c>
      <c r="AK80" s="12" t="str">
        <f t="shared" si="38"/>
        <v>na</v>
      </c>
      <c r="AL80" s="12" t="str">
        <f t="shared" si="38"/>
        <v>na</v>
      </c>
      <c r="AM80" s="12" t="str">
        <f t="shared" si="38"/>
        <v>na</v>
      </c>
      <c r="AN80" s="25" t="str">
        <f t="shared" si="45"/>
        <v>na</v>
      </c>
      <c r="AO80" s="12" t="str">
        <f t="shared" si="39"/>
        <v>na</v>
      </c>
      <c r="AP80" s="12" t="str">
        <f t="shared" si="39"/>
        <v>na</v>
      </c>
      <c r="AQ80" s="12" t="str">
        <f t="shared" si="39"/>
        <v>na</v>
      </c>
      <c r="AR80" s="12" t="str">
        <f t="shared" si="39"/>
        <v>na</v>
      </c>
      <c r="AS80" s="12" t="str">
        <f t="shared" si="39"/>
        <v>na</v>
      </c>
      <c r="AT80" s="12" t="str">
        <f t="shared" si="39"/>
        <v>na</v>
      </c>
      <c r="AU80" s="12" t="str">
        <f t="shared" si="39"/>
        <v>na</v>
      </c>
      <c r="AV80" s="12" t="str">
        <f t="shared" si="39"/>
        <v>na</v>
      </c>
      <c r="AW80" s="12" t="str">
        <f t="shared" si="39"/>
        <v>na</v>
      </c>
      <c r="AX80" s="67" t="str">
        <f t="shared" si="39"/>
        <v>na</v>
      </c>
      <c r="AZ80" s="46" t="s">
        <v>193</v>
      </c>
      <c r="BG80" s="1" t="s">
        <v>8</v>
      </c>
      <c r="BH80" t="s">
        <v>186</v>
      </c>
      <c r="BJ80" s="78"/>
      <c r="BK80" s="20">
        <v>57.688000000000002</v>
      </c>
      <c r="BL80" s="126"/>
      <c r="BM80" s="72"/>
      <c r="BN80" s="72"/>
      <c r="BO80" s="12">
        <f t="shared" si="40"/>
        <v>0.01</v>
      </c>
      <c r="BP80" s="67">
        <f t="shared" si="46"/>
        <v>0.01</v>
      </c>
      <c r="CA80" s="11"/>
      <c r="CB80" s="25" t="str">
        <f t="shared" si="47"/>
        <v>na</v>
      </c>
      <c r="CC80" s="12" t="str">
        <f t="shared" si="41"/>
        <v>na</v>
      </c>
      <c r="CD80" s="12" t="str">
        <f t="shared" si="41"/>
        <v>na</v>
      </c>
      <c r="CE80" s="12" t="str">
        <f t="shared" si="41"/>
        <v>na</v>
      </c>
      <c r="CF80" s="12" t="str">
        <f t="shared" si="41"/>
        <v>na</v>
      </c>
      <c r="CG80" s="12" t="str">
        <f t="shared" si="41"/>
        <v>na</v>
      </c>
      <c r="CH80" s="12" t="str">
        <f t="shared" si="41"/>
        <v>na</v>
      </c>
      <c r="CI80" s="12" t="str">
        <f t="shared" si="41"/>
        <v>na</v>
      </c>
      <c r="CJ80" s="12" t="str">
        <f t="shared" si="41"/>
        <v>na</v>
      </c>
      <c r="CK80" s="12" t="str">
        <f t="shared" si="41"/>
        <v>na</v>
      </c>
      <c r="CL80" s="12" t="str">
        <f t="shared" si="41"/>
        <v>na</v>
      </c>
      <c r="CM80" s="25" t="str">
        <f t="shared" si="48"/>
        <v>na</v>
      </c>
      <c r="CN80" s="12" t="str">
        <f t="shared" si="42"/>
        <v>na</v>
      </c>
      <c r="CO80" s="12" t="str">
        <f t="shared" si="42"/>
        <v>na</v>
      </c>
      <c r="CP80" s="12" t="str">
        <f t="shared" si="42"/>
        <v>na</v>
      </c>
      <c r="CQ80" s="12" t="str">
        <f t="shared" si="42"/>
        <v>na</v>
      </c>
      <c r="CR80" s="12" t="str">
        <f t="shared" si="42"/>
        <v>na</v>
      </c>
      <c r="CS80" s="12" t="str">
        <f t="shared" si="42"/>
        <v>na</v>
      </c>
      <c r="CT80" s="12" t="str">
        <f t="shared" si="42"/>
        <v>na</v>
      </c>
      <c r="CU80" s="12" t="str">
        <f t="shared" si="42"/>
        <v>na</v>
      </c>
      <c r="CV80" s="12" t="str">
        <f t="shared" si="42"/>
        <v>na</v>
      </c>
      <c r="CW80" s="67" t="str">
        <f t="shared" si="42"/>
        <v>na</v>
      </c>
    </row>
    <row r="81" spans="1:101" x14ac:dyDescent="0.25">
      <c r="A81" s="46" t="s">
        <v>192</v>
      </c>
      <c r="H81" s="1" t="s">
        <v>8</v>
      </c>
      <c r="I81" t="s">
        <v>186</v>
      </c>
      <c r="K81" s="78"/>
      <c r="L81" s="20">
        <v>331.01299999999998</v>
      </c>
      <c r="M81" s="139"/>
      <c r="N81" s="72"/>
      <c r="O81" s="72"/>
      <c r="P81" s="12">
        <f t="shared" si="37"/>
        <v>0.01</v>
      </c>
      <c r="Q81" s="67">
        <f t="shared" si="43"/>
        <v>0.01</v>
      </c>
      <c r="AB81" s="11"/>
      <c r="AC81" s="25" t="str">
        <f t="shared" si="44"/>
        <v>na</v>
      </c>
      <c r="AD81" s="12" t="str">
        <f t="shared" si="38"/>
        <v>na</v>
      </c>
      <c r="AE81" s="12" t="str">
        <f t="shared" si="38"/>
        <v>na</v>
      </c>
      <c r="AF81" s="12" t="str">
        <f t="shared" si="38"/>
        <v>na</v>
      </c>
      <c r="AG81" s="12" t="str">
        <f t="shared" si="38"/>
        <v>na</v>
      </c>
      <c r="AH81" s="12" t="str">
        <f t="shared" si="38"/>
        <v>na</v>
      </c>
      <c r="AI81" s="12" t="str">
        <f t="shared" si="38"/>
        <v>na</v>
      </c>
      <c r="AJ81" s="12" t="str">
        <f t="shared" si="38"/>
        <v>na</v>
      </c>
      <c r="AK81" s="12" t="str">
        <f t="shared" si="38"/>
        <v>na</v>
      </c>
      <c r="AL81" s="12" t="str">
        <f t="shared" si="38"/>
        <v>na</v>
      </c>
      <c r="AM81" s="12" t="str">
        <f t="shared" si="38"/>
        <v>na</v>
      </c>
      <c r="AN81" s="25" t="str">
        <f t="shared" si="45"/>
        <v>na</v>
      </c>
      <c r="AO81" s="12" t="str">
        <f t="shared" si="39"/>
        <v>na</v>
      </c>
      <c r="AP81" s="12" t="str">
        <f t="shared" si="39"/>
        <v>na</v>
      </c>
      <c r="AQ81" s="12" t="str">
        <f t="shared" si="39"/>
        <v>na</v>
      </c>
      <c r="AR81" s="12" t="str">
        <f t="shared" si="39"/>
        <v>na</v>
      </c>
      <c r="AS81" s="12" t="str">
        <f t="shared" si="39"/>
        <v>na</v>
      </c>
      <c r="AT81" s="12" t="str">
        <f t="shared" si="39"/>
        <v>na</v>
      </c>
      <c r="AU81" s="12" t="str">
        <f t="shared" si="39"/>
        <v>na</v>
      </c>
      <c r="AV81" s="12" t="str">
        <f t="shared" si="39"/>
        <v>na</v>
      </c>
      <c r="AW81" s="12" t="str">
        <f t="shared" si="39"/>
        <v>na</v>
      </c>
      <c r="AX81" s="67" t="str">
        <f t="shared" si="39"/>
        <v>na</v>
      </c>
      <c r="AZ81" s="46" t="s">
        <v>192</v>
      </c>
      <c r="BG81" s="1" t="s">
        <v>8</v>
      </c>
      <c r="BH81" t="s">
        <v>186</v>
      </c>
      <c r="BJ81" s="78"/>
      <c r="BK81" s="20">
        <v>331.01299999999998</v>
      </c>
      <c r="BL81" s="139"/>
      <c r="BM81" s="72"/>
      <c r="BN81" s="72"/>
      <c r="BO81" s="12">
        <f t="shared" si="40"/>
        <v>0.01</v>
      </c>
      <c r="BP81" s="67">
        <f t="shared" si="46"/>
        <v>0.01</v>
      </c>
      <c r="CA81" s="11"/>
      <c r="CB81" s="25" t="str">
        <f t="shared" si="47"/>
        <v>na</v>
      </c>
      <c r="CC81" s="12" t="str">
        <f t="shared" si="41"/>
        <v>na</v>
      </c>
      <c r="CD81" s="12" t="str">
        <f t="shared" si="41"/>
        <v>na</v>
      </c>
      <c r="CE81" s="12" t="str">
        <f t="shared" si="41"/>
        <v>na</v>
      </c>
      <c r="CF81" s="12" t="str">
        <f t="shared" si="41"/>
        <v>na</v>
      </c>
      <c r="CG81" s="12" t="str">
        <f t="shared" si="41"/>
        <v>na</v>
      </c>
      <c r="CH81" s="12" t="str">
        <f t="shared" si="41"/>
        <v>na</v>
      </c>
      <c r="CI81" s="12" t="str">
        <f t="shared" si="41"/>
        <v>na</v>
      </c>
      <c r="CJ81" s="12" t="str">
        <f t="shared" si="41"/>
        <v>na</v>
      </c>
      <c r="CK81" s="12" t="str">
        <f t="shared" si="41"/>
        <v>na</v>
      </c>
      <c r="CL81" s="12" t="str">
        <f t="shared" si="41"/>
        <v>na</v>
      </c>
      <c r="CM81" s="25" t="str">
        <f t="shared" si="48"/>
        <v>na</v>
      </c>
      <c r="CN81" s="12" t="str">
        <f t="shared" si="42"/>
        <v>na</v>
      </c>
      <c r="CO81" s="12" t="str">
        <f t="shared" si="42"/>
        <v>na</v>
      </c>
      <c r="CP81" s="12" t="str">
        <f t="shared" si="42"/>
        <v>na</v>
      </c>
      <c r="CQ81" s="12" t="str">
        <f t="shared" si="42"/>
        <v>na</v>
      </c>
      <c r="CR81" s="12" t="str">
        <f t="shared" si="42"/>
        <v>na</v>
      </c>
      <c r="CS81" s="12" t="str">
        <f t="shared" si="42"/>
        <v>na</v>
      </c>
      <c r="CT81" s="12" t="str">
        <f t="shared" si="42"/>
        <v>na</v>
      </c>
      <c r="CU81" s="12" t="str">
        <f t="shared" si="42"/>
        <v>na</v>
      </c>
      <c r="CV81" s="12" t="str">
        <f t="shared" si="42"/>
        <v>na</v>
      </c>
      <c r="CW81" s="67" t="str">
        <f t="shared" si="42"/>
        <v>na</v>
      </c>
    </row>
    <row r="82" spans="1:101" x14ac:dyDescent="0.25">
      <c r="A82" s="46" t="s">
        <v>95</v>
      </c>
      <c r="H82" s="1" t="s">
        <v>9</v>
      </c>
      <c r="I82" t="s">
        <v>186</v>
      </c>
      <c r="K82" s="78">
        <v>14</v>
      </c>
      <c r="L82" s="16">
        <v>1.1842999999999999</v>
      </c>
      <c r="M82" s="128"/>
      <c r="N82" s="104"/>
      <c r="O82" s="104"/>
      <c r="P82" s="12">
        <f t="shared" si="37"/>
        <v>0.01</v>
      </c>
      <c r="Q82" s="67">
        <f t="shared" si="43"/>
        <v>0.01</v>
      </c>
      <c r="R82">
        <v>1</v>
      </c>
      <c r="S82">
        <v>1</v>
      </c>
      <c r="U82">
        <v>0.375</v>
      </c>
      <c r="V82">
        <v>1</v>
      </c>
      <c r="W82">
        <v>0.25</v>
      </c>
      <c r="X82">
        <v>1</v>
      </c>
      <c r="AB82" s="11"/>
      <c r="AC82" s="25">
        <f t="shared" si="44"/>
        <v>-4.6051701859880909</v>
      </c>
      <c r="AD82" s="12">
        <f t="shared" si="38"/>
        <v>-6.1402269146507873</v>
      </c>
      <c r="AE82" s="12" t="str">
        <f t="shared" si="38"/>
        <v>na</v>
      </c>
      <c r="AF82" s="12">
        <f t="shared" si="38"/>
        <v>-2.1638751476329583</v>
      </c>
      <c r="AG82" s="12">
        <f t="shared" si="38"/>
        <v>-5.2058445580734949</v>
      </c>
      <c r="AH82" s="12">
        <f t="shared" si="38"/>
        <v>-2.4026974883416128</v>
      </c>
      <c r="AI82" s="12">
        <f t="shared" si="38"/>
        <v>-5.3323023206177895</v>
      </c>
      <c r="AJ82" s="12" t="str">
        <f t="shared" si="38"/>
        <v>na</v>
      </c>
      <c r="AK82" s="12" t="str">
        <f t="shared" si="38"/>
        <v>na</v>
      </c>
      <c r="AL82" s="12" t="str">
        <f t="shared" si="38"/>
        <v>na</v>
      </c>
      <c r="AM82" s="12" t="str">
        <f t="shared" si="38"/>
        <v>na</v>
      </c>
      <c r="AN82" s="25">
        <f t="shared" si="45"/>
        <v>1</v>
      </c>
      <c r="AO82" s="12">
        <f t="shared" si="39"/>
        <v>1.7777777777777777</v>
      </c>
      <c r="AP82" s="12" t="str">
        <f t="shared" si="39"/>
        <v>na</v>
      </c>
      <c r="AQ82" s="12">
        <f t="shared" si="39"/>
        <v>0.22078676150384668</v>
      </c>
      <c r="AR82" s="12">
        <f t="shared" si="39"/>
        <v>1.277882797731569</v>
      </c>
      <c r="AS82" s="12">
        <f t="shared" si="39"/>
        <v>0.27221172022684309</v>
      </c>
      <c r="AT82" s="12">
        <f t="shared" si="39"/>
        <v>1.3407202216066483</v>
      </c>
      <c r="AU82" s="12" t="str">
        <f t="shared" si="39"/>
        <v>na</v>
      </c>
      <c r="AV82" s="12" t="str">
        <f t="shared" si="39"/>
        <v>na</v>
      </c>
      <c r="AW82" s="12" t="str">
        <f t="shared" si="39"/>
        <v>na</v>
      </c>
      <c r="AX82" s="67" t="str">
        <f t="shared" si="39"/>
        <v>na</v>
      </c>
      <c r="AZ82" s="46" t="s">
        <v>95</v>
      </c>
      <c r="BG82" s="1" t="s">
        <v>9</v>
      </c>
      <c r="BH82" t="s">
        <v>186</v>
      </c>
      <c r="BJ82" s="78">
        <v>14</v>
      </c>
      <c r="BK82" s="16">
        <v>1.1842999999999999</v>
      </c>
      <c r="BL82" s="128">
        <v>14</v>
      </c>
      <c r="BM82" s="104">
        <v>0.31762887439041909</v>
      </c>
      <c r="BN82" s="104">
        <v>0.23680739788032232</v>
      </c>
      <c r="BO82" s="12">
        <f t="shared" si="40"/>
        <v>0.26819967439873266</v>
      </c>
      <c r="BP82" s="67">
        <f t="shared" si="46"/>
        <v>0.19995558378816375</v>
      </c>
      <c r="BQ82">
        <v>1</v>
      </c>
      <c r="BR82">
        <v>1</v>
      </c>
      <c r="BT82">
        <v>0.375</v>
      </c>
      <c r="BU82">
        <v>1</v>
      </c>
      <c r="BV82">
        <v>0.25</v>
      </c>
      <c r="BW82">
        <v>1</v>
      </c>
      <c r="CA82" s="11"/>
      <c r="CB82" s="25">
        <f t="shared" si="47"/>
        <v>-1.3160235221594097</v>
      </c>
      <c r="CC82" s="12">
        <f t="shared" si="41"/>
        <v>-1.7546980295458794</v>
      </c>
      <c r="CD82" s="12" t="str">
        <f t="shared" si="41"/>
        <v>na</v>
      </c>
      <c r="CE82" s="12">
        <f t="shared" si="41"/>
        <v>-0.61837249836405994</v>
      </c>
      <c r="CF82" s="12">
        <f t="shared" si="41"/>
        <v>-1.4876787641802023</v>
      </c>
      <c r="CG82" s="12">
        <f t="shared" si="41"/>
        <v>-0.68662096808317019</v>
      </c>
      <c r="CH82" s="12">
        <f t="shared" si="41"/>
        <v>-1.5238167098687903</v>
      </c>
      <c r="CI82" s="12" t="str">
        <f t="shared" si="41"/>
        <v>na</v>
      </c>
      <c r="CJ82" s="12" t="str">
        <f t="shared" si="41"/>
        <v>na</v>
      </c>
      <c r="CK82" s="12" t="str">
        <f t="shared" si="41"/>
        <v>na</v>
      </c>
      <c r="CL82" s="12" t="str">
        <f t="shared" si="41"/>
        <v>na</v>
      </c>
      <c r="CM82" s="25">
        <f t="shared" si="48"/>
        <v>0.5558410026997751</v>
      </c>
      <c r="CN82" s="12">
        <f t="shared" si="42"/>
        <v>0.98816178257737797</v>
      </c>
      <c r="CO82" s="12" t="str">
        <f t="shared" si="42"/>
        <v>na</v>
      </c>
      <c r="CP82" s="12">
        <f t="shared" si="42"/>
        <v>0.12272233489713426</v>
      </c>
      <c r="CQ82" s="12">
        <f t="shared" si="42"/>
        <v>0.7102996556239094</v>
      </c>
      <c r="CR82" s="12">
        <f t="shared" si="42"/>
        <v>0.15130643551751913</v>
      </c>
      <c r="CS82" s="12">
        <f t="shared" si="42"/>
        <v>0.74522727231770414</v>
      </c>
      <c r="CT82" s="12" t="str">
        <f t="shared" si="42"/>
        <v>na</v>
      </c>
      <c r="CU82" s="12" t="str">
        <f t="shared" si="42"/>
        <v>na</v>
      </c>
      <c r="CV82" s="12" t="str">
        <f t="shared" si="42"/>
        <v>na</v>
      </c>
      <c r="CW82" s="67" t="str">
        <f t="shared" si="42"/>
        <v>na</v>
      </c>
    </row>
    <row r="83" spans="1:101" x14ac:dyDescent="0.25">
      <c r="A83" s="46" t="s">
        <v>96</v>
      </c>
      <c r="H83" s="1" t="s">
        <v>8</v>
      </c>
      <c r="I83" t="s">
        <v>186</v>
      </c>
      <c r="K83" s="78"/>
      <c r="L83" s="20">
        <v>92.95</v>
      </c>
      <c r="M83" s="139"/>
      <c r="N83" s="72"/>
      <c r="O83" s="72"/>
      <c r="P83" s="12">
        <f t="shared" si="37"/>
        <v>0.01</v>
      </c>
      <c r="Q83" s="67">
        <f t="shared" si="43"/>
        <v>0.01</v>
      </c>
      <c r="AB83" s="11"/>
      <c r="AC83" s="25" t="str">
        <f t="shared" si="44"/>
        <v>na</v>
      </c>
      <c r="AD83" s="12" t="str">
        <f t="shared" si="38"/>
        <v>na</v>
      </c>
      <c r="AE83" s="12" t="str">
        <f t="shared" si="38"/>
        <v>na</v>
      </c>
      <c r="AF83" s="12" t="str">
        <f t="shared" si="38"/>
        <v>na</v>
      </c>
      <c r="AG83" s="12" t="str">
        <f t="shared" si="38"/>
        <v>na</v>
      </c>
      <c r="AH83" s="12" t="str">
        <f t="shared" si="38"/>
        <v>na</v>
      </c>
      <c r="AI83" s="12" t="str">
        <f t="shared" si="38"/>
        <v>na</v>
      </c>
      <c r="AJ83" s="12" t="str">
        <f t="shared" si="38"/>
        <v>na</v>
      </c>
      <c r="AK83" s="12" t="str">
        <f t="shared" si="38"/>
        <v>na</v>
      </c>
      <c r="AL83" s="12" t="str">
        <f t="shared" si="38"/>
        <v>na</v>
      </c>
      <c r="AM83" s="12" t="str">
        <f t="shared" si="38"/>
        <v>na</v>
      </c>
      <c r="AN83" s="25" t="str">
        <f t="shared" si="45"/>
        <v>na</v>
      </c>
      <c r="AO83" s="12" t="str">
        <f t="shared" si="39"/>
        <v>na</v>
      </c>
      <c r="AP83" s="12" t="str">
        <f t="shared" si="39"/>
        <v>na</v>
      </c>
      <c r="AQ83" s="12" t="str">
        <f t="shared" si="39"/>
        <v>na</v>
      </c>
      <c r="AR83" s="12" t="str">
        <f t="shared" si="39"/>
        <v>na</v>
      </c>
      <c r="AS83" s="12" t="str">
        <f t="shared" si="39"/>
        <v>na</v>
      </c>
      <c r="AT83" s="12" t="str">
        <f t="shared" si="39"/>
        <v>na</v>
      </c>
      <c r="AU83" s="12" t="str">
        <f t="shared" si="39"/>
        <v>na</v>
      </c>
      <c r="AV83" s="12" t="str">
        <f t="shared" si="39"/>
        <v>na</v>
      </c>
      <c r="AW83" s="12" t="str">
        <f t="shared" si="39"/>
        <v>na</v>
      </c>
      <c r="AX83" s="67" t="str">
        <f t="shared" si="39"/>
        <v>na</v>
      </c>
      <c r="AZ83" s="46" t="s">
        <v>96</v>
      </c>
      <c r="BG83" s="1" t="s">
        <v>8</v>
      </c>
      <c r="BH83" t="s">
        <v>186</v>
      </c>
      <c r="BJ83" s="78"/>
      <c r="BK83" s="20">
        <v>92.95</v>
      </c>
      <c r="BL83" s="139"/>
      <c r="BM83" s="72"/>
      <c r="BN83" s="72"/>
      <c r="BO83" s="12">
        <f t="shared" si="40"/>
        <v>0.01</v>
      </c>
      <c r="BP83" s="67">
        <f t="shared" si="46"/>
        <v>0.01</v>
      </c>
      <c r="CA83" s="11"/>
      <c r="CB83" s="25" t="str">
        <f t="shared" si="47"/>
        <v>na</v>
      </c>
      <c r="CC83" s="12" t="str">
        <f t="shared" si="41"/>
        <v>na</v>
      </c>
      <c r="CD83" s="12" t="str">
        <f t="shared" si="41"/>
        <v>na</v>
      </c>
      <c r="CE83" s="12" t="str">
        <f t="shared" si="41"/>
        <v>na</v>
      </c>
      <c r="CF83" s="12" t="str">
        <f t="shared" si="41"/>
        <v>na</v>
      </c>
      <c r="CG83" s="12" t="str">
        <f t="shared" si="41"/>
        <v>na</v>
      </c>
      <c r="CH83" s="12" t="str">
        <f t="shared" si="41"/>
        <v>na</v>
      </c>
      <c r="CI83" s="12" t="str">
        <f t="shared" si="41"/>
        <v>na</v>
      </c>
      <c r="CJ83" s="12" t="str">
        <f t="shared" si="41"/>
        <v>na</v>
      </c>
      <c r="CK83" s="12" t="str">
        <f t="shared" si="41"/>
        <v>na</v>
      </c>
      <c r="CL83" s="12" t="str">
        <f t="shared" si="41"/>
        <v>na</v>
      </c>
      <c r="CM83" s="25" t="str">
        <f t="shared" si="48"/>
        <v>na</v>
      </c>
      <c r="CN83" s="12" t="str">
        <f t="shared" si="42"/>
        <v>na</v>
      </c>
      <c r="CO83" s="12" t="str">
        <f t="shared" si="42"/>
        <v>na</v>
      </c>
      <c r="CP83" s="12" t="str">
        <f t="shared" si="42"/>
        <v>na</v>
      </c>
      <c r="CQ83" s="12" t="str">
        <f t="shared" si="42"/>
        <v>na</v>
      </c>
      <c r="CR83" s="12" t="str">
        <f t="shared" si="42"/>
        <v>na</v>
      </c>
      <c r="CS83" s="12" t="str">
        <f t="shared" si="42"/>
        <v>na</v>
      </c>
      <c r="CT83" s="12" t="str">
        <f t="shared" si="42"/>
        <v>na</v>
      </c>
      <c r="CU83" s="12" t="str">
        <f t="shared" si="42"/>
        <v>na</v>
      </c>
      <c r="CV83" s="12" t="str">
        <f t="shared" si="42"/>
        <v>na</v>
      </c>
      <c r="CW83" s="67" t="str">
        <f t="shared" si="42"/>
        <v>na</v>
      </c>
    </row>
    <row r="84" spans="1:101" x14ac:dyDescent="0.25">
      <c r="A84" s="46" t="s">
        <v>97</v>
      </c>
      <c r="H84" s="1" t="s">
        <v>8</v>
      </c>
      <c r="I84" t="s">
        <v>186</v>
      </c>
      <c r="K84" s="78"/>
      <c r="L84" s="20">
        <v>18.3</v>
      </c>
      <c r="M84" s="139"/>
      <c r="N84" s="72"/>
      <c r="O84" s="72"/>
      <c r="P84" s="12">
        <f t="shared" si="37"/>
        <v>0.01</v>
      </c>
      <c r="Q84" s="67">
        <f t="shared" si="43"/>
        <v>0.01</v>
      </c>
      <c r="AB84" s="11"/>
      <c r="AC84" s="25" t="str">
        <f t="shared" si="44"/>
        <v>na</v>
      </c>
      <c r="AD84" s="12" t="str">
        <f t="shared" ref="AD84:AD101" si="49">IF(S84&gt;0,(S84/S$103)*LN($P84),"na")</f>
        <v>na</v>
      </c>
      <c r="AE84" s="12" t="str">
        <f t="shared" ref="AE84:AE101" si="50">IF(T84&gt;0,(T84/T$103)*LN($P84),"na")</f>
        <v>na</v>
      </c>
      <c r="AF84" s="12" t="str">
        <f t="shared" ref="AF84:AF101" si="51">IF(U84&gt;0,(U84/U$103)*LN($P84),"na")</f>
        <v>na</v>
      </c>
      <c r="AG84" s="12" t="str">
        <f t="shared" ref="AG84:AG101" si="52">IF(V84&gt;0,(V84/V$103)*LN($P84),"na")</f>
        <v>na</v>
      </c>
      <c r="AH84" s="12" t="str">
        <f t="shared" ref="AH84:AH101" si="53">IF(W84&gt;0,(W84/W$103)*LN($P84),"na")</f>
        <v>na</v>
      </c>
      <c r="AI84" s="12" t="str">
        <f t="shared" ref="AI84:AI101" si="54">IF(X84&gt;0,(X84/X$103)*LN($P84),"na")</f>
        <v>na</v>
      </c>
      <c r="AJ84" s="12" t="str">
        <f t="shared" ref="AJ84:AJ101" si="55">IF(Y84&gt;0,(Y84/Y$103)*LN($P84),"na")</f>
        <v>na</v>
      </c>
      <c r="AK84" s="12" t="str">
        <f t="shared" ref="AK84:AK101" si="56">IF(Z84&gt;0,(Z84/Z$103)*LN($P84),"na")</f>
        <v>na</v>
      </c>
      <c r="AL84" s="12" t="str">
        <f t="shared" ref="AL84:AL101" si="57">IF(AA84&gt;0,(AA84/AA$103)*LN($P84),"na")</f>
        <v>na</v>
      </c>
      <c r="AM84" s="12" t="str">
        <f t="shared" ref="AM84:AM101" si="58">IF(AB84&gt;0,(AB84/AB$103)*LN($P84),"na")</f>
        <v>na</v>
      </c>
      <c r="AN84" s="25" t="str">
        <f t="shared" si="45"/>
        <v>na</v>
      </c>
      <c r="AO84" s="12" t="str">
        <f t="shared" ref="AO84:AO101" si="59">IF(S84&gt;0,(((S84/S$103)^2)*($Q84^2))/($P84^2),"na")</f>
        <v>na</v>
      </c>
      <c r="AP84" s="12" t="str">
        <f t="shared" ref="AP84:AP101" si="60">IF(T84&gt;0,(((T84/T$103)^2)*($Q84^2))/($P84^2),"na")</f>
        <v>na</v>
      </c>
      <c r="AQ84" s="12" t="str">
        <f t="shared" ref="AQ84:AQ101" si="61">IF(U84&gt;0,(((U84/U$103)^2)*($Q84^2))/($P84^2),"na")</f>
        <v>na</v>
      </c>
      <c r="AR84" s="12" t="str">
        <f t="shared" ref="AR84:AR101" si="62">IF(V84&gt;0,(((V84/V$103)^2)*($Q84^2))/($P84^2),"na")</f>
        <v>na</v>
      </c>
      <c r="AS84" s="12" t="str">
        <f t="shared" ref="AS84:AS101" si="63">IF(W84&gt;0,(((W84/W$103)^2)*($Q84^2))/($P84^2),"na")</f>
        <v>na</v>
      </c>
      <c r="AT84" s="12" t="str">
        <f t="shared" ref="AT84:AT101" si="64">IF(X84&gt;0,(((X84/X$103)^2)*($Q84^2))/($P84^2),"na")</f>
        <v>na</v>
      </c>
      <c r="AU84" s="12" t="str">
        <f t="shared" ref="AU84:AU101" si="65">IF(Y84&gt;0,(((Y84/Y$103)^2)*($Q84^2))/($P84^2),"na")</f>
        <v>na</v>
      </c>
      <c r="AV84" s="12" t="str">
        <f t="shared" ref="AV84:AV101" si="66">IF(Z84&gt;0,(((Z84/Z$103)^2)*($Q84^2))/($P84^2),"na")</f>
        <v>na</v>
      </c>
      <c r="AW84" s="12" t="str">
        <f t="shared" ref="AW84:AW101" si="67">IF(AA84&gt;0,(((AA84/AA$103)^2)*($Q84^2))/($P84^2),"na")</f>
        <v>na</v>
      </c>
      <c r="AX84" s="67" t="str">
        <f t="shared" ref="AX84:AX101" si="68">IF(AB84&gt;0,(((AB84/AB$103)^2)*($Q84^2))/($P84^2),"na")</f>
        <v>na</v>
      </c>
      <c r="AZ84" s="46" t="s">
        <v>97</v>
      </c>
      <c r="BG84" s="1" t="s">
        <v>8</v>
      </c>
      <c r="BH84" t="s">
        <v>186</v>
      </c>
      <c r="BJ84" s="78"/>
      <c r="BK84" s="20">
        <v>18.3</v>
      </c>
      <c r="BL84" s="139"/>
      <c r="BM84" s="72"/>
      <c r="BN84" s="72"/>
      <c r="BO84" s="12">
        <f t="shared" si="40"/>
        <v>0.01</v>
      </c>
      <c r="BP84" s="67">
        <f t="shared" si="46"/>
        <v>0.01</v>
      </c>
      <c r="CA84" s="11"/>
      <c r="CB84" s="25" t="str">
        <f t="shared" si="47"/>
        <v>na</v>
      </c>
      <c r="CC84" s="12" t="str">
        <f t="shared" ref="CC84:CC101" si="69">IF(BR84&gt;0,(BR84/BR$103)*LN($BO84),"na")</f>
        <v>na</v>
      </c>
      <c r="CD84" s="12" t="str">
        <f t="shared" ref="CD84:CD101" si="70">IF(BS84&gt;0,(BS84/BS$103)*LN($BO84),"na")</f>
        <v>na</v>
      </c>
      <c r="CE84" s="12" t="str">
        <f t="shared" ref="CE84:CE101" si="71">IF(BT84&gt;0,(BT84/BT$103)*LN($BO84),"na")</f>
        <v>na</v>
      </c>
      <c r="CF84" s="12" t="str">
        <f t="shared" ref="CF84:CF101" si="72">IF(BU84&gt;0,(BU84/BU$103)*LN($BO84),"na")</f>
        <v>na</v>
      </c>
      <c r="CG84" s="12" t="str">
        <f t="shared" ref="CG84:CG101" si="73">IF(BV84&gt;0,(BV84/BV$103)*LN($BO84),"na")</f>
        <v>na</v>
      </c>
      <c r="CH84" s="12" t="str">
        <f t="shared" ref="CH84:CH101" si="74">IF(BW84&gt;0,(BW84/BW$103)*LN($BO84),"na")</f>
        <v>na</v>
      </c>
      <c r="CI84" s="12" t="str">
        <f t="shared" ref="CI84:CI101" si="75">IF(BX84&gt;0,(BX84/BX$103)*LN($BO84),"na")</f>
        <v>na</v>
      </c>
      <c r="CJ84" s="12" t="str">
        <f t="shared" ref="CJ84:CJ101" si="76">IF(BY84&gt;0,(BY84/BY$103)*LN($BO84),"na")</f>
        <v>na</v>
      </c>
      <c r="CK84" s="12" t="str">
        <f t="shared" ref="CK84:CK101" si="77">IF(BZ84&gt;0,(BZ84/BZ$103)*LN($BO84),"na")</f>
        <v>na</v>
      </c>
      <c r="CL84" s="12" t="str">
        <f t="shared" ref="CL84:CL101" si="78">IF(CA84&gt;0,(CA84/CA$103)*LN($BO84),"na")</f>
        <v>na</v>
      </c>
      <c r="CM84" s="25" t="str">
        <f t="shared" si="48"/>
        <v>na</v>
      </c>
      <c r="CN84" s="12" t="str">
        <f t="shared" ref="CN84:CN101" si="79">IF(BR84&gt;0,(((BR84/BR$103)^2)*($BP84^2))/($BO84^2),"na")</f>
        <v>na</v>
      </c>
      <c r="CO84" s="12" t="str">
        <f t="shared" ref="CO84:CO101" si="80">IF(BS84&gt;0,(((BS84/BS$103)^2)*($BP84^2))/($BO84^2),"na")</f>
        <v>na</v>
      </c>
      <c r="CP84" s="12" t="str">
        <f t="shared" ref="CP84:CP101" si="81">IF(BT84&gt;0,(((BT84/BT$103)^2)*($BP84^2))/($BO84^2),"na")</f>
        <v>na</v>
      </c>
      <c r="CQ84" s="12" t="str">
        <f t="shared" ref="CQ84:CQ101" si="82">IF(BU84&gt;0,(((BU84/BU$103)^2)*($BP84^2))/($BO84^2),"na")</f>
        <v>na</v>
      </c>
      <c r="CR84" s="12" t="str">
        <f t="shared" ref="CR84:CR101" si="83">IF(BV84&gt;0,(((BV84/BV$103)^2)*($BP84^2))/($BO84^2),"na")</f>
        <v>na</v>
      </c>
      <c r="CS84" s="12" t="str">
        <f t="shared" ref="CS84:CS101" si="84">IF(BW84&gt;0,(((BW84/BW$103)^2)*($BP84^2))/($BO84^2),"na")</f>
        <v>na</v>
      </c>
      <c r="CT84" s="12" t="str">
        <f t="shared" ref="CT84:CT101" si="85">IF(BX84&gt;0,(((BX84/BX$103)^2)*($BP84^2))/($BO84^2),"na")</f>
        <v>na</v>
      </c>
      <c r="CU84" s="12" t="str">
        <f t="shared" ref="CU84:CU101" si="86">IF(BY84&gt;0,(((BY84/BY$103)^2)*($BP84^2))/($BO84^2),"na")</f>
        <v>na</v>
      </c>
      <c r="CV84" s="12" t="str">
        <f t="shared" ref="CV84:CV101" si="87">IF(BZ84&gt;0,(((BZ84/BZ$103)^2)*($BP84^2))/($BO84^2),"na")</f>
        <v>na</v>
      </c>
      <c r="CW84" s="67" t="str">
        <f t="shared" ref="CW84:CW101" si="88">IF(CA84&gt;0,(((CA84/CA$103)^2)*($BP84^2))/($BO84^2),"na")</f>
        <v>na</v>
      </c>
    </row>
    <row r="85" spans="1:101" x14ac:dyDescent="0.25">
      <c r="A85" s="46" t="s">
        <v>98</v>
      </c>
      <c r="H85" s="1" t="s">
        <v>8</v>
      </c>
      <c r="I85" t="s">
        <v>186</v>
      </c>
      <c r="K85" s="78"/>
      <c r="L85" s="20">
        <v>1287.5</v>
      </c>
      <c r="M85" s="139"/>
      <c r="N85" s="72"/>
      <c r="O85" s="72"/>
      <c r="P85" s="12">
        <f t="shared" si="37"/>
        <v>0.01</v>
      </c>
      <c r="Q85" s="67">
        <f t="shared" si="43"/>
        <v>0.01</v>
      </c>
      <c r="AB85" s="11"/>
      <c r="AC85" s="25" t="str">
        <f t="shared" si="44"/>
        <v>na</v>
      </c>
      <c r="AD85" s="12" t="str">
        <f t="shared" si="49"/>
        <v>na</v>
      </c>
      <c r="AE85" s="12" t="str">
        <f t="shared" si="50"/>
        <v>na</v>
      </c>
      <c r="AF85" s="12" t="str">
        <f t="shared" si="51"/>
        <v>na</v>
      </c>
      <c r="AG85" s="12" t="str">
        <f t="shared" si="52"/>
        <v>na</v>
      </c>
      <c r="AH85" s="12" t="str">
        <f t="shared" si="53"/>
        <v>na</v>
      </c>
      <c r="AI85" s="12" t="str">
        <f t="shared" si="54"/>
        <v>na</v>
      </c>
      <c r="AJ85" s="12" t="str">
        <f t="shared" si="55"/>
        <v>na</v>
      </c>
      <c r="AK85" s="12" t="str">
        <f t="shared" si="56"/>
        <v>na</v>
      </c>
      <c r="AL85" s="12" t="str">
        <f t="shared" si="57"/>
        <v>na</v>
      </c>
      <c r="AM85" s="12" t="str">
        <f t="shared" si="58"/>
        <v>na</v>
      </c>
      <c r="AN85" s="25" t="str">
        <f t="shared" si="45"/>
        <v>na</v>
      </c>
      <c r="AO85" s="12" t="str">
        <f t="shared" si="59"/>
        <v>na</v>
      </c>
      <c r="AP85" s="12" t="str">
        <f t="shared" si="60"/>
        <v>na</v>
      </c>
      <c r="AQ85" s="12" t="str">
        <f t="shared" si="61"/>
        <v>na</v>
      </c>
      <c r="AR85" s="12" t="str">
        <f t="shared" si="62"/>
        <v>na</v>
      </c>
      <c r="AS85" s="12" t="str">
        <f t="shared" si="63"/>
        <v>na</v>
      </c>
      <c r="AT85" s="12" t="str">
        <f t="shared" si="64"/>
        <v>na</v>
      </c>
      <c r="AU85" s="12" t="str">
        <f t="shared" si="65"/>
        <v>na</v>
      </c>
      <c r="AV85" s="12" t="str">
        <f t="shared" si="66"/>
        <v>na</v>
      </c>
      <c r="AW85" s="12" t="str">
        <f t="shared" si="67"/>
        <v>na</v>
      </c>
      <c r="AX85" s="67" t="str">
        <f t="shared" si="68"/>
        <v>na</v>
      </c>
      <c r="AZ85" s="46" t="s">
        <v>98</v>
      </c>
      <c r="BG85" s="1" t="s">
        <v>8</v>
      </c>
      <c r="BH85" t="s">
        <v>186</v>
      </c>
      <c r="BJ85" s="78"/>
      <c r="BK85" s="20">
        <v>1287.5</v>
      </c>
      <c r="BL85" s="139"/>
      <c r="BM85" s="72"/>
      <c r="BN85" s="72"/>
      <c r="BO85" s="12">
        <f t="shared" si="40"/>
        <v>0.01</v>
      </c>
      <c r="BP85" s="67">
        <f t="shared" si="46"/>
        <v>0.01</v>
      </c>
      <c r="CA85" s="11"/>
      <c r="CB85" s="25" t="str">
        <f t="shared" si="47"/>
        <v>na</v>
      </c>
      <c r="CC85" s="12" t="str">
        <f t="shared" si="69"/>
        <v>na</v>
      </c>
      <c r="CD85" s="12" t="str">
        <f t="shared" si="70"/>
        <v>na</v>
      </c>
      <c r="CE85" s="12" t="str">
        <f t="shared" si="71"/>
        <v>na</v>
      </c>
      <c r="CF85" s="12" t="str">
        <f t="shared" si="72"/>
        <v>na</v>
      </c>
      <c r="CG85" s="12" t="str">
        <f t="shared" si="73"/>
        <v>na</v>
      </c>
      <c r="CH85" s="12" t="str">
        <f t="shared" si="74"/>
        <v>na</v>
      </c>
      <c r="CI85" s="12" t="str">
        <f t="shared" si="75"/>
        <v>na</v>
      </c>
      <c r="CJ85" s="12" t="str">
        <f t="shared" si="76"/>
        <v>na</v>
      </c>
      <c r="CK85" s="12" t="str">
        <f t="shared" si="77"/>
        <v>na</v>
      </c>
      <c r="CL85" s="12" t="str">
        <f t="shared" si="78"/>
        <v>na</v>
      </c>
      <c r="CM85" s="25" t="str">
        <f t="shared" si="48"/>
        <v>na</v>
      </c>
      <c r="CN85" s="12" t="str">
        <f t="shared" si="79"/>
        <v>na</v>
      </c>
      <c r="CO85" s="12" t="str">
        <f t="shared" si="80"/>
        <v>na</v>
      </c>
      <c r="CP85" s="12" t="str">
        <f t="shared" si="81"/>
        <v>na</v>
      </c>
      <c r="CQ85" s="12" t="str">
        <f t="shared" si="82"/>
        <v>na</v>
      </c>
      <c r="CR85" s="12" t="str">
        <f t="shared" si="83"/>
        <v>na</v>
      </c>
      <c r="CS85" s="12" t="str">
        <f t="shared" si="84"/>
        <v>na</v>
      </c>
      <c r="CT85" s="12" t="str">
        <f t="shared" si="85"/>
        <v>na</v>
      </c>
      <c r="CU85" s="12" t="str">
        <f t="shared" si="86"/>
        <v>na</v>
      </c>
      <c r="CV85" s="12" t="str">
        <f t="shared" si="87"/>
        <v>na</v>
      </c>
      <c r="CW85" s="67" t="str">
        <f t="shared" si="88"/>
        <v>na</v>
      </c>
    </row>
    <row r="86" spans="1:101" x14ac:dyDescent="0.25">
      <c r="A86" s="46" t="s">
        <v>99</v>
      </c>
      <c r="H86" s="1" t="s">
        <v>8</v>
      </c>
      <c r="I86" t="s">
        <v>186</v>
      </c>
      <c r="K86" s="78"/>
      <c r="L86" s="20">
        <v>474.04</v>
      </c>
      <c r="M86" s="139"/>
      <c r="N86" s="72"/>
      <c r="O86" s="72"/>
      <c r="P86" s="12">
        <f t="shared" si="37"/>
        <v>0.01</v>
      </c>
      <c r="Q86" s="67">
        <f t="shared" si="43"/>
        <v>0.01</v>
      </c>
      <c r="AB86" s="11"/>
      <c r="AC86" s="25" t="str">
        <f t="shared" si="44"/>
        <v>na</v>
      </c>
      <c r="AD86" s="12" t="str">
        <f t="shared" si="49"/>
        <v>na</v>
      </c>
      <c r="AE86" s="12" t="str">
        <f t="shared" si="50"/>
        <v>na</v>
      </c>
      <c r="AF86" s="12" t="str">
        <f t="shared" si="51"/>
        <v>na</v>
      </c>
      <c r="AG86" s="12" t="str">
        <f t="shared" si="52"/>
        <v>na</v>
      </c>
      <c r="AH86" s="12" t="str">
        <f t="shared" si="53"/>
        <v>na</v>
      </c>
      <c r="AI86" s="12" t="str">
        <f t="shared" si="54"/>
        <v>na</v>
      </c>
      <c r="AJ86" s="12" t="str">
        <f t="shared" si="55"/>
        <v>na</v>
      </c>
      <c r="AK86" s="12" t="str">
        <f t="shared" si="56"/>
        <v>na</v>
      </c>
      <c r="AL86" s="12" t="str">
        <f t="shared" si="57"/>
        <v>na</v>
      </c>
      <c r="AM86" s="12" t="str">
        <f t="shared" si="58"/>
        <v>na</v>
      </c>
      <c r="AN86" s="25" t="str">
        <f t="shared" si="45"/>
        <v>na</v>
      </c>
      <c r="AO86" s="12" t="str">
        <f t="shared" si="59"/>
        <v>na</v>
      </c>
      <c r="AP86" s="12" t="str">
        <f t="shared" si="60"/>
        <v>na</v>
      </c>
      <c r="AQ86" s="12" t="str">
        <f t="shared" si="61"/>
        <v>na</v>
      </c>
      <c r="AR86" s="12" t="str">
        <f t="shared" si="62"/>
        <v>na</v>
      </c>
      <c r="AS86" s="12" t="str">
        <f t="shared" si="63"/>
        <v>na</v>
      </c>
      <c r="AT86" s="12" t="str">
        <f t="shared" si="64"/>
        <v>na</v>
      </c>
      <c r="AU86" s="12" t="str">
        <f t="shared" si="65"/>
        <v>na</v>
      </c>
      <c r="AV86" s="12" t="str">
        <f t="shared" si="66"/>
        <v>na</v>
      </c>
      <c r="AW86" s="12" t="str">
        <f t="shared" si="67"/>
        <v>na</v>
      </c>
      <c r="AX86" s="67" t="str">
        <f t="shared" si="68"/>
        <v>na</v>
      </c>
      <c r="AZ86" s="46" t="s">
        <v>99</v>
      </c>
      <c r="BG86" s="1" t="s">
        <v>8</v>
      </c>
      <c r="BH86" t="s">
        <v>186</v>
      </c>
      <c r="BJ86" s="78"/>
      <c r="BK86" s="20">
        <v>474.04</v>
      </c>
      <c r="BL86" s="139"/>
      <c r="BM86" s="72"/>
      <c r="BN86" s="72"/>
      <c r="BO86" s="12">
        <f t="shared" si="40"/>
        <v>0.01</v>
      </c>
      <c r="BP86" s="67">
        <f t="shared" si="46"/>
        <v>0.01</v>
      </c>
      <c r="CA86" s="11"/>
      <c r="CB86" s="25" t="str">
        <f t="shared" si="47"/>
        <v>na</v>
      </c>
      <c r="CC86" s="12" t="str">
        <f t="shared" si="69"/>
        <v>na</v>
      </c>
      <c r="CD86" s="12" t="str">
        <f t="shared" si="70"/>
        <v>na</v>
      </c>
      <c r="CE86" s="12" t="str">
        <f t="shared" si="71"/>
        <v>na</v>
      </c>
      <c r="CF86" s="12" t="str">
        <f t="shared" si="72"/>
        <v>na</v>
      </c>
      <c r="CG86" s="12" t="str">
        <f t="shared" si="73"/>
        <v>na</v>
      </c>
      <c r="CH86" s="12" t="str">
        <f t="shared" si="74"/>
        <v>na</v>
      </c>
      <c r="CI86" s="12" t="str">
        <f t="shared" si="75"/>
        <v>na</v>
      </c>
      <c r="CJ86" s="12" t="str">
        <f t="shared" si="76"/>
        <v>na</v>
      </c>
      <c r="CK86" s="12" t="str">
        <f t="shared" si="77"/>
        <v>na</v>
      </c>
      <c r="CL86" s="12" t="str">
        <f t="shared" si="78"/>
        <v>na</v>
      </c>
      <c r="CM86" s="25" t="str">
        <f t="shared" si="48"/>
        <v>na</v>
      </c>
      <c r="CN86" s="12" t="str">
        <f t="shared" si="79"/>
        <v>na</v>
      </c>
      <c r="CO86" s="12" t="str">
        <f t="shared" si="80"/>
        <v>na</v>
      </c>
      <c r="CP86" s="12" t="str">
        <f t="shared" si="81"/>
        <v>na</v>
      </c>
      <c r="CQ86" s="12" t="str">
        <f t="shared" si="82"/>
        <v>na</v>
      </c>
      <c r="CR86" s="12" t="str">
        <f t="shared" si="83"/>
        <v>na</v>
      </c>
      <c r="CS86" s="12" t="str">
        <f t="shared" si="84"/>
        <v>na</v>
      </c>
      <c r="CT86" s="12" t="str">
        <f t="shared" si="85"/>
        <v>na</v>
      </c>
      <c r="CU86" s="12" t="str">
        <f t="shared" si="86"/>
        <v>na</v>
      </c>
      <c r="CV86" s="12" t="str">
        <f t="shared" si="87"/>
        <v>na</v>
      </c>
      <c r="CW86" s="67" t="str">
        <f t="shared" si="88"/>
        <v>na</v>
      </c>
    </row>
    <row r="87" spans="1:101" x14ac:dyDescent="0.25">
      <c r="A87" s="46" t="s">
        <v>100</v>
      </c>
      <c r="H87" s="1" t="s">
        <v>9</v>
      </c>
      <c r="I87" t="s">
        <v>186</v>
      </c>
      <c r="K87" s="78">
        <v>14</v>
      </c>
      <c r="L87" s="16">
        <v>0.17470000000000002</v>
      </c>
      <c r="M87" s="128"/>
      <c r="N87" s="104"/>
      <c r="O87" s="104"/>
      <c r="P87" s="12">
        <f t="shared" si="37"/>
        <v>0.01</v>
      </c>
      <c r="Q87" s="67">
        <f t="shared" si="43"/>
        <v>0.01</v>
      </c>
      <c r="R87">
        <v>1</v>
      </c>
      <c r="U87">
        <v>1</v>
      </c>
      <c r="V87">
        <v>1</v>
      </c>
      <c r="W87">
        <v>1</v>
      </c>
      <c r="Y87">
        <v>1</v>
      </c>
      <c r="AB87" s="11"/>
      <c r="AC87" s="25">
        <f t="shared" si="44"/>
        <v>-4.6051701859880909</v>
      </c>
      <c r="AD87" s="12" t="str">
        <f t="shared" si="49"/>
        <v>na</v>
      </c>
      <c r="AE87" s="12" t="str">
        <f t="shared" si="50"/>
        <v>na</v>
      </c>
      <c r="AF87" s="12">
        <f t="shared" si="51"/>
        <v>-5.7703337270212218</v>
      </c>
      <c r="AG87" s="12">
        <f t="shared" si="52"/>
        <v>-5.2058445580734949</v>
      </c>
      <c r="AH87" s="12">
        <f t="shared" si="53"/>
        <v>-9.6107899533664511</v>
      </c>
      <c r="AI87" s="12" t="str">
        <f t="shared" si="54"/>
        <v>na</v>
      </c>
      <c r="AJ87" s="12">
        <f t="shared" si="55"/>
        <v>-4.6051701859880909</v>
      </c>
      <c r="AK87" s="12" t="str">
        <f t="shared" si="56"/>
        <v>na</v>
      </c>
      <c r="AL87" s="12" t="str">
        <f t="shared" si="57"/>
        <v>na</v>
      </c>
      <c r="AM87" s="12" t="str">
        <f t="shared" si="58"/>
        <v>na</v>
      </c>
      <c r="AN87" s="25">
        <f t="shared" si="45"/>
        <v>1</v>
      </c>
      <c r="AO87" s="12" t="str">
        <f t="shared" si="59"/>
        <v>na</v>
      </c>
      <c r="AP87" s="12" t="str">
        <f t="shared" si="60"/>
        <v>na</v>
      </c>
      <c r="AQ87" s="12">
        <f t="shared" si="61"/>
        <v>1.5700391929162427</v>
      </c>
      <c r="AR87" s="12">
        <f t="shared" si="62"/>
        <v>1.277882797731569</v>
      </c>
      <c r="AS87" s="12">
        <f t="shared" si="63"/>
        <v>4.3553875236294894</v>
      </c>
      <c r="AT87" s="12" t="str">
        <f t="shared" si="64"/>
        <v>na</v>
      </c>
      <c r="AU87" s="12">
        <f t="shared" si="65"/>
        <v>1</v>
      </c>
      <c r="AV87" s="12" t="str">
        <f t="shared" si="66"/>
        <v>na</v>
      </c>
      <c r="AW87" s="12" t="str">
        <f t="shared" si="67"/>
        <v>na</v>
      </c>
      <c r="AX87" s="67" t="str">
        <f t="shared" si="68"/>
        <v>na</v>
      </c>
      <c r="AZ87" s="46" t="s">
        <v>100</v>
      </c>
      <c r="BG87" s="1" t="s">
        <v>9</v>
      </c>
      <c r="BH87" t="s">
        <v>186</v>
      </c>
      <c r="BJ87" s="78">
        <v>14</v>
      </c>
      <c r="BK87" s="16">
        <v>0.17470000000000002</v>
      </c>
      <c r="BL87" s="128">
        <v>14</v>
      </c>
      <c r="BM87" s="104">
        <v>7.0164460473006729E-2</v>
      </c>
      <c r="BN87" s="104">
        <v>7.4427434148982383E-2</v>
      </c>
      <c r="BO87" s="12">
        <f t="shared" si="40"/>
        <v>0.40162827975390225</v>
      </c>
      <c r="BP87" s="67">
        <f t="shared" si="46"/>
        <v>0.4260299607841006</v>
      </c>
      <c r="BQ87">
        <v>1</v>
      </c>
      <c r="BT87">
        <v>1</v>
      </c>
      <c r="BU87">
        <v>1</v>
      </c>
      <c r="BV87">
        <v>1</v>
      </c>
      <c r="BX87">
        <v>1</v>
      </c>
      <c r="CA87" s="11"/>
      <c r="CB87" s="25">
        <f t="shared" si="47"/>
        <v>-0.91222829536992844</v>
      </c>
      <c r="CC87" s="12" t="str">
        <f t="shared" si="69"/>
        <v>na</v>
      </c>
      <c r="CD87" s="12" t="str">
        <f t="shared" si="70"/>
        <v>na</v>
      </c>
      <c r="CE87" s="12">
        <f t="shared" si="71"/>
        <v>-1.1430330448008741</v>
      </c>
      <c r="CF87" s="12">
        <f t="shared" si="72"/>
        <v>-1.0312145947660063</v>
      </c>
      <c r="CG87" s="12">
        <f t="shared" si="73"/>
        <v>-1.9037807903372419</v>
      </c>
      <c r="CH87" s="12" t="str">
        <f t="shared" si="74"/>
        <v>na</v>
      </c>
      <c r="CI87" s="12">
        <f t="shared" si="75"/>
        <v>-0.91222829536992844</v>
      </c>
      <c r="CJ87" s="12" t="str">
        <f t="shared" si="76"/>
        <v>na</v>
      </c>
      <c r="CK87" s="12" t="str">
        <f t="shared" si="77"/>
        <v>na</v>
      </c>
      <c r="CL87" s="12" t="str">
        <f t="shared" si="78"/>
        <v>na</v>
      </c>
      <c r="CM87" s="25">
        <f t="shared" si="48"/>
        <v>1.1252051575829964</v>
      </c>
      <c r="CN87" s="12" t="str">
        <f t="shared" si="79"/>
        <v>na</v>
      </c>
      <c r="CO87" s="12" t="str">
        <f t="shared" si="80"/>
        <v>na</v>
      </c>
      <c r="CP87" s="12">
        <f t="shared" si="81"/>
        <v>1.7666161974768013</v>
      </c>
      <c r="CQ87" s="12">
        <f t="shared" si="82"/>
        <v>1.4378803147941506</v>
      </c>
      <c r="CR87" s="12">
        <f t="shared" si="83"/>
        <v>4.9007045048605367</v>
      </c>
      <c r="CS87" s="12" t="str">
        <f t="shared" si="84"/>
        <v>na</v>
      </c>
      <c r="CT87" s="12">
        <f t="shared" si="85"/>
        <v>1.1252051575829964</v>
      </c>
      <c r="CU87" s="12" t="str">
        <f t="shared" si="86"/>
        <v>na</v>
      </c>
      <c r="CV87" s="12" t="str">
        <f t="shared" si="87"/>
        <v>na</v>
      </c>
      <c r="CW87" s="67" t="str">
        <f t="shared" si="88"/>
        <v>na</v>
      </c>
    </row>
    <row r="88" spans="1:101" x14ac:dyDescent="0.25">
      <c r="A88" s="46" t="s">
        <v>101</v>
      </c>
      <c r="H88" s="1" t="s">
        <v>9</v>
      </c>
      <c r="I88" t="s">
        <v>186</v>
      </c>
      <c r="K88" s="78">
        <v>14</v>
      </c>
      <c r="L88" s="16">
        <v>3.9800000000000002E-2</v>
      </c>
      <c r="M88" s="128"/>
      <c r="N88" s="104"/>
      <c r="O88" s="104"/>
      <c r="P88" s="12">
        <f t="shared" si="37"/>
        <v>0.01</v>
      </c>
      <c r="Q88" s="67">
        <f t="shared" si="43"/>
        <v>0.01</v>
      </c>
      <c r="R88">
        <v>1</v>
      </c>
      <c r="X88">
        <v>1</v>
      </c>
      <c r="AB88" s="11"/>
      <c r="AC88" s="25">
        <f t="shared" si="44"/>
        <v>-4.6051701859880909</v>
      </c>
      <c r="AD88" s="12" t="str">
        <f t="shared" si="49"/>
        <v>na</v>
      </c>
      <c r="AE88" s="12" t="str">
        <f t="shared" si="50"/>
        <v>na</v>
      </c>
      <c r="AF88" s="12" t="str">
        <f t="shared" si="51"/>
        <v>na</v>
      </c>
      <c r="AG88" s="12" t="str">
        <f t="shared" si="52"/>
        <v>na</v>
      </c>
      <c r="AH88" s="12" t="str">
        <f t="shared" si="53"/>
        <v>na</v>
      </c>
      <c r="AI88" s="12">
        <f t="shared" si="54"/>
        <v>-5.3323023206177895</v>
      </c>
      <c r="AJ88" s="12" t="str">
        <f t="shared" si="55"/>
        <v>na</v>
      </c>
      <c r="AK88" s="12" t="str">
        <f t="shared" si="56"/>
        <v>na</v>
      </c>
      <c r="AL88" s="12" t="str">
        <f t="shared" si="57"/>
        <v>na</v>
      </c>
      <c r="AM88" s="12" t="str">
        <f t="shared" si="58"/>
        <v>na</v>
      </c>
      <c r="AN88" s="25">
        <f t="shared" si="45"/>
        <v>1</v>
      </c>
      <c r="AO88" s="12" t="str">
        <f t="shared" si="59"/>
        <v>na</v>
      </c>
      <c r="AP88" s="12" t="str">
        <f t="shared" si="60"/>
        <v>na</v>
      </c>
      <c r="AQ88" s="12" t="str">
        <f t="shared" si="61"/>
        <v>na</v>
      </c>
      <c r="AR88" s="12" t="str">
        <f t="shared" si="62"/>
        <v>na</v>
      </c>
      <c r="AS88" s="12" t="str">
        <f t="shared" si="63"/>
        <v>na</v>
      </c>
      <c r="AT88" s="12">
        <f t="shared" si="64"/>
        <v>1.3407202216066483</v>
      </c>
      <c r="AU88" s="12" t="str">
        <f t="shared" si="65"/>
        <v>na</v>
      </c>
      <c r="AV88" s="12" t="str">
        <f t="shared" si="66"/>
        <v>na</v>
      </c>
      <c r="AW88" s="12" t="str">
        <f t="shared" si="67"/>
        <v>na</v>
      </c>
      <c r="AX88" s="67" t="str">
        <f t="shared" si="68"/>
        <v>na</v>
      </c>
      <c r="AZ88" s="46" t="s">
        <v>101</v>
      </c>
      <c r="BG88" s="1" t="s">
        <v>9</v>
      </c>
      <c r="BH88" t="s">
        <v>186</v>
      </c>
      <c r="BJ88" s="78">
        <v>14</v>
      </c>
      <c r="BK88" s="16">
        <v>3.9800000000000002E-2</v>
      </c>
      <c r="BL88" s="128">
        <v>14</v>
      </c>
      <c r="BM88" s="104">
        <v>2.2323826147000188E-2</v>
      </c>
      <c r="BN88" s="104">
        <v>3.9486937977487514E-2</v>
      </c>
      <c r="BO88" s="12">
        <f t="shared" si="40"/>
        <v>0.56090015444724084</v>
      </c>
      <c r="BP88" s="67">
        <f t="shared" si="46"/>
        <v>0.99213412003737467</v>
      </c>
      <c r="BQ88">
        <v>1</v>
      </c>
      <c r="BW88">
        <v>1</v>
      </c>
      <c r="CA88" s="11"/>
      <c r="CB88" s="25">
        <f t="shared" si="47"/>
        <v>-0.57821236711177593</v>
      </c>
      <c r="CC88" s="12" t="str">
        <f t="shared" si="69"/>
        <v>na</v>
      </c>
      <c r="CD88" s="12" t="str">
        <f t="shared" si="70"/>
        <v>na</v>
      </c>
      <c r="CE88" s="12" t="str">
        <f t="shared" si="71"/>
        <v>na</v>
      </c>
      <c r="CF88" s="12" t="str">
        <f t="shared" si="72"/>
        <v>na</v>
      </c>
      <c r="CG88" s="12" t="str">
        <f t="shared" si="73"/>
        <v>na</v>
      </c>
      <c r="CH88" s="12">
        <f t="shared" si="74"/>
        <v>-0.66950905665574056</v>
      </c>
      <c r="CI88" s="12" t="str">
        <f t="shared" si="75"/>
        <v>na</v>
      </c>
      <c r="CJ88" s="12" t="str">
        <f t="shared" si="76"/>
        <v>na</v>
      </c>
      <c r="CK88" s="12" t="str">
        <f t="shared" si="77"/>
        <v>na</v>
      </c>
      <c r="CL88" s="12" t="str">
        <f t="shared" si="78"/>
        <v>na</v>
      </c>
      <c r="CM88" s="25">
        <f t="shared" si="48"/>
        <v>3.1287412773340422</v>
      </c>
      <c r="CN88" s="12" t="str">
        <f t="shared" si="79"/>
        <v>na</v>
      </c>
      <c r="CO88" s="12" t="str">
        <f t="shared" si="80"/>
        <v>na</v>
      </c>
      <c r="CP88" s="12" t="str">
        <f t="shared" si="81"/>
        <v>na</v>
      </c>
      <c r="CQ88" s="12" t="str">
        <f t="shared" si="82"/>
        <v>na</v>
      </c>
      <c r="CR88" s="12" t="str">
        <f t="shared" si="83"/>
        <v>na</v>
      </c>
      <c r="CS88" s="12">
        <f t="shared" si="84"/>
        <v>4.1947666986971646</v>
      </c>
      <c r="CT88" s="12" t="str">
        <f t="shared" si="85"/>
        <v>na</v>
      </c>
      <c r="CU88" s="12" t="str">
        <f t="shared" si="86"/>
        <v>na</v>
      </c>
      <c r="CV88" s="12" t="str">
        <f t="shared" si="87"/>
        <v>na</v>
      </c>
      <c r="CW88" s="67" t="str">
        <f t="shared" si="88"/>
        <v>na</v>
      </c>
    </row>
    <row r="89" spans="1:101" x14ac:dyDescent="0.25">
      <c r="A89" s="46" t="s">
        <v>102</v>
      </c>
      <c r="H89" s="1" t="s">
        <v>8</v>
      </c>
      <c r="I89" t="s">
        <v>186</v>
      </c>
      <c r="K89" s="78"/>
      <c r="L89" s="20">
        <v>775.63800000000003</v>
      </c>
      <c r="M89" s="139"/>
      <c r="N89" s="72"/>
      <c r="O89" s="72"/>
      <c r="P89" s="12">
        <f t="shared" si="37"/>
        <v>0.01</v>
      </c>
      <c r="Q89" s="67">
        <f t="shared" si="43"/>
        <v>0.01</v>
      </c>
      <c r="AB89" s="11"/>
      <c r="AC89" s="25" t="str">
        <f t="shared" si="44"/>
        <v>na</v>
      </c>
      <c r="AD89" s="12" t="str">
        <f t="shared" si="49"/>
        <v>na</v>
      </c>
      <c r="AE89" s="12" t="str">
        <f t="shared" si="50"/>
        <v>na</v>
      </c>
      <c r="AF89" s="12" t="str">
        <f t="shared" si="51"/>
        <v>na</v>
      </c>
      <c r="AG89" s="12" t="str">
        <f t="shared" si="52"/>
        <v>na</v>
      </c>
      <c r="AH89" s="12" t="str">
        <f t="shared" si="53"/>
        <v>na</v>
      </c>
      <c r="AI89" s="12" t="str">
        <f t="shared" si="54"/>
        <v>na</v>
      </c>
      <c r="AJ89" s="12" t="str">
        <f t="shared" si="55"/>
        <v>na</v>
      </c>
      <c r="AK89" s="12" t="str">
        <f t="shared" si="56"/>
        <v>na</v>
      </c>
      <c r="AL89" s="12" t="str">
        <f t="shared" si="57"/>
        <v>na</v>
      </c>
      <c r="AM89" s="12" t="str">
        <f t="shared" si="58"/>
        <v>na</v>
      </c>
      <c r="AN89" s="25" t="str">
        <f t="shared" si="45"/>
        <v>na</v>
      </c>
      <c r="AO89" s="12" t="str">
        <f t="shared" si="59"/>
        <v>na</v>
      </c>
      <c r="AP89" s="12" t="str">
        <f t="shared" si="60"/>
        <v>na</v>
      </c>
      <c r="AQ89" s="12" t="str">
        <f t="shared" si="61"/>
        <v>na</v>
      </c>
      <c r="AR89" s="12" t="str">
        <f t="shared" si="62"/>
        <v>na</v>
      </c>
      <c r="AS89" s="12" t="str">
        <f t="shared" si="63"/>
        <v>na</v>
      </c>
      <c r="AT89" s="12" t="str">
        <f t="shared" si="64"/>
        <v>na</v>
      </c>
      <c r="AU89" s="12" t="str">
        <f t="shared" si="65"/>
        <v>na</v>
      </c>
      <c r="AV89" s="12" t="str">
        <f t="shared" si="66"/>
        <v>na</v>
      </c>
      <c r="AW89" s="12" t="str">
        <f t="shared" si="67"/>
        <v>na</v>
      </c>
      <c r="AX89" s="67" t="str">
        <f t="shared" si="68"/>
        <v>na</v>
      </c>
      <c r="AZ89" s="46" t="s">
        <v>102</v>
      </c>
      <c r="BG89" s="1" t="s">
        <v>8</v>
      </c>
      <c r="BH89" t="s">
        <v>186</v>
      </c>
      <c r="BJ89" s="78"/>
      <c r="BK89" s="20">
        <v>775.63800000000003</v>
      </c>
      <c r="BL89" s="139"/>
      <c r="BM89" s="72"/>
      <c r="BN89" s="72"/>
      <c r="BO89" s="12">
        <f t="shared" si="40"/>
        <v>0.01</v>
      </c>
      <c r="BP89" s="67">
        <f t="shared" si="46"/>
        <v>0.01</v>
      </c>
      <c r="CA89" s="11"/>
      <c r="CB89" s="25" t="str">
        <f t="shared" si="47"/>
        <v>na</v>
      </c>
      <c r="CC89" s="12" t="str">
        <f t="shared" si="69"/>
        <v>na</v>
      </c>
      <c r="CD89" s="12" t="str">
        <f t="shared" si="70"/>
        <v>na</v>
      </c>
      <c r="CE89" s="12" t="str">
        <f t="shared" si="71"/>
        <v>na</v>
      </c>
      <c r="CF89" s="12" t="str">
        <f t="shared" si="72"/>
        <v>na</v>
      </c>
      <c r="CG89" s="12" t="str">
        <f t="shared" si="73"/>
        <v>na</v>
      </c>
      <c r="CH89" s="12" t="str">
        <f t="shared" si="74"/>
        <v>na</v>
      </c>
      <c r="CI89" s="12" t="str">
        <f t="shared" si="75"/>
        <v>na</v>
      </c>
      <c r="CJ89" s="12" t="str">
        <f t="shared" si="76"/>
        <v>na</v>
      </c>
      <c r="CK89" s="12" t="str">
        <f t="shared" si="77"/>
        <v>na</v>
      </c>
      <c r="CL89" s="12" t="str">
        <f t="shared" si="78"/>
        <v>na</v>
      </c>
      <c r="CM89" s="25" t="str">
        <f t="shared" si="48"/>
        <v>na</v>
      </c>
      <c r="CN89" s="12" t="str">
        <f t="shared" si="79"/>
        <v>na</v>
      </c>
      <c r="CO89" s="12" t="str">
        <f t="shared" si="80"/>
        <v>na</v>
      </c>
      <c r="CP89" s="12" t="str">
        <f t="shared" si="81"/>
        <v>na</v>
      </c>
      <c r="CQ89" s="12" t="str">
        <f t="shared" si="82"/>
        <v>na</v>
      </c>
      <c r="CR89" s="12" t="str">
        <f t="shared" si="83"/>
        <v>na</v>
      </c>
      <c r="CS89" s="12" t="str">
        <f t="shared" si="84"/>
        <v>na</v>
      </c>
      <c r="CT89" s="12" t="str">
        <f t="shared" si="85"/>
        <v>na</v>
      </c>
      <c r="CU89" s="12" t="str">
        <f t="shared" si="86"/>
        <v>na</v>
      </c>
      <c r="CV89" s="12" t="str">
        <f t="shared" si="87"/>
        <v>na</v>
      </c>
      <c r="CW89" s="67" t="str">
        <f t="shared" si="88"/>
        <v>na</v>
      </c>
    </row>
    <row r="90" spans="1:101" x14ac:dyDescent="0.25">
      <c r="A90" s="46" t="s">
        <v>103</v>
      </c>
      <c r="H90" s="1" t="s">
        <v>8</v>
      </c>
      <c r="I90" t="s">
        <v>186</v>
      </c>
      <c r="K90" s="78"/>
      <c r="L90" s="20">
        <v>12.813000000000001</v>
      </c>
      <c r="M90" s="139"/>
      <c r="N90" s="72"/>
      <c r="O90" s="72"/>
      <c r="P90" s="12">
        <f t="shared" si="37"/>
        <v>0.01</v>
      </c>
      <c r="Q90" s="67">
        <f t="shared" si="43"/>
        <v>0.01</v>
      </c>
      <c r="AB90" s="11"/>
      <c r="AC90" s="25" t="str">
        <f t="shared" si="44"/>
        <v>na</v>
      </c>
      <c r="AD90" s="12" t="str">
        <f t="shared" si="49"/>
        <v>na</v>
      </c>
      <c r="AE90" s="12" t="str">
        <f t="shared" si="50"/>
        <v>na</v>
      </c>
      <c r="AF90" s="12" t="str">
        <f t="shared" si="51"/>
        <v>na</v>
      </c>
      <c r="AG90" s="12" t="str">
        <f t="shared" si="52"/>
        <v>na</v>
      </c>
      <c r="AH90" s="12" t="str">
        <f t="shared" si="53"/>
        <v>na</v>
      </c>
      <c r="AI90" s="12" t="str">
        <f t="shared" si="54"/>
        <v>na</v>
      </c>
      <c r="AJ90" s="12" t="str">
        <f t="shared" si="55"/>
        <v>na</v>
      </c>
      <c r="AK90" s="12" t="str">
        <f t="shared" si="56"/>
        <v>na</v>
      </c>
      <c r="AL90" s="12" t="str">
        <f t="shared" si="57"/>
        <v>na</v>
      </c>
      <c r="AM90" s="12" t="str">
        <f t="shared" si="58"/>
        <v>na</v>
      </c>
      <c r="AN90" s="25" t="str">
        <f t="shared" si="45"/>
        <v>na</v>
      </c>
      <c r="AO90" s="12" t="str">
        <f t="shared" si="59"/>
        <v>na</v>
      </c>
      <c r="AP90" s="12" t="str">
        <f t="shared" si="60"/>
        <v>na</v>
      </c>
      <c r="AQ90" s="12" t="str">
        <f t="shared" si="61"/>
        <v>na</v>
      </c>
      <c r="AR90" s="12" t="str">
        <f t="shared" si="62"/>
        <v>na</v>
      </c>
      <c r="AS90" s="12" t="str">
        <f t="shared" si="63"/>
        <v>na</v>
      </c>
      <c r="AT90" s="12" t="str">
        <f t="shared" si="64"/>
        <v>na</v>
      </c>
      <c r="AU90" s="12" t="str">
        <f t="shared" si="65"/>
        <v>na</v>
      </c>
      <c r="AV90" s="12" t="str">
        <f t="shared" si="66"/>
        <v>na</v>
      </c>
      <c r="AW90" s="12" t="str">
        <f t="shared" si="67"/>
        <v>na</v>
      </c>
      <c r="AX90" s="67" t="str">
        <f t="shared" si="68"/>
        <v>na</v>
      </c>
      <c r="AZ90" s="46" t="s">
        <v>103</v>
      </c>
      <c r="BG90" s="1" t="s">
        <v>8</v>
      </c>
      <c r="BH90" t="s">
        <v>186</v>
      </c>
      <c r="BJ90" s="78"/>
      <c r="BK90" s="20">
        <v>12.813000000000001</v>
      </c>
      <c r="BL90" s="139"/>
      <c r="BM90" s="72"/>
      <c r="BN90" s="72"/>
      <c r="BO90" s="12">
        <f t="shared" si="40"/>
        <v>0.01</v>
      </c>
      <c r="BP90" s="67">
        <f t="shared" si="46"/>
        <v>0.01</v>
      </c>
      <c r="CA90" s="11"/>
      <c r="CB90" s="25" t="str">
        <f t="shared" si="47"/>
        <v>na</v>
      </c>
      <c r="CC90" s="12" t="str">
        <f t="shared" si="69"/>
        <v>na</v>
      </c>
      <c r="CD90" s="12" t="str">
        <f t="shared" si="70"/>
        <v>na</v>
      </c>
      <c r="CE90" s="12" t="str">
        <f t="shared" si="71"/>
        <v>na</v>
      </c>
      <c r="CF90" s="12" t="str">
        <f t="shared" si="72"/>
        <v>na</v>
      </c>
      <c r="CG90" s="12" t="str">
        <f t="shared" si="73"/>
        <v>na</v>
      </c>
      <c r="CH90" s="12" t="str">
        <f t="shared" si="74"/>
        <v>na</v>
      </c>
      <c r="CI90" s="12" t="str">
        <f t="shared" si="75"/>
        <v>na</v>
      </c>
      <c r="CJ90" s="12" t="str">
        <f t="shared" si="76"/>
        <v>na</v>
      </c>
      <c r="CK90" s="12" t="str">
        <f t="shared" si="77"/>
        <v>na</v>
      </c>
      <c r="CL90" s="12" t="str">
        <f t="shared" si="78"/>
        <v>na</v>
      </c>
      <c r="CM90" s="25" t="str">
        <f t="shared" si="48"/>
        <v>na</v>
      </c>
      <c r="CN90" s="12" t="str">
        <f t="shared" si="79"/>
        <v>na</v>
      </c>
      <c r="CO90" s="12" t="str">
        <f t="shared" si="80"/>
        <v>na</v>
      </c>
      <c r="CP90" s="12" t="str">
        <f t="shared" si="81"/>
        <v>na</v>
      </c>
      <c r="CQ90" s="12" t="str">
        <f t="shared" si="82"/>
        <v>na</v>
      </c>
      <c r="CR90" s="12" t="str">
        <f t="shared" si="83"/>
        <v>na</v>
      </c>
      <c r="CS90" s="12" t="str">
        <f t="shared" si="84"/>
        <v>na</v>
      </c>
      <c r="CT90" s="12" t="str">
        <f t="shared" si="85"/>
        <v>na</v>
      </c>
      <c r="CU90" s="12" t="str">
        <f t="shared" si="86"/>
        <v>na</v>
      </c>
      <c r="CV90" s="12" t="str">
        <f t="shared" si="87"/>
        <v>na</v>
      </c>
      <c r="CW90" s="67" t="str">
        <f t="shared" si="88"/>
        <v>na</v>
      </c>
    </row>
    <row r="91" spans="1:101" x14ac:dyDescent="0.25">
      <c r="A91" s="46" t="s">
        <v>104</v>
      </c>
      <c r="H91" s="1" t="s">
        <v>8</v>
      </c>
      <c r="I91" t="s">
        <v>186</v>
      </c>
      <c r="K91" s="78"/>
      <c r="L91" s="20">
        <v>43.262999999999998</v>
      </c>
      <c r="M91" s="139"/>
      <c r="N91" s="72"/>
      <c r="O91" s="72"/>
      <c r="P91" s="12">
        <f t="shared" si="37"/>
        <v>0.01</v>
      </c>
      <c r="Q91" s="67">
        <f t="shared" si="43"/>
        <v>0.01</v>
      </c>
      <c r="AB91" s="11"/>
      <c r="AC91" s="25" t="str">
        <f t="shared" si="44"/>
        <v>na</v>
      </c>
      <c r="AD91" s="12" t="str">
        <f t="shared" si="49"/>
        <v>na</v>
      </c>
      <c r="AE91" s="12" t="str">
        <f t="shared" si="50"/>
        <v>na</v>
      </c>
      <c r="AF91" s="12" t="str">
        <f t="shared" si="51"/>
        <v>na</v>
      </c>
      <c r="AG91" s="12" t="str">
        <f t="shared" si="52"/>
        <v>na</v>
      </c>
      <c r="AH91" s="12" t="str">
        <f t="shared" si="53"/>
        <v>na</v>
      </c>
      <c r="AI91" s="12" t="str">
        <f t="shared" si="54"/>
        <v>na</v>
      </c>
      <c r="AJ91" s="12" t="str">
        <f t="shared" si="55"/>
        <v>na</v>
      </c>
      <c r="AK91" s="12" t="str">
        <f t="shared" si="56"/>
        <v>na</v>
      </c>
      <c r="AL91" s="12" t="str">
        <f t="shared" si="57"/>
        <v>na</v>
      </c>
      <c r="AM91" s="12" t="str">
        <f t="shared" si="58"/>
        <v>na</v>
      </c>
      <c r="AN91" s="25" t="str">
        <f t="shared" si="45"/>
        <v>na</v>
      </c>
      <c r="AO91" s="12" t="str">
        <f t="shared" si="59"/>
        <v>na</v>
      </c>
      <c r="AP91" s="12" t="str">
        <f t="shared" si="60"/>
        <v>na</v>
      </c>
      <c r="AQ91" s="12" t="str">
        <f t="shared" si="61"/>
        <v>na</v>
      </c>
      <c r="AR91" s="12" t="str">
        <f t="shared" si="62"/>
        <v>na</v>
      </c>
      <c r="AS91" s="12" t="str">
        <f t="shared" si="63"/>
        <v>na</v>
      </c>
      <c r="AT91" s="12" t="str">
        <f t="shared" si="64"/>
        <v>na</v>
      </c>
      <c r="AU91" s="12" t="str">
        <f t="shared" si="65"/>
        <v>na</v>
      </c>
      <c r="AV91" s="12" t="str">
        <f t="shared" si="66"/>
        <v>na</v>
      </c>
      <c r="AW91" s="12" t="str">
        <f t="shared" si="67"/>
        <v>na</v>
      </c>
      <c r="AX91" s="67" t="str">
        <f t="shared" si="68"/>
        <v>na</v>
      </c>
      <c r="AZ91" s="46" t="s">
        <v>104</v>
      </c>
      <c r="BG91" s="1" t="s">
        <v>8</v>
      </c>
      <c r="BH91" t="s">
        <v>186</v>
      </c>
      <c r="BJ91" s="78"/>
      <c r="BK91" s="20">
        <v>43.262999999999998</v>
      </c>
      <c r="BL91" s="139"/>
      <c r="BM91" s="72"/>
      <c r="BN91" s="72"/>
      <c r="BO91" s="12">
        <f t="shared" si="40"/>
        <v>0.01</v>
      </c>
      <c r="BP91" s="67">
        <f t="shared" si="46"/>
        <v>0.01</v>
      </c>
      <c r="CA91" s="11"/>
      <c r="CB91" s="25" t="str">
        <f t="shared" si="47"/>
        <v>na</v>
      </c>
      <c r="CC91" s="12" t="str">
        <f t="shared" si="69"/>
        <v>na</v>
      </c>
      <c r="CD91" s="12" t="str">
        <f t="shared" si="70"/>
        <v>na</v>
      </c>
      <c r="CE91" s="12" t="str">
        <f t="shared" si="71"/>
        <v>na</v>
      </c>
      <c r="CF91" s="12" t="str">
        <f t="shared" si="72"/>
        <v>na</v>
      </c>
      <c r="CG91" s="12" t="str">
        <f t="shared" si="73"/>
        <v>na</v>
      </c>
      <c r="CH91" s="12" t="str">
        <f t="shared" si="74"/>
        <v>na</v>
      </c>
      <c r="CI91" s="12" t="str">
        <f t="shared" si="75"/>
        <v>na</v>
      </c>
      <c r="CJ91" s="12" t="str">
        <f t="shared" si="76"/>
        <v>na</v>
      </c>
      <c r="CK91" s="12" t="str">
        <f t="shared" si="77"/>
        <v>na</v>
      </c>
      <c r="CL91" s="12" t="str">
        <f t="shared" si="78"/>
        <v>na</v>
      </c>
      <c r="CM91" s="25" t="str">
        <f t="shared" si="48"/>
        <v>na</v>
      </c>
      <c r="CN91" s="12" t="str">
        <f t="shared" si="79"/>
        <v>na</v>
      </c>
      <c r="CO91" s="12" t="str">
        <f t="shared" si="80"/>
        <v>na</v>
      </c>
      <c r="CP91" s="12" t="str">
        <f t="shared" si="81"/>
        <v>na</v>
      </c>
      <c r="CQ91" s="12" t="str">
        <f t="shared" si="82"/>
        <v>na</v>
      </c>
      <c r="CR91" s="12" t="str">
        <f t="shared" si="83"/>
        <v>na</v>
      </c>
      <c r="CS91" s="12" t="str">
        <f t="shared" si="84"/>
        <v>na</v>
      </c>
      <c r="CT91" s="12" t="str">
        <f t="shared" si="85"/>
        <v>na</v>
      </c>
      <c r="CU91" s="12" t="str">
        <f t="shared" si="86"/>
        <v>na</v>
      </c>
      <c r="CV91" s="12" t="str">
        <f t="shared" si="87"/>
        <v>na</v>
      </c>
      <c r="CW91" s="67" t="str">
        <f t="shared" si="88"/>
        <v>na</v>
      </c>
    </row>
    <row r="92" spans="1:101" x14ac:dyDescent="0.25">
      <c r="A92" s="46" t="s">
        <v>105</v>
      </c>
      <c r="H92" s="1" t="s">
        <v>8</v>
      </c>
      <c r="I92" t="s">
        <v>186</v>
      </c>
      <c r="K92" s="78"/>
      <c r="L92" s="20">
        <v>181.42</v>
      </c>
      <c r="M92" s="139"/>
      <c r="N92" s="72"/>
      <c r="O92" s="72"/>
      <c r="P92" s="12">
        <f t="shared" si="37"/>
        <v>0.01</v>
      </c>
      <c r="Q92" s="67">
        <f t="shared" si="43"/>
        <v>0.01</v>
      </c>
      <c r="AB92" s="11"/>
      <c r="AC92" s="25" t="str">
        <f t="shared" si="44"/>
        <v>na</v>
      </c>
      <c r="AD92" s="12" t="str">
        <f t="shared" si="49"/>
        <v>na</v>
      </c>
      <c r="AE92" s="12" t="str">
        <f t="shared" si="50"/>
        <v>na</v>
      </c>
      <c r="AF92" s="12" t="str">
        <f t="shared" si="51"/>
        <v>na</v>
      </c>
      <c r="AG92" s="12" t="str">
        <f t="shared" si="52"/>
        <v>na</v>
      </c>
      <c r="AH92" s="12" t="str">
        <f t="shared" si="53"/>
        <v>na</v>
      </c>
      <c r="AI92" s="12" t="str">
        <f t="shared" si="54"/>
        <v>na</v>
      </c>
      <c r="AJ92" s="12" t="str">
        <f t="shared" si="55"/>
        <v>na</v>
      </c>
      <c r="AK92" s="12" t="str">
        <f t="shared" si="56"/>
        <v>na</v>
      </c>
      <c r="AL92" s="12" t="str">
        <f t="shared" si="57"/>
        <v>na</v>
      </c>
      <c r="AM92" s="12" t="str">
        <f t="shared" si="58"/>
        <v>na</v>
      </c>
      <c r="AN92" s="25" t="str">
        <f t="shared" si="45"/>
        <v>na</v>
      </c>
      <c r="AO92" s="12" t="str">
        <f t="shared" si="59"/>
        <v>na</v>
      </c>
      <c r="AP92" s="12" t="str">
        <f t="shared" si="60"/>
        <v>na</v>
      </c>
      <c r="AQ92" s="12" t="str">
        <f t="shared" si="61"/>
        <v>na</v>
      </c>
      <c r="AR92" s="12" t="str">
        <f t="shared" si="62"/>
        <v>na</v>
      </c>
      <c r="AS92" s="12" t="str">
        <f t="shared" si="63"/>
        <v>na</v>
      </c>
      <c r="AT92" s="12" t="str">
        <f t="shared" si="64"/>
        <v>na</v>
      </c>
      <c r="AU92" s="12" t="str">
        <f t="shared" si="65"/>
        <v>na</v>
      </c>
      <c r="AV92" s="12" t="str">
        <f t="shared" si="66"/>
        <v>na</v>
      </c>
      <c r="AW92" s="12" t="str">
        <f t="shared" si="67"/>
        <v>na</v>
      </c>
      <c r="AX92" s="67" t="str">
        <f t="shared" si="68"/>
        <v>na</v>
      </c>
      <c r="AZ92" s="46" t="s">
        <v>105</v>
      </c>
      <c r="BG92" s="1" t="s">
        <v>8</v>
      </c>
      <c r="BH92" t="s">
        <v>186</v>
      </c>
      <c r="BJ92" s="78"/>
      <c r="BK92" s="20">
        <v>181.42</v>
      </c>
      <c r="BL92" s="139"/>
      <c r="BM92" s="72"/>
      <c r="BN92" s="72"/>
      <c r="BO92" s="12">
        <f t="shared" si="40"/>
        <v>0.01</v>
      </c>
      <c r="BP92" s="67">
        <f t="shared" si="46"/>
        <v>0.01</v>
      </c>
      <c r="CA92" s="11"/>
      <c r="CB92" s="25" t="str">
        <f t="shared" si="47"/>
        <v>na</v>
      </c>
      <c r="CC92" s="12" t="str">
        <f t="shared" si="69"/>
        <v>na</v>
      </c>
      <c r="CD92" s="12" t="str">
        <f t="shared" si="70"/>
        <v>na</v>
      </c>
      <c r="CE92" s="12" t="str">
        <f t="shared" si="71"/>
        <v>na</v>
      </c>
      <c r="CF92" s="12" t="str">
        <f t="shared" si="72"/>
        <v>na</v>
      </c>
      <c r="CG92" s="12" t="str">
        <f t="shared" si="73"/>
        <v>na</v>
      </c>
      <c r="CH92" s="12" t="str">
        <f t="shared" si="74"/>
        <v>na</v>
      </c>
      <c r="CI92" s="12" t="str">
        <f t="shared" si="75"/>
        <v>na</v>
      </c>
      <c r="CJ92" s="12" t="str">
        <f t="shared" si="76"/>
        <v>na</v>
      </c>
      <c r="CK92" s="12" t="str">
        <f t="shared" si="77"/>
        <v>na</v>
      </c>
      <c r="CL92" s="12" t="str">
        <f t="shared" si="78"/>
        <v>na</v>
      </c>
      <c r="CM92" s="25" t="str">
        <f t="shared" si="48"/>
        <v>na</v>
      </c>
      <c r="CN92" s="12" t="str">
        <f t="shared" si="79"/>
        <v>na</v>
      </c>
      <c r="CO92" s="12" t="str">
        <f t="shared" si="80"/>
        <v>na</v>
      </c>
      <c r="CP92" s="12" t="str">
        <f t="shared" si="81"/>
        <v>na</v>
      </c>
      <c r="CQ92" s="12" t="str">
        <f t="shared" si="82"/>
        <v>na</v>
      </c>
      <c r="CR92" s="12" t="str">
        <f t="shared" si="83"/>
        <v>na</v>
      </c>
      <c r="CS92" s="12" t="str">
        <f t="shared" si="84"/>
        <v>na</v>
      </c>
      <c r="CT92" s="12" t="str">
        <f t="shared" si="85"/>
        <v>na</v>
      </c>
      <c r="CU92" s="12" t="str">
        <f t="shared" si="86"/>
        <v>na</v>
      </c>
      <c r="CV92" s="12" t="str">
        <f t="shared" si="87"/>
        <v>na</v>
      </c>
      <c r="CW92" s="67" t="str">
        <f t="shared" si="88"/>
        <v>na</v>
      </c>
    </row>
    <row r="93" spans="1:101" x14ac:dyDescent="0.25">
      <c r="A93" s="46" t="s">
        <v>106</v>
      </c>
      <c r="H93" s="1" t="s">
        <v>9</v>
      </c>
      <c r="I93" t="s">
        <v>186</v>
      </c>
      <c r="K93" s="78">
        <v>14</v>
      </c>
      <c r="L93" s="16">
        <v>1.0199999999999999E-2</v>
      </c>
      <c r="M93" s="128"/>
      <c r="N93" s="104"/>
      <c r="O93" s="104"/>
      <c r="P93" s="12">
        <f t="shared" si="37"/>
        <v>0.01</v>
      </c>
      <c r="Q93" s="67">
        <f t="shared" si="43"/>
        <v>0.01</v>
      </c>
      <c r="R93">
        <v>1</v>
      </c>
      <c r="X93">
        <v>1</v>
      </c>
      <c r="AB93" s="11"/>
      <c r="AC93" s="25">
        <f t="shared" si="44"/>
        <v>-4.6051701859880909</v>
      </c>
      <c r="AD93" s="12" t="str">
        <f t="shared" si="49"/>
        <v>na</v>
      </c>
      <c r="AE93" s="12" t="str">
        <f t="shared" si="50"/>
        <v>na</v>
      </c>
      <c r="AF93" s="12" t="str">
        <f t="shared" si="51"/>
        <v>na</v>
      </c>
      <c r="AG93" s="12" t="str">
        <f t="shared" si="52"/>
        <v>na</v>
      </c>
      <c r="AH93" s="12" t="str">
        <f t="shared" si="53"/>
        <v>na</v>
      </c>
      <c r="AI93" s="12">
        <f t="shared" si="54"/>
        <v>-5.3323023206177895</v>
      </c>
      <c r="AJ93" s="12" t="str">
        <f t="shared" si="55"/>
        <v>na</v>
      </c>
      <c r="AK93" s="12" t="str">
        <f t="shared" si="56"/>
        <v>na</v>
      </c>
      <c r="AL93" s="12" t="str">
        <f t="shared" si="57"/>
        <v>na</v>
      </c>
      <c r="AM93" s="12" t="str">
        <f t="shared" si="58"/>
        <v>na</v>
      </c>
      <c r="AN93" s="25">
        <f t="shared" si="45"/>
        <v>1</v>
      </c>
      <c r="AO93" s="12" t="str">
        <f t="shared" si="59"/>
        <v>na</v>
      </c>
      <c r="AP93" s="12" t="str">
        <f t="shared" si="60"/>
        <v>na</v>
      </c>
      <c r="AQ93" s="12" t="str">
        <f t="shared" si="61"/>
        <v>na</v>
      </c>
      <c r="AR93" s="12" t="str">
        <f t="shared" si="62"/>
        <v>na</v>
      </c>
      <c r="AS93" s="12" t="str">
        <f t="shared" si="63"/>
        <v>na</v>
      </c>
      <c r="AT93" s="12">
        <f t="shared" si="64"/>
        <v>1.3407202216066483</v>
      </c>
      <c r="AU93" s="12" t="str">
        <f t="shared" si="65"/>
        <v>na</v>
      </c>
      <c r="AV93" s="12" t="str">
        <f t="shared" si="66"/>
        <v>na</v>
      </c>
      <c r="AW93" s="12" t="str">
        <f t="shared" si="67"/>
        <v>na</v>
      </c>
      <c r="AX93" s="67" t="str">
        <f t="shared" si="68"/>
        <v>na</v>
      </c>
      <c r="AZ93" s="46" t="s">
        <v>106</v>
      </c>
      <c r="BG93" s="1" t="s">
        <v>9</v>
      </c>
      <c r="BH93" t="s">
        <v>186</v>
      </c>
      <c r="BJ93" s="78">
        <v>14</v>
      </c>
      <c r="BK93" s="16">
        <v>1.0199999999999999E-2</v>
      </c>
      <c r="BL93" s="128">
        <v>14</v>
      </c>
      <c r="BM93" s="104">
        <v>0</v>
      </c>
      <c r="BN93" s="104">
        <v>0</v>
      </c>
      <c r="BO93" s="12">
        <f t="shared" si="40"/>
        <v>0.01</v>
      </c>
      <c r="BP93" s="67">
        <f t="shared" si="46"/>
        <v>0.01</v>
      </c>
      <c r="BQ93">
        <v>1</v>
      </c>
      <c r="BW93">
        <v>1</v>
      </c>
      <c r="CA93" s="11"/>
      <c r="CB93" s="25">
        <f t="shared" si="47"/>
        <v>-4.6051701859880909</v>
      </c>
      <c r="CC93" s="12" t="str">
        <f t="shared" si="69"/>
        <v>na</v>
      </c>
      <c r="CD93" s="12" t="str">
        <f t="shared" si="70"/>
        <v>na</v>
      </c>
      <c r="CE93" s="12" t="str">
        <f t="shared" si="71"/>
        <v>na</v>
      </c>
      <c r="CF93" s="12" t="str">
        <f t="shared" si="72"/>
        <v>na</v>
      </c>
      <c r="CG93" s="12" t="str">
        <f t="shared" si="73"/>
        <v>na</v>
      </c>
      <c r="CH93" s="12">
        <f t="shared" si="74"/>
        <v>-5.3323023206177895</v>
      </c>
      <c r="CI93" s="12" t="str">
        <f t="shared" si="75"/>
        <v>na</v>
      </c>
      <c r="CJ93" s="12" t="str">
        <f t="shared" si="76"/>
        <v>na</v>
      </c>
      <c r="CK93" s="12" t="str">
        <f t="shared" si="77"/>
        <v>na</v>
      </c>
      <c r="CL93" s="12" t="str">
        <f t="shared" si="78"/>
        <v>na</v>
      </c>
      <c r="CM93" s="25">
        <f t="shared" si="48"/>
        <v>1</v>
      </c>
      <c r="CN93" s="12" t="str">
        <f t="shared" si="79"/>
        <v>na</v>
      </c>
      <c r="CO93" s="12" t="str">
        <f t="shared" si="80"/>
        <v>na</v>
      </c>
      <c r="CP93" s="12" t="str">
        <f t="shared" si="81"/>
        <v>na</v>
      </c>
      <c r="CQ93" s="12" t="str">
        <f t="shared" si="82"/>
        <v>na</v>
      </c>
      <c r="CR93" s="12" t="str">
        <f t="shared" si="83"/>
        <v>na</v>
      </c>
      <c r="CS93" s="12">
        <f t="shared" si="84"/>
        <v>1.3407202216066483</v>
      </c>
      <c r="CT93" s="12" t="str">
        <f t="shared" si="85"/>
        <v>na</v>
      </c>
      <c r="CU93" s="12" t="str">
        <f t="shared" si="86"/>
        <v>na</v>
      </c>
      <c r="CV93" s="12" t="str">
        <f t="shared" si="87"/>
        <v>na</v>
      </c>
      <c r="CW93" s="67" t="str">
        <f t="shared" si="88"/>
        <v>na</v>
      </c>
    </row>
    <row r="94" spans="1:101" x14ac:dyDescent="0.25">
      <c r="A94" s="46" t="s">
        <v>107</v>
      </c>
      <c r="H94" s="1" t="s">
        <v>9</v>
      </c>
      <c r="I94" t="s">
        <v>186</v>
      </c>
      <c r="K94" s="78">
        <v>14</v>
      </c>
      <c r="L94" s="16">
        <v>7.4999999999999997E-2</v>
      </c>
      <c r="M94" s="128"/>
      <c r="N94" s="104"/>
      <c r="O94" s="104"/>
      <c r="P94" s="12">
        <f t="shared" si="37"/>
        <v>0.01</v>
      </c>
      <c r="Q94" s="67">
        <f t="shared" si="43"/>
        <v>0.01</v>
      </c>
      <c r="R94">
        <v>1</v>
      </c>
      <c r="X94">
        <v>1</v>
      </c>
      <c r="AB94" s="11"/>
      <c r="AC94" s="25">
        <f t="shared" si="44"/>
        <v>-4.6051701859880909</v>
      </c>
      <c r="AD94" s="12" t="str">
        <f t="shared" si="49"/>
        <v>na</v>
      </c>
      <c r="AE94" s="12" t="str">
        <f t="shared" si="50"/>
        <v>na</v>
      </c>
      <c r="AF94" s="12" t="str">
        <f t="shared" si="51"/>
        <v>na</v>
      </c>
      <c r="AG94" s="12" t="str">
        <f t="shared" si="52"/>
        <v>na</v>
      </c>
      <c r="AH94" s="12" t="str">
        <f t="shared" si="53"/>
        <v>na</v>
      </c>
      <c r="AI94" s="12">
        <f t="shared" si="54"/>
        <v>-5.3323023206177895</v>
      </c>
      <c r="AJ94" s="12" t="str">
        <f t="shared" si="55"/>
        <v>na</v>
      </c>
      <c r="AK94" s="12" t="str">
        <f t="shared" si="56"/>
        <v>na</v>
      </c>
      <c r="AL94" s="12" t="str">
        <f t="shared" si="57"/>
        <v>na</v>
      </c>
      <c r="AM94" s="12" t="str">
        <f t="shared" si="58"/>
        <v>na</v>
      </c>
      <c r="AN94" s="25">
        <f t="shared" si="45"/>
        <v>1</v>
      </c>
      <c r="AO94" s="12" t="str">
        <f t="shared" si="59"/>
        <v>na</v>
      </c>
      <c r="AP94" s="12" t="str">
        <f t="shared" si="60"/>
        <v>na</v>
      </c>
      <c r="AQ94" s="12" t="str">
        <f t="shared" si="61"/>
        <v>na</v>
      </c>
      <c r="AR94" s="12" t="str">
        <f t="shared" si="62"/>
        <v>na</v>
      </c>
      <c r="AS94" s="12" t="str">
        <f t="shared" si="63"/>
        <v>na</v>
      </c>
      <c r="AT94" s="12">
        <f t="shared" si="64"/>
        <v>1.3407202216066483</v>
      </c>
      <c r="AU94" s="12" t="str">
        <f t="shared" si="65"/>
        <v>na</v>
      </c>
      <c r="AV94" s="12" t="str">
        <f t="shared" si="66"/>
        <v>na</v>
      </c>
      <c r="AW94" s="12" t="str">
        <f t="shared" si="67"/>
        <v>na</v>
      </c>
      <c r="AX94" s="67" t="str">
        <f t="shared" si="68"/>
        <v>na</v>
      </c>
      <c r="AZ94" s="46" t="s">
        <v>107</v>
      </c>
      <c r="BG94" s="1" t="s">
        <v>9</v>
      </c>
      <c r="BH94" t="s">
        <v>186</v>
      </c>
      <c r="BJ94" s="78">
        <v>14</v>
      </c>
      <c r="BK94" s="16">
        <v>7.4999999999999997E-2</v>
      </c>
      <c r="BL94" s="128">
        <v>14</v>
      </c>
      <c r="BM94" s="104">
        <v>0</v>
      </c>
      <c r="BN94" s="104">
        <v>0</v>
      </c>
      <c r="BO94" s="12">
        <f t="shared" si="40"/>
        <v>0.01</v>
      </c>
      <c r="BP94" s="67">
        <f t="shared" si="46"/>
        <v>0.01</v>
      </c>
      <c r="BQ94">
        <v>1</v>
      </c>
      <c r="BW94">
        <v>1</v>
      </c>
      <c r="CA94" s="11"/>
      <c r="CB94" s="25">
        <f t="shared" si="47"/>
        <v>-4.6051701859880909</v>
      </c>
      <c r="CC94" s="12" t="str">
        <f t="shared" si="69"/>
        <v>na</v>
      </c>
      <c r="CD94" s="12" t="str">
        <f t="shared" si="70"/>
        <v>na</v>
      </c>
      <c r="CE94" s="12" t="str">
        <f t="shared" si="71"/>
        <v>na</v>
      </c>
      <c r="CF94" s="12" t="str">
        <f t="shared" si="72"/>
        <v>na</v>
      </c>
      <c r="CG94" s="12" t="str">
        <f t="shared" si="73"/>
        <v>na</v>
      </c>
      <c r="CH94" s="12">
        <f t="shared" si="74"/>
        <v>-5.3323023206177895</v>
      </c>
      <c r="CI94" s="12" t="str">
        <f t="shared" si="75"/>
        <v>na</v>
      </c>
      <c r="CJ94" s="12" t="str">
        <f t="shared" si="76"/>
        <v>na</v>
      </c>
      <c r="CK94" s="12" t="str">
        <f t="shared" si="77"/>
        <v>na</v>
      </c>
      <c r="CL94" s="12" t="str">
        <f t="shared" si="78"/>
        <v>na</v>
      </c>
      <c r="CM94" s="25">
        <f t="shared" si="48"/>
        <v>1</v>
      </c>
      <c r="CN94" s="12" t="str">
        <f t="shared" si="79"/>
        <v>na</v>
      </c>
      <c r="CO94" s="12" t="str">
        <f t="shared" si="80"/>
        <v>na</v>
      </c>
      <c r="CP94" s="12" t="str">
        <f t="shared" si="81"/>
        <v>na</v>
      </c>
      <c r="CQ94" s="12" t="str">
        <f t="shared" si="82"/>
        <v>na</v>
      </c>
      <c r="CR94" s="12" t="str">
        <f t="shared" si="83"/>
        <v>na</v>
      </c>
      <c r="CS94" s="12">
        <f t="shared" si="84"/>
        <v>1.3407202216066483</v>
      </c>
      <c r="CT94" s="12" t="str">
        <f t="shared" si="85"/>
        <v>na</v>
      </c>
      <c r="CU94" s="12" t="str">
        <f t="shared" si="86"/>
        <v>na</v>
      </c>
      <c r="CV94" s="12" t="str">
        <f t="shared" si="87"/>
        <v>na</v>
      </c>
      <c r="CW94" s="67" t="str">
        <f t="shared" si="88"/>
        <v>na</v>
      </c>
    </row>
    <row r="95" spans="1:101" x14ac:dyDescent="0.25">
      <c r="A95" s="46" t="s">
        <v>108</v>
      </c>
      <c r="H95" s="1" t="s">
        <v>9</v>
      </c>
      <c r="I95" t="s">
        <v>186</v>
      </c>
      <c r="K95" s="78">
        <v>14</v>
      </c>
      <c r="L95" s="16">
        <v>0.1661</v>
      </c>
      <c r="M95" s="128"/>
      <c r="N95" s="104"/>
      <c r="O95" s="104"/>
      <c r="P95" s="12">
        <f t="shared" si="37"/>
        <v>0.01</v>
      </c>
      <c r="Q95" s="67">
        <f t="shared" si="43"/>
        <v>0.01</v>
      </c>
      <c r="R95">
        <v>1</v>
      </c>
      <c r="S95">
        <v>1</v>
      </c>
      <c r="T95">
        <v>1</v>
      </c>
      <c r="U95">
        <v>0.25</v>
      </c>
      <c r="V95">
        <v>0.25</v>
      </c>
      <c r="W95">
        <v>1</v>
      </c>
      <c r="Y95">
        <v>1</v>
      </c>
      <c r="AB95" s="11"/>
      <c r="AC95" s="25">
        <f t="shared" si="44"/>
        <v>-4.6051701859880909</v>
      </c>
      <c r="AD95" s="12">
        <f t="shared" si="49"/>
        <v>-6.1402269146507873</v>
      </c>
      <c r="AE95" s="12">
        <f t="shared" si="50"/>
        <v>-6.1402269146507873</v>
      </c>
      <c r="AF95" s="12">
        <f t="shared" si="51"/>
        <v>-1.4425834317553055</v>
      </c>
      <c r="AG95" s="12">
        <f t="shared" si="52"/>
        <v>-1.3014611395183737</v>
      </c>
      <c r="AH95" s="12">
        <f t="shared" si="53"/>
        <v>-9.6107899533664511</v>
      </c>
      <c r="AI95" s="12" t="str">
        <f t="shared" si="54"/>
        <v>na</v>
      </c>
      <c r="AJ95" s="12">
        <f t="shared" si="55"/>
        <v>-4.6051701859880909</v>
      </c>
      <c r="AK95" s="12" t="str">
        <f t="shared" si="56"/>
        <v>na</v>
      </c>
      <c r="AL95" s="12" t="str">
        <f t="shared" si="57"/>
        <v>na</v>
      </c>
      <c r="AM95" s="12" t="str">
        <f t="shared" si="58"/>
        <v>na</v>
      </c>
      <c r="AN95" s="25">
        <f t="shared" si="45"/>
        <v>1</v>
      </c>
      <c r="AO95" s="12">
        <f t="shared" si="59"/>
        <v>1.7777777777777777</v>
      </c>
      <c r="AP95" s="12">
        <f t="shared" si="60"/>
        <v>1.7777777777777777</v>
      </c>
      <c r="AQ95" s="12">
        <f t="shared" si="61"/>
        <v>9.812744955726517E-2</v>
      </c>
      <c r="AR95" s="12">
        <f t="shared" si="62"/>
        <v>7.9867674858223062E-2</v>
      </c>
      <c r="AS95" s="12">
        <f t="shared" si="63"/>
        <v>4.3553875236294894</v>
      </c>
      <c r="AT95" s="12" t="str">
        <f t="shared" si="64"/>
        <v>na</v>
      </c>
      <c r="AU95" s="12">
        <f t="shared" si="65"/>
        <v>1</v>
      </c>
      <c r="AV95" s="12" t="str">
        <f t="shared" si="66"/>
        <v>na</v>
      </c>
      <c r="AW95" s="12" t="str">
        <f t="shared" si="67"/>
        <v>na</v>
      </c>
      <c r="AX95" s="67" t="str">
        <f t="shared" si="68"/>
        <v>na</v>
      </c>
      <c r="AZ95" s="46" t="s">
        <v>108</v>
      </c>
      <c r="BG95" s="1" t="s">
        <v>9</v>
      </c>
      <c r="BH95" t="s">
        <v>186</v>
      </c>
      <c r="BJ95" s="78">
        <v>14</v>
      </c>
      <c r="BK95" s="16">
        <v>0.1661</v>
      </c>
      <c r="BL95" s="128">
        <v>14</v>
      </c>
      <c r="BM95" s="104">
        <v>7.3637702503681858E-3</v>
      </c>
      <c r="BN95" s="104">
        <v>1.8718377299035121E-2</v>
      </c>
      <c r="BO95" s="12">
        <f t="shared" si="40"/>
        <v>4.4333354908899371E-2</v>
      </c>
      <c r="BP95" s="67">
        <f t="shared" si="46"/>
        <v>0.11269342142706273</v>
      </c>
      <c r="BQ95">
        <v>1</v>
      </c>
      <c r="BR95">
        <v>1</v>
      </c>
      <c r="BS95">
        <v>1</v>
      </c>
      <c r="BT95">
        <v>0.25</v>
      </c>
      <c r="BU95">
        <v>0.25</v>
      </c>
      <c r="BV95">
        <v>1</v>
      </c>
      <c r="BX95">
        <v>1</v>
      </c>
      <c r="CA95" s="11"/>
      <c r="CB95" s="25">
        <f t="shared" si="47"/>
        <v>-3.1160179527617085</v>
      </c>
      <c r="CC95" s="12">
        <f t="shared" si="69"/>
        <v>-4.1546906036822779</v>
      </c>
      <c r="CD95" s="12">
        <f t="shared" si="70"/>
        <v>-4.1546906036822779</v>
      </c>
      <c r="CE95" s="12">
        <f t="shared" si="71"/>
        <v>-0.97610200929884827</v>
      </c>
      <c r="CF95" s="12">
        <f t="shared" si="72"/>
        <v>-0.88061376925874379</v>
      </c>
      <c r="CG95" s="12">
        <f t="shared" si="73"/>
        <v>-6.5029939883722605</v>
      </c>
      <c r="CH95" s="12" t="str">
        <f t="shared" si="74"/>
        <v>na</v>
      </c>
      <c r="CI95" s="12">
        <f t="shared" si="75"/>
        <v>-3.1160179527617085</v>
      </c>
      <c r="CJ95" s="12" t="str">
        <f t="shared" si="76"/>
        <v>na</v>
      </c>
      <c r="CK95" s="12" t="str">
        <f t="shared" si="77"/>
        <v>na</v>
      </c>
      <c r="CL95" s="12" t="str">
        <f t="shared" si="78"/>
        <v>na</v>
      </c>
      <c r="CM95" s="25">
        <f t="shared" si="48"/>
        <v>6.4615384615384626</v>
      </c>
      <c r="CN95" s="12">
        <f t="shared" si="79"/>
        <v>11.487179487179489</v>
      </c>
      <c r="CO95" s="12">
        <f t="shared" si="80"/>
        <v>11.487179487179489</v>
      </c>
      <c r="CP95" s="12">
        <f t="shared" si="81"/>
        <v>0.63405428944694431</v>
      </c>
      <c r="CQ95" s="12">
        <f t="shared" si="82"/>
        <v>0.51606805293005686</v>
      </c>
      <c r="CR95" s="12">
        <f t="shared" si="83"/>
        <v>28.142503998836705</v>
      </c>
      <c r="CS95" s="12" t="str">
        <f t="shared" si="84"/>
        <v>na</v>
      </c>
      <c r="CT95" s="12">
        <f t="shared" si="85"/>
        <v>6.4615384615384626</v>
      </c>
      <c r="CU95" s="12" t="str">
        <f t="shared" si="86"/>
        <v>na</v>
      </c>
      <c r="CV95" s="12" t="str">
        <f t="shared" si="87"/>
        <v>na</v>
      </c>
      <c r="CW95" s="67" t="str">
        <f t="shared" si="88"/>
        <v>na</v>
      </c>
    </row>
    <row r="96" spans="1:101" x14ac:dyDescent="0.25">
      <c r="A96" s="46" t="s">
        <v>109</v>
      </c>
      <c r="H96" s="1" t="s">
        <v>8</v>
      </c>
      <c r="I96" t="s">
        <v>186</v>
      </c>
      <c r="K96" s="78"/>
      <c r="L96" s="20">
        <v>73.712999999999994</v>
      </c>
      <c r="M96" s="139"/>
      <c r="N96" s="72"/>
      <c r="O96" s="72"/>
      <c r="P96" s="12">
        <f t="shared" si="37"/>
        <v>0.01</v>
      </c>
      <c r="Q96" s="67">
        <f t="shared" si="43"/>
        <v>0.01</v>
      </c>
      <c r="AB96" s="11"/>
      <c r="AC96" s="25" t="str">
        <f t="shared" si="44"/>
        <v>na</v>
      </c>
      <c r="AD96" s="12" t="str">
        <f t="shared" si="49"/>
        <v>na</v>
      </c>
      <c r="AE96" s="12" t="str">
        <f t="shared" si="50"/>
        <v>na</v>
      </c>
      <c r="AF96" s="12" t="str">
        <f t="shared" si="51"/>
        <v>na</v>
      </c>
      <c r="AG96" s="12" t="str">
        <f t="shared" si="52"/>
        <v>na</v>
      </c>
      <c r="AH96" s="12" t="str">
        <f t="shared" si="53"/>
        <v>na</v>
      </c>
      <c r="AI96" s="12" t="str">
        <f t="shared" si="54"/>
        <v>na</v>
      </c>
      <c r="AJ96" s="12" t="str">
        <f t="shared" si="55"/>
        <v>na</v>
      </c>
      <c r="AK96" s="12" t="str">
        <f t="shared" si="56"/>
        <v>na</v>
      </c>
      <c r="AL96" s="12" t="str">
        <f t="shared" si="57"/>
        <v>na</v>
      </c>
      <c r="AM96" s="12" t="str">
        <f t="shared" si="58"/>
        <v>na</v>
      </c>
      <c r="AN96" s="25" t="str">
        <f t="shared" si="45"/>
        <v>na</v>
      </c>
      <c r="AO96" s="12" t="str">
        <f t="shared" si="59"/>
        <v>na</v>
      </c>
      <c r="AP96" s="12" t="str">
        <f t="shared" si="60"/>
        <v>na</v>
      </c>
      <c r="AQ96" s="12" t="str">
        <f t="shared" si="61"/>
        <v>na</v>
      </c>
      <c r="AR96" s="12" t="str">
        <f t="shared" si="62"/>
        <v>na</v>
      </c>
      <c r="AS96" s="12" t="str">
        <f t="shared" si="63"/>
        <v>na</v>
      </c>
      <c r="AT96" s="12" t="str">
        <f t="shared" si="64"/>
        <v>na</v>
      </c>
      <c r="AU96" s="12" t="str">
        <f t="shared" si="65"/>
        <v>na</v>
      </c>
      <c r="AV96" s="12" t="str">
        <f t="shared" si="66"/>
        <v>na</v>
      </c>
      <c r="AW96" s="12" t="str">
        <f t="shared" si="67"/>
        <v>na</v>
      </c>
      <c r="AX96" s="67" t="str">
        <f t="shared" si="68"/>
        <v>na</v>
      </c>
      <c r="AZ96" s="46" t="s">
        <v>109</v>
      </c>
      <c r="BG96" s="1" t="s">
        <v>8</v>
      </c>
      <c r="BH96" t="s">
        <v>186</v>
      </c>
      <c r="BJ96" s="78"/>
      <c r="BK96" s="20">
        <v>73.712999999999994</v>
      </c>
      <c r="BL96" s="139"/>
      <c r="BM96" s="72"/>
      <c r="BN96" s="72"/>
      <c r="BO96" s="12">
        <f t="shared" si="40"/>
        <v>0.01</v>
      </c>
      <c r="BP96" s="67">
        <f t="shared" si="46"/>
        <v>0.01</v>
      </c>
      <c r="CA96" s="11"/>
      <c r="CB96" s="25" t="str">
        <f t="shared" si="47"/>
        <v>na</v>
      </c>
      <c r="CC96" s="12" t="str">
        <f t="shared" si="69"/>
        <v>na</v>
      </c>
      <c r="CD96" s="12" t="str">
        <f t="shared" si="70"/>
        <v>na</v>
      </c>
      <c r="CE96" s="12" t="str">
        <f t="shared" si="71"/>
        <v>na</v>
      </c>
      <c r="CF96" s="12" t="str">
        <f t="shared" si="72"/>
        <v>na</v>
      </c>
      <c r="CG96" s="12" t="str">
        <f t="shared" si="73"/>
        <v>na</v>
      </c>
      <c r="CH96" s="12" t="str">
        <f t="shared" si="74"/>
        <v>na</v>
      </c>
      <c r="CI96" s="12" t="str">
        <f t="shared" si="75"/>
        <v>na</v>
      </c>
      <c r="CJ96" s="12" t="str">
        <f t="shared" si="76"/>
        <v>na</v>
      </c>
      <c r="CK96" s="12" t="str">
        <f t="shared" si="77"/>
        <v>na</v>
      </c>
      <c r="CL96" s="12" t="str">
        <f t="shared" si="78"/>
        <v>na</v>
      </c>
      <c r="CM96" s="25" t="str">
        <f t="shared" si="48"/>
        <v>na</v>
      </c>
      <c r="CN96" s="12" t="str">
        <f t="shared" si="79"/>
        <v>na</v>
      </c>
      <c r="CO96" s="12" t="str">
        <f t="shared" si="80"/>
        <v>na</v>
      </c>
      <c r="CP96" s="12" t="str">
        <f t="shared" si="81"/>
        <v>na</v>
      </c>
      <c r="CQ96" s="12" t="str">
        <f t="shared" si="82"/>
        <v>na</v>
      </c>
      <c r="CR96" s="12" t="str">
        <f t="shared" si="83"/>
        <v>na</v>
      </c>
      <c r="CS96" s="12" t="str">
        <f t="shared" si="84"/>
        <v>na</v>
      </c>
      <c r="CT96" s="12" t="str">
        <f t="shared" si="85"/>
        <v>na</v>
      </c>
      <c r="CU96" s="12" t="str">
        <f t="shared" si="86"/>
        <v>na</v>
      </c>
      <c r="CV96" s="12" t="str">
        <f t="shared" si="87"/>
        <v>na</v>
      </c>
      <c r="CW96" s="67" t="str">
        <f t="shared" si="88"/>
        <v>na</v>
      </c>
    </row>
    <row r="97" spans="1:101" x14ac:dyDescent="0.25">
      <c r="A97" s="46" t="s">
        <v>139</v>
      </c>
      <c r="H97" s="1" t="s">
        <v>9</v>
      </c>
      <c r="I97" t="s">
        <v>186</v>
      </c>
      <c r="K97" s="78">
        <v>14</v>
      </c>
      <c r="L97" s="16">
        <v>0.72839999999999994</v>
      </c>
      <c r="M97" s="128"/>
      <c r="N97" s="104"/>
      <c r="O97" s="104"/>
      <c r="P97" s="12">
        <f t="shared" si="37"/>
        <v>0.01</v>
      </c>
      <c r="Q97" s="67">
        <f t="shared" si="43"/>
        <v>0.01</v>
      </c>
      <c r="R97">
        <v>1</v>
      </c>
      <c r="S97">
        <v>0.25</v>
      </c>
      <c r="U97">
        <v>1</v>
      </c>
      <c r="V97">
        <v>1</v>
      </c>
      <c r="W97">
        <v>1</v>
      </c>
      <c r="AB97" s="11"/>
      <c r="AC97" s="25">
        <f t="shared" si="44"/>
        <v>-4.6051701859880909</v>
      </c>
      <c r="AD97" s="12">
        <f t="shared" si="49"/>
        <v>-1.5350567286626968</v>
      </c>
      <c r="AE97" s="12" t="str">
        <f t="shared" si="50"/>
        <v>na</v>
      </c>
      <c r="AF97" s="12">
        <f t="shared" si="51"/>
        <v>-5.7703337270212218</v>
      </c>
      <c r="AG97" s="12">
        <f t="shared" si="52"/>
        <v>-5.2058445580734949</v>
      </c>
      <c r="AH97" s="12">
        <f t="shared" si="53"/>
        <v>-9.6107899533664511</v>
      </c>
      <c r="AI97" s="12" t="str">
        <f t="shared" si="54"/>
        <v>na</v>
      </c>
      <c r="AJ97" s="12" t="str">
        <f t="shared" si="55"/>
        <v>na</v>
      </c>
      <c r="AK97" s="12" t="str">
        <f t="shared" si="56"/>
        <v>na</v>
      </c>
      <c r="AL97" s="12" t="str">
        <f t="shared" si="57"/>
        <v>na</v>
      </c>
      <c r="AM97" s="12" t="str">
        <f t="shared" si="58"/>
        <v>na</v>
      </c>
      <c r="AN97" s="25">
        <f t="shared" si="45"/>
        <v>1</v>
      </c>
      <c r="AO97" s="12">
        <f t="shared" si="59"/>
        <v>0.1111111111111111</v>
      </c>
      <c r="AP97" s="12" t="str">
        <f t="shared" si="60"/>
        <v>na</v>
      </c>
      <c r="AQ97" s="12">
        <f t="shared" si="61"/>
        <v>1.5700391929162427</v>
      </c>
      <c r="AR97" s="12">
        <f t="shared" si="62"/>
        <v>1.277882797731569</v>
      </c>
      <c r="AS97" s="12">
        <f t="shared" si="63"/>
        <v>4.3553875236294894</v>
      </c>
      <c r="AT97" s="12" t="str">
        <f t="shared" si="64"/>
        <v>na</v>
      </c>
      <c r="AU97" s="12" t="str">
        <f t="shared" si="65"/>
        <v>na</v>
      </c>
      <c r="AV97" s="12" t="str">
        <f t="shared" si="66"/>
        <v>na</v>
      </c>
      <c r="AW97" s="12" t="str">
        <f t="shared" si="67"/>
        <v>na</v>
      </c>
      <c r="AX97" s="67" t="str">
        <f t="shared" si="68"/>
        <v>na</v>
      </c>
      <c r="AZ97" s="46" t="s">
        <v>139</v>
      </c>
      <c r="BG97" s="1" t="s">
        <v>9</v>
      </c>
      <c r="BH97" t="s">
        <v>186</v>
      </c>
      <c r="BJ97" s="78">
        <v>14</v>
      </c>
      <c r="BK97" s="16">
        <v>0.72839999999999994</v>
      </c>
      <c r="BL97" s="128">
        <v>14</v>
      </c>
      <c r="BM97" s="104">
        <v>0.20101297069971658</v>
      </c>
      <c r="BN97" s="104">
        <v>0.10199745522185556</v>
      </c>
      <c r="BO97" s="12">
        <f t="shared" si="40"/>
        <v>0.27596508882443244</v>
      </c>
      <c r="BP97" s="67">
        <f t="shared" si="46"/>
        <v>0.14002945527437613</v>
      </c>
      <c r="BQ97">
        <v>1</v>
      </c>
      <c r="BR97">
        <v>0.25</v>
      </c>
      <c r="BT97">
        <v>1</v>
      </c>
      <c r="BU97">
        <v>1</v>
      </c>
      <c r="BV97">
        <v>1</v>
      </c>
      <c r="CA97" s="11"/>
      <c r="CB97" s="25">
        <f t="shared" si="47"/>
        <v>-1.2874809110320413</v>
      </c>
      <c r="CC97" s="12">
        <f t="shared" si="69"/>
        <v>-0.42916030367734709</v>
      </c>
      <c r="CD97" s="12" t="str">
        <f t="shared" si="70"/>
        <v>na</v>
      </c>
      <c r="CE97" s="12">
        <f t="shared" si="71"/>
        <v>-1.6132290933413527</v>
      </c>
      <c r="CF97" s="12">
        <f t="shared" si="72"/>
        <v>-1.4554132037753513</v>
      </c>
      <c r="CG97" s="12">
        <f t="shared" si="73"/>
        <v>-2.6869166838929557</v>
      </c>
      <c r="CH97" s="12" t="str">
        <f t="shared" si="74"/>
        <v>na</v>
      </c>
      <c r="CI97" s="12" t="str">
        <f t="shared" si="75"/>
        <v>na</v>
      </c>
      <c r="CJ97" s="12" t="str">
        <f t="shared" si="76"/>
        <v>na</v>
      </c>
      <c r="CK97" s="12" t="str">
        <f t="shared" si="77"/>
        <v>na</v>
      </c>
      <c r="CL97" s="12" t="str">
        <f t="shared" si="78"/>
        <v>na</v>
      </c>
      <c r="CM97" s="25">
        <f t="shared" si="48"/>
        <v>0.25747229798472343</v>
      </c>
      <c r="CN97" s="12">
        <f t="shared" si="79"/>
        <v>2.8608033109413716E-2</v>
      </c>
      <c r="CO97" s="12" t="str">
        <f t="shared" si="80"/>
        <v>na</v>
      </c>
      <c r="CP97" s="12">
        <f t="shared" si="81"/>
        <v>0.40424159892622552</v>
      </c>
      <c r="CQ97" s="12">
        <f t="shared" si="82"/>
        <v>0.32901942048709465</v>
      </c>
      <c r="CR97" s="12">
        <f t="shared" si="83"/>
        <v>1.1213916343228787</v>
      </c>
      <c r="CS97" s="12" t="str">
        <f t="shared" si="84"/>
        <v>na</v>
      </c>
      <c r="CT97" s="12" t="str">
        <f t="shared" si="85"/>
        <v>na</v>
      </c>
      <c r="CU97" s="12" t="str">
        <f t="shared" si="86"/>
        <v>na</v>
      </c>
      <c r="CV97" s="12" t="str">
        <f t="shared" si="87"/>
        <v>na</v>
      </c>
      <c r="CW97" s="67" t="str">
        <f t="shared" si="88"/>
        <v>na</v>
      </c>
    </row>
    <row r="98" spans="1:101" x14ac:dyDescent="0.25">
      <c r="A98" s="46" t="s">
        <v>111</v>
      </c>
      <c r="H98" s="1" t="s">
        <v>9</v>
      </c>
      <c r="I98" t="s">
        <v>186</v>
      </c>
      <c r="K98" s="78">
        <v>14</v>
      </c>
      <c r="L98" s="16">
        <v>0.42279999999999995</v>
      </c>
      <c r="M98" s="128"/>
      <c r="N98" s="104"/>
      <c r="O98" s="104"/>
      <c r="P98" s="12">
        <f t="shared" si="37"/>
        <v>0.01</v>
      </c>
      <c r="Q98" s="67">
        <f t="shared" si="43"/>
        <v>0.01</v>
      </c>
      <c r="R98">
        <v>1</v>
      </c>
      <c r="S98">
        <v>0.25</v>
      </c>
      <c r="T98">
        <v>1</v>
      </c>
      <c r="U98">
        <v>0.375</v>
      </c>
      <c r="V98">
        <v>1</v>
      </c>
      <c r="W98">
        <v>1</v>
      </c>
      <c r="X98">
        <v>1</v>
      </c>
      <c r="AB98" s="11"/>
      <c r="AC98" s="25">
        <f t="shared" si="44"/>
        <v>-4.6051701859880909</v>
      </c>
      <c r="AD98" s="12">
        <f t="shared" si="49"/>
        <v>-1.5350567286626968</v>
      </c>
      <c r="AE98" s="12">
        <f t="shared" si="50"/>
        <v>-6.1402269146507873</v>
      </c>
      <c r="AF98" s="12">
        <f t="shared" si="51"/>
        <v>-2.1638751476329583</v>
      </c>
      <c r="AG98" s="12">
        <f t="shared" si="52"/>
        <v>-5.2058445580734949</v>
      </c>
      <c r="AH98" s="12">
        <f t="shared" si="53"/>
        <v>-9.6107899533664511</v>
      </c>
      <c r="AI98" s="12">
        <f t="shared" si="54"/>
        <v>-5.3323023206177895</v>
      </c>
      <c r="AJ98" s="12" t="str">
        <f t="shared" si="55"/>
        <v>na</v>
      </c>
      <c r="AK98" s="12" t="str">
        <f t="shared" si="56"/>
        <v>na</v>
      </c>
      <c r="AL98" s="12" t="str">
        <f t="shared" si="57"/>
        <v>na</v>
      </c>
      <c r="AM98" s="12" t="str">
        <f t="shared" si="58"/>
        <v>na</v>
      </c>
      <c r="AN98" s="25">
        <f t="shared" si="45"/>
        <v>1</v>
      </c>
      <c r="AO98" s="12">
        <f t="shared" si="59"/>
        <v>0.1111111111111111</v>
      </c>
      <c r="AP98" s="12">
        <f t="shared" si="60"/>
        <v>1.7777777777777777</v>
      </c>
      <c r="AQ98" s="12">
        <f t="shared" si="61"/>
        <v>0.22078676150384668</v>
      </c>
      <c r="AR98" s="12">
        <f t="shared" si="62"/>
        <v>1.277882797731569</v>
      </c>
      <c r="AS98" s="12">
        <f t="shared" si="63"/>
        <v>4.3553875236294894</v>
      </c>
      <c r="AT98" s="12">
        <f t="shared" si="64"/>
        <v>1.3407202216066483</v>
      </c>
      <c r="AU98" s="12" t="str">
        <f t="shared" si="65"/>
        <v>na</v>
      </c>
      <c r="AV98" s="12" t="str">
        <f t="shared" si="66"/>
        <v>na</v>
      </c>
      <c r="AW98" s="12" t="str">
        <f t="shared" si="67"/>
        <v>na</v>
      </c>
      <c r="AX98" s="67" t="str">
        <f t="shared" si="68"/>
        <v>na</v>
      </c>
      <c r="AZ98" s="46" t="s">
        <v>111</v>
      </c>
      <c r="BG98" s="1" t="s">
        <v>9</v>
      </c>
      <c r="BH98" t="s">
        <v>186</v>
      </c>
      <c r="BJ98" s="78">
        <v>14</v>
      </c>
      <c r="BK98" s="16">
        <v>0.42279999999999995</v>
      </c>
      <c r="BL98" s="128">
        <v>14</v>
      </c>
      <c r="BM98" s="104">
        <v>3.5714285714285718E-3</v>
      </c>
      <c r="BN98" s="104">
        <v>1.3363062095621219E-2</v>
      </c>
      <c r="BO98" s="12">
        <f t="shared" si="40"/>
        <v>0.01</v>
      </c>
      <c r="BP98" s="67">
        <f t="shared" si="46"/>
        <v>3.1606107132500526E-2</v>
      </c>
      <c r="BQ98">
        <v>1</v>
      </c>
      <c r="BR98">
        <v>0.25</v>
      </c>
      <c r="BS98">
        <v>1</v>
      </c>
      <c r="BT98">
        <v>0.375</v>
      </c>
      <c r="BU98">
        <v>1</v>
      </c>
      <c r="BV98">
        <v>1</v>
      </c>
      <c r="BW98">
        <v>1</v>
      </c>
      <c r="CA98" s="11"/>
      <c r="CB98" s="25">
        <f t="shared" si="47"/>
        <v>-4.6051701859880909</v>
      </c>
      <c r="CC98" s="12">
        <f t="shared" si="69"/>
        <v>-1.5350567286626968</v>
      </c>
      <c r="CD98" s="12">
        <f t="shared" si="70"/>
        <v>-6.1402269146507873</v>
      </c>
      <c r="CE98" s="12">
        <f t="shared" si="71"/>
        <v>-2.1638751476329583</v>
      </c>
      <c r="CF98" s="12">
        <f t="shared" si="72"/>
        <v>-5.2058445580734949</v>
      </c>
      <c r="CG98" s="12">
        <f t="shared" si="73"/>
        <v>-9.6107899533664511</v>
      </c>
      <c r="CH98" s="12">
        <f t="shared" si="74"/>
        <v>-5.3323023206177895</v>
      </c>
      <c r="CI98" s="12" t="str">
        <f t="shared" si="75"/>
        <v>na</v>
      </c>
      <c r="CJ98" s="12" t="str">
        <f t="shared" si="76"/>
        <v>na</v>
      </c>
      <c r="CK98" s="12" t="str">
        <f t="shared" si="77"/>
        <v>na</v>
      </c>
      <c r="CL98" s="12" t="str">
        <f t="shared" si="78"/>
        <v>na</v>
      </c>
      <c r="CM98" s="25">
        <f t="shared" si="48"/>
        <v>9.9894600807110052</v>
      </c>
      <c r="CN98" s="12">
        <f t="shared" si="79"/>
        <v>1.1099400089678892</v>
      </c>
      <c r="CO98" s="12">
        <f t="shared" si="80"/>
        <v>17.759040143486228</v>
      </c>
      <c r="CP98" s="12">
        <f t="shared" si="81"/>
        <v>2.2055405403921378</v>
      </c>
      <c r="CQ98" s="12">
        <f t="shared" si="82"/>
        <v>12.765359195766807</v>
      </c>
      <c r="CR98" s="12">
        <f t="shared" si="83"/>
        <v>43.507969803323547</v>
      </c>
      <c r="CS98" s="12">
        <f t="shared" si="84"/>
        <v>13.393071133141625</v>
      </c>
      <c r="CT98" s="12" t="str">
        <f t="shared" si="85"/>
        <v>na</v>
      </c>
      <c r="CU98" s="12" t="str">
        <f t="shared" si="86"/>
        <v>na</v>
      </c>
      <c r="CV98" s="12" t="str">
        <f t="shared" si="87"/>
        <v>na</v>
      </c>
      <c r="CW98" s="67" t="str">
        <f t="shared" si="88"/>
        <v>na</v>
      </c>
    </row>
    <row r="99" spans="1:101" x14ac:dyDescent="0.25">
      <c r="A99" s="46" t="s">
        <v>112</v>
      </c>
      <c r="H99" s="1" t="s">
        <v>8</v>
      </c>
      <c r="I99" t="s">
        <v>186</v>
      </c>
      <c r="K99" s="78"/>
      <c r="L99" s="20">
        <v>52.887999999999998</v>
      </c>
      <c r="M99" s="139"/>
      <c r="N99" s="72"/>
      <c r="O99" s="72"/>
      <c r="P99" s="12">
        <f t="shared" si="37"/>
        <v>0.01</v>
      </c>
      <c r="Q99" s="67">
        <f t="shared" si="43"/>
        <v>0.01</v>
      </c>
      <c r="AB99" s="11"/>
      <c r="AC99" s="25" t="str">
        <f t="shared" si="44"/>
        <v>na</v>
      </c>
      <c r="AD99" s="12" t="str">
        <f t="shared" si="49"/>
        <v>na</v>
      </c>
      <c r="AE99" s="12" t="str">
        <f t="shared" si="50"/>
        <v>na</v>
      </c>
      <c r="AF99" s="12" t="str">
        <f t="shared" si="51"/>
        <v>na</v>
      </c>
      <c r="AG99" s="12" t="str">
        <f t="shared" si="52"/>
        <v>na</v>
      </c>
      <c r="AH99" s="12" t="str">
        <f t="shared" si="53"/>
        <v>na</v>
      </c>
      <c r="AI99" s="12" t="str">
        <f t="shared" si="54"/>
        <v>na</v>
      </c>
      <c r="AJ99" s="12" t="str">
        <f t="shared" si="55"/>
        <v>na</v>
      </c>
      <c r="AK99" s="12" t="str">
        <f t="shared" si="56"/>
        <v>na</v>
      </c>
      <c r="AL99" s="12" t="str">
        <f t="shared" si="57"/>
        <v>na</v>
      </c>
      <c r="AM99" s="12" t="str">
        <f t="shared" si="58"/>
        <v>na</v>
      </c>
      <c r="AN99" s="25" t="str">
        <f t="shared" si="45"/>
        <v>na</v>
      </c>
      <c r="AO99" s="12" t="str">
        <f t="shared" si="59"/>
        <v>na</v>
      </c>
      <c r="AP99" s="12" t="str">
        <f t="shared" si="60"/>
        <v>na</v>
      </c>
      <c r="AQ99" s="12" t="str">
        <f t="shared" si="61"/>
        <v>na</v>
      </c>
      <c r="AR99" s="12" t="str">
        <f t="shared" si="62"/>
        <v>na</v>
      </c>
      <c r="AS99" s="12" t="str">
        <f t="shared" si="63"/>
        <v>na</v>
      </c>
      <c r="AT99" s="12" t="str">
        <f t="shared" si="64"/>
        <v>na</v>
      </c>
      <c r="AU99" s="12" t="str">
        <f t="shared" si="65"/>
        <v>na</v>
      </c>
      <c r="AV99" s="12" t="str">
        <f t="shared" si="66"/>
        <v>na</v>
      </c>
      <c r="AW99" s="12" t="str">
        <f t="shared" si="67"/>
        <v>na</v>
      </c>
      <c r="AX99" s="67" t="str">
        <f t="shared" si="68"/>
        <v>na</v>
      </c>
      <c r="AZ99" s="46" t="s">
        <v>112</v>
      </c>
      <c r="BG99" s="1" t="s">
        <v>8</v>
      </c>
      <c r="BH99" t="s">
        <v>186</v>
      </c>
      <c r="BJ99" s="78"/>
      <c r="BK99" s="20">
        <v>52.887999999999998</v>
      </c>
      <c r="BL99" s="139"/>
      <c r="BM99" s="72"/>
      <c r="BN99" s="72"/>
      <c r="BO99" s="12">
        <f t="shared" si="40"/>
        <v>0.01</v>
      </c>
      <c r="BP99" s="67">
        <f t="shared" si="46"/>
        <v>0.01</v>
      </c>
      <c r="CA99" s="11"/>
      <c r="CB99" s="25" t="str">
        <f t="shared" si="47"/>
        <v>na</v>
      </c>
      <c r="CC99" s="12" t="str">
        <f t="shared" si="69"/>
        <v>na</v>
      </c>
      <c r="CD99" s="12" t="str">
        <f t="shared" si="70"/>
        <v>na</v>
      </c>
      <c r="CE99" s="12" t="str">
        <f t="shared" si="71"/>
        <v>na</v>
      </c>
      <c r="CF99" s="12" t="str">
        <f t="shared" si="72"/>
        <v>na</v>
      </c>
      <c r="CG99" s="12" t="str">
        <f t="shared" si="73"/>
        <v>na</v>
      </c>
      <c r="CH99" s="12" t="str">
        <f t="shared" si="74"/>
        <v>na</v>
      </c>
      <c r="CI99" s="12" t="str">
        <f t="shared" si="75"/>
        <v>na</v>
      </c>
      <c r="CJ99" s="12" t="str">
        <f t="shared" si="76"/>
        <v>na</v>
      </c>
      <c r="CK99" s="12" t="str">
        <f t="shared" si="77"/>
        <v>na</v>
      </c>
      <c r="CL99" s="12" t="str">
        <f t="shared" si="78"/>
        <v>na</v>
      </c>
      <c r="CM99" s="25" t="str">
        <f t="shared" si="48"/>
        <v>na</v>
      </c>
      <c r="CN99" s="12" t="str">
        <f t="shared" si="79"/>
        <v>na</v>
      </c>
      <c r="CO99" s="12" t="str">
        <f t="shared" si="80"/>
        <v>na</v>
      </c>
      <c r="CP99" s="12" t="str">
        <f t="shared" si="81"/>
        <v>na</v>
      </c>
      <c r="CQ99" s="12" t="str">
        <f t="shared" si="82"/>
        <v>na</v>
      </c>
      <c r="CR99" s="12" t="str">
        <f t="shared" si="83"/>
        <v>na</v>
      </c>
      <c r="CS99" s="12" t="str">
        <f t="shared" si="84"/>
        <v>na</v>
      </c>
      <c r="CT99" s="12" t="str">
        <f t="shared" si="85"/>
        <v>na</v>
      </c>
      <c r="CU99" s="12" t="str">
        <f t="shared" si="86"/>
        <v>na</v>
      </c>
      <c r="CV99" s="12" t="str">
        <f t="shared" si="87"/>
        <v>na</v>
      </c>
      <c r="CW99" s="67" t="str">
        <f t="shared" si="88"/>
        <v>na</v>
      </c>
    </row>
    <row r="100" spans="1:101" x14ac:dyDescent="0.25">
      <c r="A100" s="46" t="s">
        <v>113</v>
      </c>
      <c r="H100" s="1" t="s">
        <v>8</v>
      </c>
      <c r="I100" t="s">
        <v>186</v>
      </c>
      <c r="K100" s="78"/>
      <c r="L100" s="20">
        <v>3730.78</v>
      </c>
      <c r="M100" s="139"/>
      <c r="N100" s="72"/>
      <c r="O100" s="72"/>
      <c r="P100" s="12">
        <f t="shared" si="37"/>
        <v>0.01</v>
      </c>
      <c r="Q100" s="67">
        <f t="shared" si="43"/>
        <v>0.01</v>
      </c>
      <c r="AB100" s="11"/>
      <c r="AC100" s="25" t="str">
        <f t="shared" si="44"/>
        <v>na</v>
      </c>
      <c r="AD100" s="12" t="str">
        <f t="shared" si="49"/>
        <v>na</v>
      </c>
      <c r="AE100" s="12" t="str">
        <f t="shared" si="50"/>
        <v>na</v>
      </c>
      <c r="AF100" s="12" t="str">
        <f t="shared" si="51"/>
        <v>na</v>
      </c>
      <c r="AG100" s="12" t="str">
        <f t="shared" si="52"/>
        <v>na</v>
      </c>
      <c r="AH100" s="12" t="str">
        <f t="shared" si="53"/>
        <v>na</v>
      </c>
      <c r="AI100" s="12" t="str">
        <f t="shared" si="54"/>
        <v>na</v>
      </c>
      <c r="AJ100" s="12" t="str">
        <f t="shared" si="55"/>
        <v>na</v>
      </c>
      <c r="AK100" s="12" t="str">
        <f t="shared" si="56"/>
        <v>na</v>
      </c>
      <c r="AL100" s="12" t="str">
        <f t="shared" si="57"/>
        <v>na</v>
      </c>
      <c r="AM100" s="12" t="str">
        <f t="shared" si="58"/>
        <v>na</v>
      </c>
      <c r="AN100" s="25" t="str">
        <f t="shared" si="45"/>
        <v>na</v>
      </c>
      <c r="AO100" s="12" t="str">
        <f t="shared" si="59"/>
        <v>na</v>
      </c>
      <c r="AP100" s="12" t="str">
        <f t="shared" si="60"/>
        <v>na</v>
      </c>
      <c r="AQ100" s="12" t="str">
        <f t="shared" si="61"/>
        <v>na</v>
      </c>
      <c r="AR100" s="12" t="str">
        <f t="shared" si="62"/>
        <v>na</v>
      </c>
      <c r="AS100" s="12" t="str">
        <f t="shared" si="63"/>
        <v>na</v>
      </c>
      <c r="AT100" s="12" t="str">
        <f t="shared" si="64"/>
        <v>na</v>
      </c>
      <c r="AU100" s="12" t="str">
        <f t="shared" si="65"/>
        <v>na</v>
      </c>
      <c r="AV100" s="12" t="str">
        <f t="shared" si="66"/>
        <v>na</v>
      </c>
      <c r="AW100" s="12" t="str">
        <f t="shared" si="67"/>
        <v>na</v>
      </c>
      <c r="AX100" s="67" t="str">
        <f t="shared" si="68"/>
        <v>na</v>
      </c>
      <c r="AZ100" s="46" t="s">
        <v>113</v>
      </c>
      <c r="BG100" s="1" t="s">
        <v>8</v>
      </c>
      <c r="BH100" t="s">
        <v>186</v>
      </c>
      <c r="BJ100" s="78"/>
      <c r="BK100" s="20">
        <v>3730.78</v>
      </c>
      <c r="BL100" s="139"/>
      <c r="BM100" s="72"/>
      <c r="BN100" s="72"/>
      <c r="BO100" s="12">
        <f t="shared" si="40"/>
        <v>0.01</v>
      </c>
      <c r="BP100" s="67">
        <f t="shared" si="46"/>
        <v>0.01</v>
      </c>
      <c r="CA100" s="11"/>
      <c r="CB100" s="25" t="str">
        <f t="shared" si="47"/>
        <v>na</v>
      </c>
      <c r="CC100" s="12" t="str">
        <f t="shared" si="69"/>
        <v>na</v>
      </c>
      <c r="CD100" s="12" t="str">
        <f t="shared" si="70"/>
        <v>na</v>
      </c>
      <c r="CE100" s="12" t="str">
        <f t="shared" si="71"/>
        <v>na</v>
      </c>
      <c r="CF100" s="12" t="str">
        <f t="shared" si="72"/>
        <v>na</v>
      </c>
      <c r="CG100" s="12" t="str">
        <f t="shared" si="73"/>
        <v>na</v>
      </c>
      <c r="CH100" s="12" t="str">
        <f t="shared" si="74"/>
        <v>na</v>
      </c>
      <c r="CI100" s="12" t="str">
        <f t="shared" si="75"/>
        <v>na</v>
      </c>
      <c r="CJ100" s="12" t="str">
        <f t="shared" si="76"/>
        <v>na</v>
      </c>
      <c r="CK100" s="12" t="str">
        <f t="shared" si="77"/>
        <v>na</v>
      </c>
      <c r="CL100" s="12" t="str">
        <f t="shared" si="78"/>
        <v>na</v>
      </c>
      <c r="CM100" s="25" t="str">
        <f t="shared" si="48"/>
        <v>na</v>
      </c>
      <c r="CN100" s="12" t="str">
        <f t="shared" si="79"/>
        <v>na</v>
      </c>
      <c r="CO100" s="12" t="str">
        <f t="shared" si="80"/>
        <v>na</v>
      </c>
      <c r="CP100" s="12" t="str">
        <f t="shared" si="81"/>
        <v>na</v>
      </c>
      <c r="CQ100" s="12" t="str">
        <f t="shared" si="82"/>
        <v>na</v>
      </c>
      <c r="CR100" s="12" t="str">
        <f t="shared" si="83"/>
        <v>na</v>
      </c>
      <c r="CS100" s="12" t="str">
        <f t="shared" si="84"/>
        <v>na</v>
      </c>
      <c r="CT100" s="12" t="str">
        <f t="shared" si="85"/>
        <v>na</v>
      </c>
      <c r="CU100" s="12" t="str">
        <f t="shared" si="86"/>
        <v>na</v>
      </c>
      <c r="CV100" s="12" t="str">
        <f t="shared" si="87"/>
        <v>na</v>
      </c>
      <c r="CW100" s="67" t="str">
        <f t="shared" si="88"/>
        <v>na</v>
      </c>
    </row>
    <row r="101" spans="1:101" x14ac:dyDescent="0.25">
      <c r="A101" s="46" t="s">
        <v>114</v>
      </c>
      <c r="H101" s="1" t="s">
        <v>8</v>
      </c>
      <c r="I101" t="s">
        <v>186</v>
      </c>
      <c r="K101" s="78"/>
      <c r="L101" s="20">
        <v>125</v>
      </c>
      <c r="M101" s="139"/>
      <c r="N101" s="72"/>
      <c r="O101" s="72"/>
      <c r="P101" s="12">
        <f t="shared" si="37"/>
        <v>0.01</v>
      </c>
      <c r="Q101" s="67">
        <f t="shared" si="43"/>
        <v>0.01</v>
      </c>
      <c r="AB101" s="11"/>
      <c r="AC101" s="25" t="str">
        <f t="shared" si="44"/>
        <v>na</v>
      </c>
      <c r="AD101" s="12" t="str">
        <f t="shared" si="49"/>
        <v>na</v>
      </c>
      <c r="AE101" s="12" t="str">
        <f t="shared" si="50"/>
        <v>na</v>
      </c>
      <c r="AF101" s="12" t="str">
        <f t="shared" si="51"/>
        <v>na</v>
      </c>
      <c r="AG101" s="12" t="str">
        <f t="shared" si="52"/>
        <v>na</v>
      </c>
      <c r="AH101" s="12" t="str">
        <f t="shared" si="53"/>
        <v>na</v>
      </c>
      <c r="AI101" s="12" t="str">
        <f t="shared" si="54"/>
        <v>na</v>
      </c>
      <c r="AJ101" s="12" t="str">
        <f t="shared" si="55"/>
        <v>na</v>
      </c>
      <c r="AK101" s="12" t="str">
        <f t="shared" si="56"/>
        <v>na</v>
      </c>
      <c r="AL101" s="12" t="str">
        <f t="shared" si="57"/>
        <v>na</v>
      </c>
      <c r="AM101" s="12" t="str">
        <f t="shared" si="58"/>
        <v>na</v>
      </c>
      <c r="AN101" s="25" t="str">
        <f t="shared" si="45"/>
        <v>na</v>
      </c>
      <c r="AO101" s="12" t="str">
        <f t="shared" si="59"/>
        <v>na</v>
      </c>
      <c r="AP101" s="12" t="str">
        <f t="shared" si="60"/>
        <v>na</v>
      </c>
      <c r="AQ101" s="12" t="str">
        <f t="shared" si="61"/>
        <v>na</v>
      </c>
      <c r="AR101" s="12" t="str">
        <f t="shared" si="62"/>
        <v>na</v>
      </c>
      <c r="AS101" s="12" t="str">
        <f t="shared" si="63"/>
        <v>na</v>
      </c>
      <c r="AT101" s="12" t="str">
        <f t="shared" si="64"/>
        <v>na</v>
      </c>
      <c r="AU101" s="12" t="str">
        <f t="shared" si="65"/>
        <v>na</v>
      </c>
      <c r="AV101" s="12" t="str">
        <f t="shared" si="66"/>
        <v>na</v>
      </c>
      <c r="AW101" s="12" t="str">
        <f t="shared" si="67"/>
        <v>na</v>
      </c>
      <c r="AX101" s="67" t="str">
        <f t="shared" si="68"/>
        <v>na</v>
      </c>
      <c r="AZ101" s="46" t="s">
        <v>114</v>
      </c>
      <c r="BG101" s="1" t="s">
        <v>8</v>
      </c>
      <c r="BH101" t="s">
        <v>186</v>
      </c>
      <c r="BJ101" s="78"/>
      <c r="BK101" s="20">
        <v>125</v>
      </c>
      <c r="BL101" s="139"/>
      <c r="BM101" s="72"/>
      <c r="BN101" s="72"/>
      <c r="BO101" s="12">
        <f t="shared" si="40"/>
        <v>0.01</v>
      </c>
      <c r="BP101" s="67">
        <f t="shared" si="46"/>
        <v>0.01</v>
      </c>
      <c r="CA101" s="11"/>
      <c r="CB101" s="25" t="str">
        <f t="shared" si="47"/>
        <v>na</v>
      </c>
      <c r="CC101" s="12" t="str">
        <f t="shared" si="69"/>
        <v>na</v>
      </c>
      <c r="CD101" s="12" t="str">
        <f t="shared" si="70"/>
        <v>na</v>
      </c>
      <c r="CE101" s="12" t="str">
        <f t="shared" si="71"/>
        <v>na</v>
      </c>
      <c r="CF101" s="12" t="str">
        <f t="shared" si="72"/>
        <v>na</v>
      </c>
      <c r="CG101" s="12" t="str">
        <f t="shared" si="73"/>
        <v>na</v>
      </c>
      <c r="CH101" s="12" t="str">
        <f t="shared" si="74"/>
        <v>na</v>
      </c>
      <c r="CI101" s="12" t="str">
        <f t="shared" si="75"/>
        <v>na</v>
      </c>
      <c r="CJ101" s="12" t="str">
        <f t="shared" si="76"/>
        <v>na</v>
      </c>
      <c r="CK101" s="12" t="str">
        <f t="shared" si="77"/>
        <v>na</v>
      </c>
      <c r="CL101" s="12" t="str">
        <f t="shared" si="78"/>
        <v>na</v>
      </c>
      <c r="CM101" s="25" t="str">
        <f t="shared" si="48"/>
        <v>na</v>
      </c>
      <c r="CN101" s="12" t="str">
        <f t="shared" si="79"/>
        <v>na</v>
      </c>
      <c r="CO101" s="12" t="str">
        <f t="shared" si="80"/>
        <v>na</v>
      </c>
      <c r="CP101" s="12" t="str">
        <f t="shared" si="81"/>
        <v>na</v>
      </c>
      <c r="CQ101" s="12" t="str">
        <f t="shared" si="82"/>
        <v>na</v>
      </c>
      <c r="CR101" s="12" t="str">
        <f t="shared" si="83"/>
        <v>na</v>
      </c>
      <c r="CS101" s="12" t="str">
        <f t="shared" si="84"/>
        <v>na</v>
      </c>
      <c r="CT101" s="12" t="str">
        <f t="shared" si="85"/>
        <v>na</v>
      </c>
      <c r="CU101" s="12" t="str">
        <f t="shared" si="86"/>
        <v>na</v>
      </c>
      <c r="CV101" s="12" t="str">
        <f t="shared" si="87"/>
        <v>na</v>
      </c>
      <c r="CW101" s="67" t="str">
        <f t="shared" si="88"/>
        <v>na</v>
      </c>
    </row>
    <row r="102" spans="1:101" x14ac:dyDescent="0.25">
      <c r="M102" s="1"/>
      <c r="R102" s="1"/>
      <c r="AB102" s="2"/>
      <c r="AN102" s="1"/>
      <c r="AW102" s="2"/>
      <c r="AX102" s="2"/>
      <c r="BL102" s="1"/>
      <c r="BQ102" s="1"/>
      <c r="BZ102" s="2"/>
      <c r="CA102" s="2"/>
      <c r="CM102" s="1"/>
      <c r="CV102" s="2"/>
      <c r="CW102" s="2"/>
    </row>
    <row r="103" spans="1:101" x14ac:dyDescent="0.25">
      <c r="A103" t="s">
        <v>40</v>
      </c>
      <c r="M103" s="84" t="e">
        <f>AVERAGE(M68:M101)</f>
        <v>#DIV/0!</v>
      </c>
      <c r="N103" s="16"/>
      <c r="O103" s="16"/>
      <c r="P103" s="16"/>
      <c r="Q103" s="16"/>
      <c r="R103" s="1">
        <f>AVERAGE(R68:R101)</f>
        <v>1</v>
      </c>
      <c r="S103">
        <f t="shared" ref="S103:AB103" si="89">AVERAGE(S68:S101)</f>
        <v>0.75</v>
      </c>
      <c r="T103">
        <f t="shared" si="89"/>
        <v>0.75</v>
      </c>
      <c r="U103">
        <f t="shared" si="89"/>
        <v>0.79807692307692313</v>
      </c>
      <c r="V103">
        <f t="shared" si="89"/>
        <v>0.88461538461538458</v>
      </c>
      <c r="W103">
        <f t="shared" si="89"/>
        <v>0.47916666666666669</v>
      </c>
      <c r="X103">
        <f t="shared" si="89"/>
        <v>0.86363636363636365</v>
      </c>
      <c r="Y103">
        <f t="shared" si="89"/>
        <v>1</v>
      </c>
      <c r="Z103" t="e">
        <f t="shared" si="89"/>
        <v>#DIV/0!</v>
      </c>
      <c r="AA103">
        <f t="shared" si="89"/>
        <v>1</v>
      </c>
      <c r="AB103" s="2">
        <f t="shared" si="89"/>
        <v>1</v>
      </c>
      <c r="AC103" s="25">
        <f t="shared" ref="AC103:AM103" si="90">(1/R104)*(SUM(AC68:AC101))</f>
        <v>-4.6051701859880909</v>
      </c>
      <c r="AD103" s="12">
        <f t="shared" si="90"/>
        <v>-4.6051701859880909</v>
      </c>
      <c r="AE103" s="12">
        <f t="shared" si="90"/>
        <v>-4.60517018598809</v>
      </c>
      <c r="AF103" s="12">
        <f t="shared" si="90"/>
        <v>-4.6051701859880909</v>
      </c>
      <c r="AG103" s="12">
        <f t="shared" si="90"/>
        <v>-4.6051701859880918</v>
      </c>
      <c r="AH103" s="12">
        <f t="shared" si="90"/>
        <v>-4.60517018598809</v>
      </c>
      <c r="AI103" s="12">
        <f t="shared" si="90"/>
        <v>-4.6051701859880918</v>
      </c>
      <c r="AJ103" s="12">
        <f t="shared" si="90"/>
        <v>-4.6051701859880909</v>
      </c>
      <c r="AK103" s="12" t="e">
        <f t="shared" si="90"/>
        <v>#DIV/0!</v>
      </c>
      <c r="AL103" s="12">
        <f t="shared" si="90"/>
        <v>-4.6051701859880909</v>
      </c>
      <c r="AM103" s="12">
        <f t="shared" si="90"/>
        <v>-4.6051701859880909</v>
      </c>
      <c r="AN103" s="25">
        <f>SUM(AN68:AN101)</f>
        <v>16</v>
      </c>
      <c r="AO103" s="12">
        <f t="shared" ref="AO103:AX103" si="91">SUM(AO68:AO101)</f>
        <v>14.666666666666668</v>
      </c>
      <c r="AP103" s="12">
        <f t="shared" si="91"/>
        <v>7.333333333333333</v>
      </c>
      <c r="AQ103" s="12">
        <f t="shared" si="91"/>
        <v>14.890840470314989</v>
      </c>
      <c r="AR103" s="12">
        <f t="shared" si="91"/>
        <v>14.216446124763708</v>
      </c>
      <c r="AS103" s="12">
        <f t="shared" si="91"/>
        <v>22.3758034026465</v>
      </c>
      <c r="AT103" s="12">
        <f t="shared" si="91"/>
        <v>12.234072022160667</v>
      </c>
      <c r="AU103" s="12">
        <f t="shared" si="91"/>
        <v>5</v>
      </c>
      <c r="AV103" s="12">
        <f t="shared" si="91"/>
        <v>0</v>
      </c>
      <c r="AW103" s="67">
        <f t="shared" si="91"/>
        <v>1</v>
      </c>
      <c r="AX103" s="67">
        <f t="shared" si="91"/>
        <v>3</v>
      </c>
      <c r="AZ103" t="s">
        <v>40</v>
      </c>
      <c r="BL103" s="84">
        <f>AVERAGE(BL68:BL101)</f>
        <v>14</v>
      </c>
      <c r="BM103" s="16"/>
      <c r="BN103" s="16"/>
      <c r="BO103" s="16"/>
      <c r="BP103" s="16"/>
      <c r="BQ103" s="1">
        <f>AVERAGE(BQ68:BQ101)</f>
        <v>1</v>
      </c>
      <c r="BR103">
        <f t="shared" ref="BR103:CA103" si="92">AVERAGE(BR68:BR101)</f>
        <v>0.75</v>
      </c>
      <c r="BS103">
        <f t="shared" si="92"/>
        <v>0.75</v>
      </c>
      <c r="BT103">
        <f t="shared" si="92"/>
        <v>0.79807692307692313</v>
      </c>
      <c r="BU103">
        <f t="shared" si="92"/>
        <v>0.88461538461538458</v>
      </c>
      <c r="BV103">
        <f t="shared" si="92"/>
        <v>0.47916666666666669</v>
      </c>
      <c r="BW103">
        <f t="shared" si="92"/>
        <v>0.86363636363636365</v>
      </c>
      <c r="BX103">
        <f t="shared" si="92"/>
        <v>1</v>
      </c>
      <c r="BY103" t="e">
        <f t="shared" si="92"/>
        <v>#DIV/0!</v>
      </c>
      <c r="BZ103">
        <f t="shared" si="92"/>
        <v>1</v>
      </c>
      <c r="CA103" s="2">
        <f t="shared" si="92"/>
        <v>1</v>
      </c>
      <c r="CB103" s="25">
        <f t="shared" ref="CB103:CL103" si="93">(1/BQ104)*(SUM(CB68:CB101))</f>
        <v>-2.7612494114454407</v>
      </c>
      <c r="CC103" s="12">
        <f t="shared" si="93"/>
        <v>-2.8361841529655551</v>
      </c>
      <c r="CD103" s="12">
        <f t="shared" si="93"/>
        <v>-3.5900387819695823</v>
      </c>
      <c r="CE103" s="12">
        <f t="shared" si="93"/>
        <v>-2.5307638613579768</v>
      </c>
      <c r="CF103" s="12">
        <f t="shared" si="93"/>
        <v>-2.698849080921538</v>
      </c>
      <c r="CG103" s="12">
        <f t="shared" si="93"/>
        <v>-2.4689253001050577</v>
      </c>
      <c r="CH103" s="12">
        <f t="shared" si="93"/>
        <v>-3.3216059647715341</v>
      </c>
      <c r="CI103" s="12">
        <f t="shared" si="93"/>
        <v>-2.0267216273766806</v>
      </c>
      <c r="CJ103" s="12" t="e">
        <f t="shared" si="93"/>
        <v>#DIV/0!</v>
      </c>
      <c r="CK103" s="12">
        <f t="shared" si="93"/>
        <v>-2.2083324980819476</v>
      </c>
      <c r="CL103" s="12">
        <f t="shared" si="93"/>
        <v>-3.5274528243867533</v>
      </c>
      <c r="CM103" s="25">
        <f>SUM(CM68:CM101)</f>
        <v>32.631598750294415</v>
      </c>
      <c r="CN103" s="12">
        <f t="shared" ref="CN103:CW103" si="94">SUM(CN68:CN101)</f>
        <v>25.060213855328605</v>
      </c>
      <c r="CO103" s="12">
        <f t="shared" si="94"/>
        <v>33.441124241847596</v>
      </c>
      <c r="CP103" s="12">
        <f t="shared" si="94"/>
        <v>15.807702207743468</v>
      </c>
      <c r="CQ103" s="12">
        <f t="shared" si="94"/>
        <v>27.212814342879192</v>
      </c>
      <c r="CR103" s="12">
        <f t="shared" si="94"/>
        <v>82.717047889873214</v>
      </c>
      <c r="CS103" s="12">
        <f t="shared" si="94"/>
        <v>27.907768930339394</v>
      </c>
      <c r="CT103" s="12">
        <f t="shared" si="94"/>
        <v>9.5189248563254125</v>
      </c>
      <c r="CU103" s="12">
        <f t="shared" si="94"/>
        <v>0</v>
      </c>
      <c r="CV103" s="67">
        <f t="shared" si="94"/>
        <v>1.045806743099976</v>
      </c>
      <c r="CW103" s="67">
        <f t="shared" si="94"/>
        <v>4.1015954248498758</v>
      </c>
    </row>
    <row r="104" spans="1:101" x14ac:dyDescent="0.25">
      <c r="A104" t="s">
        <v>41</v>
      </c>
      <c r="N104" s="16"/>
      <c r="O104" s="16"/>
      <c r="P104" s="16"/>
      <c r="Q104" s="16"/>
      <c r="R104" s="1">
        <f>COUNTIF(R68:R101,"&gt;0")</f>
        <v>16</v>
      </c>
      <c r="S104">
        <f t="shared" ref="S104:AB104" si="95">COUNTIF(S68:S101,"&gt;0")</f>
        <v>12</v>
      </c>
      <c r="T104">
        <f t="shared" si="95"/>
        <v>6</v>
      </c>
      <c r="U104">
        <f t="shared" si="95"/>
        <v>13</v>
      </c>
      <c r="V104">
        <f t="shared" si="95"/>
        <v>13</v>
      </c>
      <c r="W104">
        <f t="shared" si="95"/>
        <v>12</v>
      </c>
      <c r="X104">
        <f t="shared" si="95"/>
        <v>11</v>
      </c>
      <c r="Y104">
        <f t="shared" si="95"/>
        <v>5</v>
      </c>
      <c r="Z104">
        <f t="shared" si="95"/>
        <v>0</v>
      </c>
      <c r="AA104">
        <f t="shared" si="95"/>
        <v>1</v>
      </c>
      <c r="AB104" s="2">
        <f t="shared" si="95"/>
        <v>3</v>
      </c>
      <c r="AC104" s="25"/>
      <c r="AD104" s="12"/>
      <c r="AE104" s="12"/>
      <c r="AF104" s="12"/>
      <c r="AG104" s="12"/>
      <c r="AH104" s="12"/>
      <c r="AI104" s="12"/>
      <c r="AJ104" s="12"/>
      <c r="AK104" s="12"/>
      <c r="AL104" s="12"/>
      <c r="AM104" s="12"/>
      <c r="AN104" s="25">
        <f t="shared" ref="AN104:AX104" si="96">AN103*AC105^2</f>
        <v>1.6000000000000012E-3</v>
      </c>
      <c r="AO104" s="12">
        <f t="shared" si="96"/>
        <v>1.4666666666666678E-3</v>
      </c>
      <c r="AP104" s="12">
        <f t="shared" si="96"/>
        <v>7.3333333333333529E-4</v>
      </c>
      <c r="AQ104" s="12">
        <f t="shared" si="96"/>
        <v>1.4890840470315001E-3</v>
      </c>
      <c r="AR104" s="12">
        <f t="shared" si="96"/>
        <v>1.4216446124763694E-3</v>
      </c>
      <c r="AS104" s="12">
        <f t="shared" si="96"/>
        <v>2.2375803402646562E-3</v>
      </c>
      <c r="AT104" s="12">
        <f t="shared" si="96"/>
        <v>1.2234072022160654E-3</v>
      </c>
      <c r="AU104" s="12">
        <f t="shared" si="96"/>
        <v>5.0000000000000034E-4</v>
      </c>
      <c r="AV104" s="12" t="e">
        <f t="shared" si="96"/>
        <v>#DIV/0!</v>
      </c>
      <c r="AW104" s="67">
        <f t="shared" si="96"/>
        <v>1.0000000000000007E-4</v>
      </c>
      <c r="AX104" s="67">
        <f t="shared" si="96"/>
        <v>3.0000000000000024E-4</v>
      </c>
      <c r="AZ104" t="s">
        <v>41</v>
      </c>
      <c r="BM104" s="16"/>
      <c r="BN104" s="16"/>
      <c r="BO104" s="16"/>
      <c r="BP104" s="16"/>
      <c r="BQ104" s="1">
        <f>COUNTIF(BQ68:BQ101,"&gt;0")</f>
        <v>16</v>
      </c>
      <c r="BR104">
        <f t="shared" ref="BR104:CA104" si="97">COUNTIF(BR68:BR101,"&gt;0")</f>
        <v>12</v>
      </c>
      <c r="BS104">
        <f t="shared" si="97"/>
        <v>6</v>
      </c>
      <c r="BT104">
        <f t="shared" si="97"/>
        <v>13</v>
      </c>
      <c r="BU104">
        <f t="shared" si="97"/>
        <v>13</v>
      </c>
      <c r="BV104">
        <f t="shared" si="97"/>
        <v>12</v>
      </c>
      <c r="BW104">
        <f t="shared" si="97"/>
        <v>11</v>
      </c>
      <c r="BX104">
        <f t="shared" si="97"/>
        <v>5</v>
      </c>
      <c r="BY104">
        <f t="shared" si="97"/>
        <v>0</v>
      </c>
      <c r="BZ104" s="2">
        <f t="shared" si="97"/>
        <v>1</v>
      </c>
      <c r="CA104" s="2">
        <f t="shared" si="97"/>
        <v>3</v>
      </c>
      <c r="CB104" s="25"/>
      <c r="CC104" s="12"/>
      <c r="CD104" s="12"/>
      <c r="CE104" s="12"/>
      <c r="CF104" s="12"/>
      <c r="CG104" s="12"/>
      <c r="CH104" s="12"/>
      <c r="CI104" s="12"/>
      <c r="CJ104" s="12"/>
      <c r="CK104" s="12"/>
      <c r="CL104" s="12"/>
      <c r="CM104" s="25">
        <f t="shared" ref="CM104:CW104" si="98">CM103*CB105^2</f>
        <v>0.13039099127969336</v>
      </c>
      <c r="CN104" s="12">
        <f t="shared" si="98"/>
        <v>8.6199851610713321E-2</v>
      </c>
      <c r="CO104" s="12">
        <f t="shared" si="98"/>
        <v>2.546905338366422E-2</v>
      </c>
      <c r="CP104" s="12">
        <f t="shared" si="98"/>
        <v>0.10015558821638972</v>
      </c>
      <c r="CQ104" s="12">
        <f t="shared" si="98"/>
        <v>0.12319212086642138</v>
      </c>
      <c r="CR104" s="12">
        <f t="shared" si="98"/>
        <v>0.59308065461857484</v>
      </c>
      <c r="CS104" s="12">
        <f t="shared" si="98"/>
        <v>3.6359243228285494E-2</v>
      </c>
      <c r="CT104" s="12">
        <f t="shared" si="98"/>
        <v>0.16527221979622511</v>
      </c>
      <c r="CU104" s="12" t="e">
        <f t="shared" si="98"/>
        <v>#DIV/0!</v>
      </c>
      <c r="CV104" s="67">
        <f t="shared" si="98"/>
        <v>1.262752396702304E-2</v>
      </c>
      <c r="CW104" s="67">
        <f t="shared" si="98"/>
        <v>3.5403502263187531E-3</v>
      </c>
    </row>
    <row r="105" spans="1:101" ht="24" x14ac:dyDescent="0.45">
      <c r="A105" s="28" t="s">
        <v>188</v>
      </c>
      <c r="N105" s="16"/>
      <c r="O105" s="16"/>
      <c r="P105" s="16"/>
      <c r="Q105" s="16"/>
      <c r="R105" s="1">
        <f>IF(R68&gt;0,$M68,0)+IF(R69&gt;0,$M69,0)+IF(R70&gt;0,$M70,0)+IF(R71&gt;0,$M71,0)+IF(R72&gt;0,$M72,0)+IF(R73&gt;0,$M73,0)+IF(R74&gt;0,$M74,0)+IF(R75&gt;0,$M75,0)+IF(R76&gt;0,$M76,0)+IF(R77&gt;0,$M77,0)+IF(R78&gt;0,$M78,0)+IF(R79&gt;0,$M79,0)+IF(R80&gt;0,$M80,0)+IF(R81&gt;0,$M81,0)+IF(R82&gt;0,$M82,0)+IF(R83&gt;0,$M83,0)+IF(R84&gt;0,$M84,0)+IF(R85&gt;0,$M85,0)+IF(R86&gt;0,$M86,0)+IF(R87&gt;0,$M87,0)+IF(R88&gt;0,$M88,0)+IF(R89&gt;0,$M89,0)+IF(R90&gt;0,$M90,0)+IF(R91&gt;0,$M91,0)+IF(R92&gt;0,$M92,0)+IF(R93&gt;0,$M93,0)+IF(R94&gt;0,$M94,0)+IF(R95&gt;0,$M95,0)+IF(R96&gt;0,$M96,0)+IF(R97&gt;0,$M97,0)+IF(R98&gt;0,$M98,0)+IF(R99&gt;0,$M99,0)+IF(R100&gt;0,$M100,0)+IF(R101&gt;0,$M101,0)</f>
        <v>0</v>
      </c>
      <c r="S105">
        <f t="shared" ref="S105:AB105" si="99">IF(S68&gt;0,$M68,0)+IF(S69&gt;0,$M69,0)+IF(S70&gt;0,$M70,0)+IF(S71&gt;0,$M71,0)+IF(S72&gt;0,$M72,0)+IF(S73&gt;0,$M73,0)+IF(S74&gt;0,$M74,0)+IF(S75&gt;0,$M75,0)+IF(S76&gt;0,$M76,0)+IF(S77&gt;0,$M77,0)+IF(S78&gt;0,$M78,0)+IF(S79&gt;0,$M79,0)+IF(S80&gt;0,$M80,0)+IF(S81&gt;0,$M81,0)+IF(S82&gt;0,$M82,0)+IF(S83&gt;0,$M83,0)+IF(S84&gt;0,$M84,0)+IF(S85&gt;0,$M85,0)+IF(S86&gt;0,$M86,0)+IF(S87&gt;0,$M87,0)+IF(S88&gt;0,$M88,0)+IF(S89&gt;0,$M89,0)+IF(S90&gt;0,$M90,0)+IF(S91&gt;0,$M91,0)+IF(S92&gt;0,$M92,0)+IF(S93&gt;0,$M93,0)+IF(S94&gt;0,$M94,0)+IF(S95&gt;0,$M95,0)+IF(S96&gt;0,$M96,0)+IF(S97&gt;0,$M97,0)+IF(S98&gt;0,$M98,0)+IF(S99&gt;0,$M99,0)+IF(S100&gt;0,$M100,0)+IF(S101&gt;0,$M101,0)</f>
        <v>0</v>
      </c>
      <c r="T105">
        <f t="shared" si="99"/>
        <v>0</v>
      </c>
      <c r="U105">
        <f t="shared" si="99"/>
        <v>0</v>
      </c>
      <c r="V105">
        <f t="shared" si="99"/>
        <v>0</v>
      </c>
      <c r="W105">
        <f t="shared" si="99"/>
        <v>0</v>
      </c>
      <c r="X105">
        <f t="shared" si="99"/>
        <v>0</v>
      </c>
      <c r="Y105">
        <f t="shared" si="99"/>
        <v>0</v>
      </c>
      <c r="Z105">
        <f t="shared" si="99"/>
        <v>0</v>
      </c>
      <c r="AA105">
        <f t="shared" si="99"/>
        <v>0</v>
      </c>
      <c r="AB105" s="2">
        <f t="shared" si="99"/>
        <v>0</v>
      </c>
      <c r="AC105" s="30">
        <f>EXP(AC103)</f>
        <v>1.0000000000000004E-2</v>
      </c>
      <c r="AD105" s="30">
        <f t="shared" ref="AD105:AM105" si="100">EXP(AD103)</f>
        <v>1.0000000000000004E-2</v>
      </c>
      <c r="AE105" s="30">
        <f t="shared" si="100"/>
        <v>1.0000000000000014E-2</v>
      </c>
      <c r="AF105" s="30">
        <f t="shared" si="100"/>
        <v>1.0000000000000004E-2</v>
      </c>
      <c r="AG105" s="30">
        <f t="shared" si="100"/>
        <v>9.999999999999995E-3</v>
      </c>
      <c r="AH105" s="30">
        <f t="shared" si="100"/>
        <v>1.0000000000000014E-2</v>
      </c>
      <c r="AI105" s="30">
        <f t="shared" si="100"/>
        <v>9.999999999999995E-3</v>
      </c>
      <c r="AJ105" s="30">
        <f t="shared" si="100"/>
        <v>1.0000000000000004E-2</v>
      </c>
      <c r="AK105" s="30" t="e">
        <f t="shared" si="100"/>
        <v>#DIV/0!</v>
      </c>
      <c r="AL105" s="30">
        <f t="shared" si="100"/>
        <v>1.0000000000000004E-2</v>
      </c>
      <c r="AM105" s="30">
        <f t="shared" si="100"/>
        <v>1.0000000000000004E-2</v>
      </c>
      <c r="AN105" s="25">
        <f>SQRT(AN104)</f>
        <v>4.0000000000000015E-2</v>
      </c>
      <c r="AO105" s="12">
        <f t="shared" ref="AO105:AX105" si="101">SQRT(AO104)</f>
        <v>3.829708431025354E-2</v>
      </c>
      <c r="AP105" s="12">
        <f t="shared" si="101"/>
        <v>2.7080128015453238E-2</v>
      </c>
      <c r="AQ105" s="12">
        <f t="shared" si="101"/>
        <v>3.8588651790798546E-2</v>
      </c>
      <c r="AR105" s="12">
        <f t="shared" si="101"/>
        <v>3.7704702789922231E-2</v>
      </c>
      <c r="AS105" s="12">
        <f t="shared" si="101"/>
        <v>4.730306903642359E-2</v>
      </c>
      <c r="AT105" s="12">
        <f t="shared" si="101"/>
        <v>3.4977238344615851E-2</v>
      </c>
      <c r="AU105" s="12">
        <f t="shared" si="101"/>
        <v>2.2360679774997904E-2</v>
      </c>
      <c r="AV105" s="12" t="e">
        <f t="shared" si="101"/>
        <v>#DIV/0!</v>
      </c>
      <c r="AW105" s="67">
        <f t="shared" si="101"/>
        <v>1.0000000000000004E-2</v>
      </c>
      <c r="AX105" s="67">
        <f t="shared" si="101"/>
        <v>1.732050807568878E-2</v>
      </c>
      <c r="AZ105" s="28" t="s">
        <v>188</v>
      </c>
      <c r="BM105" s="16"/>
      <c r="BN105" s="16"/>
      <c r="BO105" s="16"/>
      <c r="BP105" s="16"/>
      <c r="BQ105" s="1">
        <f>IF(BQ68&gt;0,$BL68,0)+IF(BQ69&gt;0,$BL69,0)+IF(BQ70&gt;0,$BL70,0)+IF(BQ71&gt;0,$BL71,0)+IF(BQ72&gt;0,$BL72,0)+IF(BQ73&gt;0,$BL73,0)+IF(BQ74&gt;0,$BL74,0)+IF(BQ75&gt;0,$BL75,0)+IF(BQ76&gt;0,$BL76,0)+IF(BQ77&gt;0,$BL77,0)+IF(BQ78&gt;0,$BL78,0)+IF(BQ79&gt;0,$BL79,0)+IF(BQ80&gt;0,$BL80,0)+IF(BQ81&gt;0,$BL81,0)+IF(BQ82&gt;0,$BL82,0)+IF(BQ83&gt;0,$BL83,0)+IF(BQ84&gt;0,$BL84,0)+IF(BQ85&gt;0,$BL85,0)+IF(BQ86&gt;0,$BL86,0)+IF(BQ87&gt;0,$BL87,0)+IF(BQ88&gt;0,$BL88,0)+IF(BQ89&gt;0,$BL89,0)+IF(BQ90&gt;0,$BL90,0)+IF(BQ91&gt;0,$BL91,0)+IF(BQ92&gt;0,$BL92,0)+IF(BQ93&gt;0,$BL93,0)+IF(BQ94&gt;0,$BL94,0)+IF(BQ95&gt;0,$BL95,0)+IF(BQ96&gt;0,$BL96,0)+IF(BQ97&gt;0,$BL97,0)+IF(BQ98&gt;0,$BL98,0)+IF(BQ99&gt;0,$BL99,0)+IF(BQ100&gt;0,$BL100,0)+IF(BQ101&gt;0,$BL101,0)</f>
        <v>224</v>
      </c>
      <c r="BR105">
        <f t="shared" ref="BR105:CA105" si="102">IF(BR68&gt;0,$BL68,0)+IF(BR69&gt;0,$BL69,0)+IF(BR70&gt;0,$BL70,0)+IF(BR71&gt;0,$BL71,0)+IF(BR72&gt;0,$BL72,0)+IF(BR73&gt;0,$BL73,0)+IF(BR74&gt;0,$BL74,0)+IF(BR75&gt;0,$BL75,0)+IF(BR76&gt;0,$BL76,0)+IF(BR77&gt;0,$BL77,0)+IF(BR78&gt;0,$BL78,0)+IF(BR79&gt;0,$BL79,0)+IF(BR80&gt;0,$BL80,0)+IF(BR81&gt;0,$BL81,0)+IF(BR82&gt;0,$BL82,0)+IF(BR83&gt;0,$BL83,0)+IF(BR84&gt;0,$BL84,0)+IF(BR85&gt;0,$BL85,0)+IF(BR86&gt;0,$BL86,0)+IF(BR87&gt;0,$BL87,0)+IF(BR88&gt;0,$BL88,0)+IF(BR89&gt;0,$BL89,0)+IF(BR90&gt;0,$BL90,0)+IF(BR91&gt;0,$BL91,0)+IF(BR92&gt;0,$BL92,0)+IF(BR93&gt;0,$BL93,0)+IF(BR94&gt;0,$BL94,0)+IF(BR95&gt;0,$BL95,0)+IF(BR96&gt;0,$BL96,0)+IF(BR97&gt;0,$BL97,0)+IF(BR98&gt;0,$BL98,0)+IF(BR99&gt;0,$BL99,0)+IF(BR100&gt;0,$BL100,0)+IF(BR101&gt;0,$BL101,0)</f>
        <v>168</v>
      </c>
      <c r="BS105">
        <f t="shared" si="102"/>
        <v>84</v>
      </c>
      <c r="BT105">
        <f t="shared" si="102"/>
        <v>182</v>
      </c>
      <c r="BU105">
        <f t="shared" si="102"/>
        <v>182</v>
      </c>
      <c r="BV105">
        <f t="shared" si="102"/>
        <v>168</v>
      </c>
      <c r="BW105">
        <f t="shared" si="102"/>
        <v>154</v>
      </c>
      <c r="BX105">
        <f t="shared" si="102"/>
        <v>70</v>
      </c>
      <c r="BY105">
        <f t="shared" si="102"/>
        <v>0</v>
      </c>
      <c r="BZ105">
        <f t="shared" si="102"/>
        <v>14</v>
      </c>
      <c r="CA105" s="2">
        <f t="shared" si="102"/>
        <v>42</v>
      </c>
      <c r="CB105" s="30">
        <f>EXP(CB103)</f>
        <v>6.3212740279424404E-2</v>
      </c>
      <c r="CC105" s="30">
        <f t="shared" ref="CC105:CL105" si="103">EXP(CC103)</f>
        <v>5.8649035269222258E-2</v>
      </c>
      <c r="CD105" s="30">
        <f t="shared" si="103"/>
        <v>2.7597260126392534E-2</v>
      </c>
      <c r="CE105" s="30">
        <f t="shared" si="103"/>
        <v>7.9598195072459951E-2</v>
      </c>
      <c r="CF105" s="30">
        <f t="shared" si="103"/>
        <v>6.7282905374326643E-2</v>
      </c>
      <c r="CG105" s="30">
        <f t="shared" si="103"/>
        <v>8.4675811205055171E-2</v>
      </c>
      <c r="CH105" s="30">
        <f t="shared" si="103"/>
        <v>3.6094818176208035E-2</v>
      </c>
      <c r="CI105" s="30">
        <f t="shared" si="103"/>
        <v>0.13176679447656436</v>
      </c>
      <c r="CJ105" s="30" t="e">
        <f t="shared" si="103"/>
        <v>#DIV/0!</v>
      </c>
      <c r="CK105" s="30">
        <f t="shared" si="103"/>
        <v>0.10988372715689364</v>
      </c>
      <c r="CL105" s="30">
        <f t="shared" si="103"/>
        <v>2.937965578151925E-2</v>
      </c>
      <c r="CM105" s="25">
        <f>SQRT(CM104)</f>
        <v>0.36109692781813219</v>
      </c>
      <c r="CN105" s="12">
        <f t="shared" ref="CN105:CW105" si="104">SQRT(CN104)</f>
        <v>0.29359811240999717</v>
      </c>
      <c r="CO105" s="12">
        <f t="shared" si="104"/>
        <v>0.15959026719591712</v>
      </c>
      <c r="CP105" s="12">
        <f t="shared" si="104"/>
        <v>0.31647367697233481</v>
      </c>
      <c r="CQ105" s="12">
        <f t="shared" si="104"/>
        <v>0.35098735143366833</v>
      </c>
      <c r="CR105" s="12">
        <f t="shared" si="104"/>
        <v>0.77011729925938865</v>
      </c>
      <c r="CS105" s="12">
        <f t="shared" si="104"/>
        <v>0.1906809986031264</v>
      </c>
      <c r="CT105" s="12">
        <f t="shared" si="104"/>
        <v>0.40653686154668078</v>
      </c>
      <c r="CU105" s="12" t="e">
        <f t="shared" si="104"/>
        <v>#DIV/0!</v>
      </c>
      <c r="CV105" s="67">
        <f t="shared" si="104"/>
        <v>0.1123722562157717</v>
      </c>
      <c r="CW105" s="67">
        <f t="shared" si="104"/>
        <v>5.9500842232011748E-2</v>
      </c>
    </row>
    <row r="106" spans="1:101" ht="18" x14ac:dyDescent="0.35">
      <c r="A106" s="31" t="s">
        <v>189</v>
      </c>
      <c r="AC106" s="1"/>
      <c r="AL106" s="2"/>
      <c r="AM106" s="2"/>
      <c r="AZ106" s="31" t="s">
        <v>189</v>
      </c>
      <c r="CB106" s="1"/>
      <c r="CK106" s="2"/>
      <c r="CL106" s="2"/>
    </row>
    <row r="107" spans="1:101" x14ac:dyDescent="0.25">
      <c r="A107" s="31" t="s">
        <v>199</v>
      </c>
      <c r="T107" s="11"/>
      <c r="U107" s="11"/>
      <c r="V107" s="11"/>
      <c r="Z107" t="s">
        <v>43</v>
      </c>
      <c r="AC107" s="25">
        <f t="shared" ref="AC107:AM107" si="105">SQRT(((R105-1)*(AN105^2))/(R105-1))</f>
        <v>4.0000000000000015E-2</v>
      </c>
      <c r="AD107" s="12">
        <f t="shared" si="105"/>
        <v>3.829708431025354E-2</v>
      </c>
      <c r="AE107" s="12">
        <f t="shared" si="105"/>
        <v>2.7080128015453238E-2</v>
      </c>
      <c r="AF107" s="12">
        <f t="shared" si="105"/>
        <v>3.8588651790798546E-2</v>
      </c>
      <c r="AG107" s="12">
        <f t="shared" si="105"/>
        <v>3.7704702789922231E-2</v>
      </c>
      <c r="AH107" s="12">
        <f t="shared" si="105"/>
        <v>4.730306903642359E-2</v>
      </c>
      <c r="AI107" s="12">
        <f t="shared" si="105"/>
        <v>3.4977238344615851E-2</v>
      </c>
      <c r="AJ107" s="12">
        <f t="shared" si="105"/>
        <v>2.2360679774997904E-2</v>
      </c>
      <c r="AK107" s="12" t="e">
        <f t="shared" si="105"/>
        <v>#DIV/0!</v>
      </c>
      <c r="AL107" s="67">
        <f t="shared" si="105"/>
        <v>1.0000000000000004E-2</v>
      </c>
      <c r="AM107" s="67">
        <f t="shared" si="105"/>
        <v>1.732050807568878E-2</v>
      </c>
      <c r="AZ107" s="31" t="s">
        <v>199</v>
      </c>
      <c r="BS107" s="11"/>
      <c r="BT107" s="11"/>
      <c r="BU107" s="11"/>
      <c r="BY107" t="s">
        <v>43</v>
      </c>
      <c r="CB107" s="25">
        <f t="shared" ref="CB107:CL107" si="106">SQRT(((BQ105-1)*(CM105^2))/(BQ105-1))</f>
        <v>0.36109692781813219</v>
      </c>
      <c r="CC107" s="12">
        <f t="shared" si="106"/>
        <v>0.29359811240999717</v>
      </c>
      <c r="CD107" s="12">
        <f t="shared" si="106"/>
        <v>0.15959026719591712</v>
      </c>
      <c r="CE107" s="12">
        <f t="shared" si="106"/>
        <v>0.31647367697233481</v>
      </c>
      <c r="CF107" s="12">
        <f t="shared" si="106"/>
        <v>0.35098735143366833</v>
      </c>
      <c r="CG107" s="12">
        <f t="shared" si="106"/>
        <v>0.77011729925938865</v>
      </c>
      <c r="CH107" s="12">
        <f t="shared" si="106"/>
        <v>0.1906809986031264</v>
      </c>
      <c r="CI107" s="12">
        <f t="shared" si="106"/>
        <v>0.40653686154668078</v>
      </c>
      <c r="CJ107" s="12" t="e">
        <f t="shared" si="106"/>
        <v>#DIV/0!</v>
      </c>
      <c r="CK107" s="67">
        <f t="shared" si="106"/>
        <v>0.11237225621577171</v>
      </c>
      <c r="CL107" s="67">
        <f t="shared" si="106"/>
        <v>5.9500842232011748E-2</v>
      </c>
    </row>
    <row r="108" spans="1:101" x14ac:dyDescent="0.25">
      <c r="T108" s="11"/>
      <c r="U108" s="11"/>
      <c r="V108" s="11"/>
      <c r="Z108" t="s">
        <v>44</v>
      </c>
      <c r="AC108" s="25" t="e">
        <f t="shared" ref="AC108:AM108" si="107">(1-AC105)/(SQRT((2*(AC107^2)/R105)))</f>
        <v>#DIV/0!</v>
      </c>
      <c r="AD108" s="12" t="e">
        <f t="shared" si="107"/>
        <v>#DIV/0!</v>
      </c>
      <c r="AE108" s="12" t="e">
        <f t="shared" si="107"/>
        <v>#DIV/0!</v>
      </c>
      <c r="AF108" s="12" t="e">
        <f t="shared" si="107"/>
        <v>#DIV/0!</v>
      </c>
      <c r="AG108" s="12" t="e">
        <f t="shared" si="107"/>
        <v>#DIV/0!</v>
      </c>
      <c r="AH108" s="12" t="e">
        <f t="shared" si="107"/>
        <v>#DIV/0!</v>
      </c>
      <c r="AI108" s="12" t="e">
        <f t="shared" si="107"/>
        <v>#DIV/0!</v>
      </c>
      <c r="AJ108" s="12" t="e">
        <f t="shared" si="107"/>
        <v>#DIV/0!</v>
      </c>
      <c r="AK108" s="12" t="e">
        <f t="shared" si="107"/>
        <v>#DIV/0!</v>
      </c>
      <c r="AL108" s="67" t="e">
        <f t="shared" si="107"/>
        <v>#DIV/0!</v>
      </c>
      <c r="AM108" s="67" t="e">
        <f t="shared" si="107"/>
        <v>#DIV/0!</v>
      </c>
      <c r="BS108" s="11"/>
      <c r="BT108" s="11"/>
      <c r="BU108" s="11"/>
      <c r="BY108" t="s">
        <v>44</v>
      </c>
      <c r="CB108" s="25">
        <f t="shared" ref="CB108:CL108" si="108">(1-CB105)/(SQRT((2*(CB107^2)/BQ105)))</f>
        <v>27.455300000144302</v>
      </c>
      <c r="CC108" s="12">
        <f t="shared" si="108"/>
        <v>29.385829602163383</v>
      </c>
      <c r="CD108" s="12">
        <f t="shared" si="108"/>
        <v>39.487934460350495</v>
      </c>
      <c r="CE108" s="12">
        <f t="shared" si="108"/>
        <v>27.743456301803128</v>
      </c>
      <c r="CF108" s="12">
        <f t="shared" si="108"/>
        <v>25.350070216513192</v>
      </c>
      <c r="CG108" s="12">
        <f t="shared" si="108"/>
        <v>10.893255831574539</v>
      </c>
      <c r="CH108" s="12">
        <f t="shared" si="108"/>
        <v>44.358030979956389</v>
      </c>
      <c r="CI108" s="12">
        <f t="shared" si="108"/>
        <v>12.634861435863094</v>
      </c>
      <c r="CJ108" s="12" t="e">
        <f t="shared" si="108"/>
        <v>#DIV/0!</v>
      </c>
      <c r="CK108" s="67">
        <f t="shared" si="108"/>
        <v>20.957364167829549</v>
      </c>
      <c r="CL108" s="67">
        <f t="shared" si="108"/>
        <v>74.754256101139134</v>
      </c>
    </row>
    <row r="109" spans="1:101" x14ac:dyDescent="0.25">
      <c r="T109" s="11"/>
      <c r="U109" s="11"/>
      <c r="V109" s="11"/>
      <c r="Z109" t="s">
        <v>45</v>
      </c>
      <c r="AC109" s="25" t="e">
        <f t="shared" ref="AC109:AM109" si="109">TINV(0.05,2*R105-2)</f>
        <v>#NUM!</v>
      </c>
      <c r="AD109" s="12" t="e">
        <f t="shared" si="109"/>
        <v>#NUM!</v>
      </c>
      <c r="AE109" s="12" t="e">
        <f t="shared" si="109"/>
        <v>#NUM!</v>
      </c>
      <c r="AF109" s="12" t="e">
        <f t="shared" si="109"/>
        <v>#NUM!</v>
      </c>
      <c r="AG109" s="12" t="e">
        <f t="shared" si="109"/>
        <v>#NUM!</v>
      </c>
      <c r="AH109" s="12" t="e">
        <f t="shared" si="109"/>
        <v>#NUM!</v>
      </c>
      <c r="AI109" s="12" t="e">
        <f t="shared" si="109"/>
        <v>#NUM!</v>
      </c>
      <c r="AJ109" s="12" t="e">
        <f t="shared" si="109"/>
        <v>#NUM!</v>
      </c>
      <c r="AK109" s="12" t="e">
        <f t="shared" si="109"/>
        <v>#NUM!</v>
      </c>
      <c r="AL109" s="67" t="e">
        <f t="shared" si="109"/>
        <v>#NUM!</v>
      </c>
      <c r="AM109" s="67" t="e">
        <f t="shared" si="109"/>
        <v>#NUM!</v>
      </c>
      <c r="BS109" s="11"/>
      <c r="BT109" s="11"/>
      <c r="BU109" s="11"/>
      <c r="BY109" t="s">
        <v>45</v>
      </c>
      <c r="CB109" s="25">
        <f t="shared" ref="CB109:CL109" si="110">TINV(0.05,2*BQ105-2)</f>
        <v>1.9652971965789798</v>
      </c>
      <c r="CC109" s="12">
        <f t="shared" si="110"/>
        <v>1.9670919629190615</v>
      </c>
      <c r="CD109" s="12">
        <f t="shared" si="110"/>
        <v>1.9743577636580343</v>
      </c>
      <c r="CE109" s="12">
        <f t="shared" si="110"/>
        <v>1.9665388125099446</v>
      </c>
      <c r="CF109" s="12">
        <f t="shared" si="110"/>
        <v>1.9665388125099446</v>
      </c>
      <c r="CG109" s="12">
        <f t="shared" si="110"/>
        <v>1.9670919629190615</v>
      </c>
      <c r="CH109" s="12">
        <f t="shared" si="110"/>
        <v>1.9677467375895095</v>
      </c>
      <c r="CI109" s="12">
        <f t="shared" si="110"/>
        <v>1.9773035420276546</v>
      </c>
      <c r="CJ109" s="12" t="e">
        <f t="shared" si="110"/>
        <v>#NUM!</v>
      </c>
      <c r="CK109" s="67">
        <f t="shared" si="110"/>
        <v>2.0555294386428731</v>
      </c>
      <c r="CL109" s="67">
        <f t="shared" si="110"/>
        <v>1.9893185571365706</v>
      </c>
    </row>
    <row r="110" spans="1:101" x14ac:dyDescent="0.25">
      <c r="T110" s="11"/>
      <c r="U110" s="11"/>
      <c r="V110" s="11"/>
      <c r="Z110" t="s">
        <v>46</v>
      </c>
      <c r="AC110" s="25" t="e">
        <f t="shared" ref="AC110:AM110" si="111">TDIST(ABS(AC108),2*R105-2,1)</f>
        <v>#DIV/0!</v>
      </c>
      <c r="AD110" s="12" t="e">
        <f t="shared" si="111"/>
        <v>#DIV/0!</v>
      </c>
      <c r="AE110" s="12" t="e">
        <f t="shared" si="111"/>
        <v>#DIV/0!</v>
      </c>
      <c r="AF110" s="12" t="e">
        <f t="shared" si="111"/>
        <v>#DIV/0!</v>
      </c>
      <c r="AG110" s="12" t="e">
        <f t="shared" si="111"/>
        <v>#DIV/0!</v>
      </c>
      <c r="AH110" s="12" t="e">
        <f t="shared" si="111"/>
        <v>#DIV/0!</v>
      </c>
      <c r="AI110" s="12" t="e">
        <f t="shared" si="111"/>
        <v>#DIV/0!</v>
      </c>
      <c r="AJ110" s="12" t="e">
        <f t="shared" si="111"/>
        <v>#DIV/0!</v>
      </c>
      <c r="AK110" s="12" t="e">
        <f t="shared" si="111"/>
        <v>#DIV/0!</v>
      </c>
      <c r="AL110" s="67" t="e">
        <f t="shared" si="111"/>
        <v>#DIV/0!</v>
      </c>
      <c r="AM110" s="67" t="e">
        <f t="shared" si="111"/>
        <v>#DIV/0!</v>
      </c>
      <c r="BS110" s="11"/>
      <c r="BT110" s="11"/>
      <c r="BU110" s="11"/>
      <c r="BY110" t="s">
        <v>46</v>
      </c>
      <c r="CB110" s="25">
        <f t="shared" ref="CB110:CL110" si="112">TDIST(ABS(CB108),2*BQ105-2,1)</f>
        <v>3.4457013794091148E-98</v>
      </c>
      <c r="CC110" s="12">
        <f t="shared" si="112"/>
        <v>6.3274917608084305E-95</v>
      </c>
      <c r="CD110" s="12">
        <f t="shared" si="112"/>
        <v>1.3217998805093182E-86</v>
      </c>
      <c r="CE110" s="12">
        <f t="shared" si="112"/>
        <v>6.3874644379217694E-92</v>
      </c>
      <c r="CF110" s="12">
        <f t="shared" si="112"/>
        <v>1.5172497621094146E-82</v>
      </c>
      <c r="CG110" s="12">
        <f t="shared" si="112"/>
        <v>3.7766606669855012E-24</v>
      </c>
      <c r="CH110" s="12">
        <f t="shared" si="112"/>
        <v>1.336504078624555E-135</v>
      </c>
      <c r="CI110" s="12">
        <f t="shared" si="112"/>
        <v>4.2638513017044645E-25</v>
      </c>
      <c r="CJ110" s="12" t="e">
        <f t="shared" si="112"/>
        <v>#DIV/0!</v>
      </c>
      <c r="CK110" s="67">
        <f t="shared" si="112"/>
        <v>4.1307186603979024E-18</v>
      </c>
      <c r="CL110" s="67">
        <f t="shared" si="112"/>
        <v>1.6390971872249542E-77</v>
      </c>
    </row>
    <row r="111" spans="1:101" x14ac:dyDescent="0.25">
      <c r="T111" s="11"/>
      <c r="U111" s="11"/>
      <c r="V111" s="11"/>
      <c r="Z111" t="s">
        <v>47</v>
      </c>
      <c r="AC111" s="25" t="e">
        <f t="shared" ref="AC111:AM111" si="113">IF(R104&gt;4,IF(AC110&lt;0.001,"***",IF(AC110&lt;0.01,"**",IF(AC110&lt;0.05,"*","ns"))),"na")</f>
        <v>#DIV/0!</v>
      </c>
      <c r="AD111" s="12" t="e">
        <f t="shared" si="113"/>
        <v>#DIV/0!</v>
      </c>
      <c r="AE111" s="12" t="e">
        <f t="shared" si="113"/>
        <v>#DIV/0!</v>
      </c>
      <c r="AF111" s="12" t="e">
        <f t="shared" si="113"/>
        <v>#DIV/0!</v>
      </c>
      <c r="AG111" s="12" t="e">
        <f t="shared" si="113"/>
        <v>#DIV/0!</v>
      </c>
      <c r="AH111" s="12" t="e">
        <f t="shared" si="113"/>
        <v>#DIV/0!</v>
      </c>
      <c r="AI111" s="12" t="e">
        <f t="shared" si="113"/>
        <v>#DIV/0!</v>
      </c>
      <c r="AJ111" s="12" t="e">
        <f t="shared" si="113"/>
        <v>#DIV/0!</v>
      </c>
      <c r="AK111" s="12" t="str">
        <f t="shared" si="113"/>
        <v>na</v>
      </c>
      <c r="AL111" s="67" t="str">
        <f t="shared" si="113"/>
        <v>na</v>
      </c>
      <c r="AM111" s="67" t="str">
        <f t="shared" si="113"/>
        <v>na</v>
      </c>
      <c r="BS111" s="11"/>
      <c r="BT111" s="11"/>
      <c r="BU111" s="11"/>
      <c r="BY111" t="s">
        <v>47</v>
      </c>
      <c r="CB111" s="25" t="str">
        <f t="shared" ref="CB111:CL111" si="114">IF(BQ104&gt;4,IF(CB110&lt;0.001,"***",IF(CB110&lt;0.01,"**",IF(CB110&lt;0.05,"*","ns"))),"na")</f>
        <v>***</v>
      </c>
      <c r="CC111" s="12" t="str">
        <f t="shared" si="114"/>
        <v>***</v>
      </c>
      <c r="CD111" s="12" t="str">
        <f t="shared" si="114"/>
        <v>***</v>
      </c>
      <c r="CE111" s="12" t="str">
        <f t="shared" si="114"/>
        <v>***</v>
      </c>
      <c r="CF111" s="12" t="str">
        <f t="shared" si="114"/>
        <v>***</v>
      </c>
      <c r="CG111" s="12" t="str">
        <f t="shared" si="114"/>
        <v>***</v>
      </c>
      <c r="CH111" s="12" t="str">
        <f t="shared" si="114"/>
        <v>***</v>
      </c>
      <c r="CI111" s="12" t="str">
        <f t="shared" si="114"/>
        <v>***</v>
      </c>
      <c r="CJ111" s="12" t="str">
        <f t="shared" si="114"/>
        <v>na</v>
      </c>
      <c r="CK111" s="67" t="str">
        <f t="shared" si="114"/>
        <v>na</v>
      </c>
      <c r="CL111" s="67" t="str">
        <f t="shared" si="114"/>
        <v>na</v>
      </c>
    </row>
    <row r="112" spans="1:101" x14ac:dyDescent="0.25">
      <c r="AC112" s="1"/>
      <c r="AM112" s="2"/>
    </row>
    <row r="113" spans="1:101" x14ac:dyDescent="0.25">
      <c r="A113" s="31" t="s">
        <v>200</v>
      </c>
      <c r="Z113" t="s">
        <v>43</v>
      </c>
      <c r="AC113" s="25">
        <f>SQRT((((R105-1)*(AN105^2))+((BQ105-1)*(CM105^2)))/((R105-1)+(BQ105-1)))</f>
        <v>0.36189933804865182</v>
      </c>
      <c r="AD113" s="12">
        <f t="shared" ref="AD113:AM113" si="115">SQRT((((S105-1)*(AO105^2))+((BR105-1)*(CN105^2)))/((S105-1)+(BR105-1)))</f>
        <v>0.2944661143219543</v>
      </c>
      <c r="AE113" s="12">
        <f t="shared" si="115"/>
        <v>0.16053257771003751</v>
      </c>
      <c r="AF113" s="12">
        <f t="shared" si="115"/>
        <v>0.31733851871743374</v>
      </c>
      <c r="AG113" s="12">
        <f t="shared" si="115"/>
        <v>0.35194974571986359</v>
      </c>
      <c r="AH113" s="12">
        <f t="shared" si="115"/>
        <v>0.77242472141093288</v>
      </c>
      <c r="AI113" s="12">
        <f t="shared" si="115"/>
        <v>0.19128617316535579</v>
      </c>
      <c r="AJ113" s="12">
        <f t="shared" si="115"/>
        <v>0.4095062156739277</v>
      </c>
      <c r="AK113" s="12" t="e">
        <f t="shared" si="115"/>
        <v>#DIV/0!</v>
      </c>
      <c r="AL113" s="12">
        <f t="shared" si="115"/>
        <v>0.11692512261104666</v>
      </c>
      <c r="AM113" s="67">
        <f t="shared" si="115"/>
        <v>6.0177728288601268E-2</v>
      </c>
    </row>
    <row r="114" spans="1:101" x14ac:dyDescent="0.25">
      <c r="B114" t="s">
        <v>216</v>
      </c>
      <c r="Z114" t="s">
        <v>44</v>
      </c>
      <c r="AC114" s="25" t="e">
        <f>(AC105-CB105)/(SQRT(((AC105^2)/R105)+((AC105^2)/BQ105)))</f>
        <v>#DIV/0!</v>
      </c>
      <c r="AD114" s="12" t="e">
        <f t="shared" ref="AD114:AM114" si="116">(AD105-CC105)/(SQRT(((AD105^2)/S105)+((AD105^2)/BR105)))</f>
        <v>#DIV/0!</v>
      </c>
      <c r="AE114" s="12" t="e">
        <f t="shared" si="116"/>
        <v>#DIV/0!</v>
      </c>
      <c r="AF114" s="12" t="e">
        <f t="shared" si="116"/>
        <v>#DIV/0!</v>
      </c>
      <c r="AG114" s="12" t="e">
        <f t="shared" si="116"/>
        <v>#DIV/0!</v>
      </c>
      <c r="AH114" s="12" t="e">
        <f t="shared" si="116"/>
        <v>#DIV/0!</v>
      </c>
      <c r="AI114" s="12" t="e">
        <f t="shared" si="116"/>
        <v>#DIV/0!</v>
      </c>
      <c r="AJ114" s="12" t="e">
        <f t="shared" si="116"/>
        <v>#DIV/0!</v>
      </c>
      <c r="AK114" s="12" t="e">
        <f t="shared" si="116"/>
        <v>#DIV/0!</v>
      </c>
      <c r="AL114" s="12" t="e">
        <f t="shared" si="116"/>
        <v>#DIV/0!</v>
      </c>
      <c r="AM114" s="67" t="e">
        <f t="shared" si="116"/>
        <v>#DIV/0!</v>
      </c>
    </row>
    <row r="115" spans="1:101" x14ac:dyDescent="0.25">
      <c r="B115" t="s">
        <v>201</v>
      </c>
      <c r="Z115" t="s">
        <v>151</v>
      </c>
      <c r="AC115" s="25">
        <f>TINV(0.05,R105+BQ105-2)</f>
        <v>1.9707073953204004</v>
      </c>
      <c r="AD115" s="12">
        <f t="shared" ref="AD115:AM115" si="117">TINV(0.05,S105+BR105-2)</f>
        <v>1.9743577636580343</v>
      </c>
      <c r="AE115" s="12">
        <f t="shared" si="117"/>
        <v>1.9893185571365706</v>
      </c>
      <c r="AF115" s="12">
        <f t="shared" si="117"/>
        <v>1.973230823071547</v>
      </c>
      <c r="AG115" s="12">
        <f t="shared" si="117"/>
        <v>1.973230823071547</v>
      </c>
      <c r="AH115" s="12">
        <f t="shared" si="117"/>
        <v>1.9743577636580343</v>
      </c>
      <c r="AI115" s="12">
        <f t="shared" si="117"/>
        <v>1.9756939278152725</v>
      </c>
      <c r="AJ115" s="12">
        <f t="shared" si="117"/>
        <v>1.9954689314298424</v>
      </c>
      <c r="AK115" s="12" t="e">
        <f t="shared" si="117"/>
        <v>#NUM!</v>
      </c>
      <c r="AL115" s="12">
        <f t="shared" si="117"/>
        <v>2.1788128296672284</v>
      </c>
      <c r="AM115" s="67">
        <f t="shared" si="117"/>
        <v>2.0210753903062737</v>
      </c>
    </row>
    <row r="116" spans="1:101" x14ac:dyDescent="0.25">
      <c r="B116" t="s">
        <v>202</v>
      </c>
      <c r="Z116" t="s">
        <v>46</v>
      </c>
      <c r="AC116" s="25" t="e">
        <f>TDIST(ABS(AC114),R105+BQ105-2,2)</f>
        <v>#DIV/0!</v>
      </c>
      <c r="AD116" s="12" t="e">
        <f t="shared" ref="AD116:AM116" si="118">TDIST(ABS(AD114),S105+BR105-2,2)</f>
        <v>#DIV/0!</v>
      </c>
      <c r="AE116" s="12" t="e">
        <f t="shared" si="118"/>
        <v>#DIV/0!</v>
      </c>
      <c r="AF116" s="12" t="e">
        <f t="shared" si="118"/>
        <v>#DIV/0!</v>
      </c>
      <c r="AG116" s="12" t="e">
        <f t="shared" si="118"/>
        <v>#DIV/0!</v>
      </c>
      <c r="AH116" s="12" t="e">
        <f t="shared" si="118"/>
        <v>#DIV/0!</v>
      </c>
      <c r="AI116" s="12" t="e">
        <f t="shared" si="118"/>
        <v>#DIV/0!</v>
      </c>
      <c r="AJ116" s="12" t="e">
        <f t="shared" si="118"/>
        <v>#DIV/0!</v>
      </c>
      <c r="AK116" s="12" t="e">
        <f t="shared" si="118"/>
        <v>#DIV/0!</v>
      </c>
      <c r="AL116" s="12" t="e">
        <f t="shared" si="118"/>
        <v>#DIV/0!</v>
      </c>
      <c r="AM116" s="67" t="e">
        <f t="shared" si="118"/>
        <v>#DIV/0!</v>
      </c>
    </row>
    <row r="117" spans="1:101" x14ac:dyDescent="0.25">
      <c r="Z117" t="s">
        <v>47</v>
      </c>
      <c r="AC117" s="25" t="e">
        <f>IF(R104&gt;4,IF(AC116&lt;0.001,"***",IF(AC116&lt;0.01,"**",IF(AC116&lt;0.05,"*","ns"))),"na")</f>
        <v>#DIV/0!</v>
      </c>
      <c r="AD117" s="12" t="e">
        <f t="shared" ref="AD117:AM117" si="119">IF(S104&gt;4,IF(AD116&lt;0.001,"***",IF(AD116&lt;0.01,"**",IF(AD116&lt;0.05,"*","ns"))),"na")</f>
        <v>#DIV/0!</v>
      </c>
      <c r="AE117" s="12" t="e">
        <f t="shared" si="119"/>
        <v>#DIV/0!</v>
      </c>
      <c r="AF117" s="12" t="e">
        <f t="shared" si="119"/>
        <v>#DIV/0!</v>
      </c>
      <c r="AG117" s="12" t="e">
        <f t="shared" si="119"/>
        <v>#DIV/0!</v>
      </c>
      <c r="AH117" s="12" t="e">
        <f t="shared" si="119"/>
        <v>#DIV/0!</v>
      </c>
      <c r="AI117" s="12" t="e">
        <f t="shared" si="119"/>
        <v>#DIV/0!</v>
      </c>
      <c r="AJ117" s="12" t="e">
        <f t="shared" si="119"/>
        <v>#DIV/0!</v>
      </c>
      <c r="AK117" s="12" t="str">
        <f t="shared" si="119"/>
        <v>na</v>
      </c>
      <c r="AL117" s="12" t="str">
        <f t="shared" si="119"/>
        <v>na</v>
      </c>
      <c r="AM117" s="67" t="str">
        <f t="shared" si="119"/>
        <v>na</v>
      </c>
    </row>
    <row r="120" spans="1:101" ht="16.5" customHeight="1" x14ac:dyDescent="0.35">
      <c r="A120" t="s">
        <v>217</v>
      </c>
      <c r="B120" s="1" t="s">
        <v>169</v>
      </c>
      <c r="G120" s="2"/>
      <c r="K120" s="232" t="s">
        <v>11</v>
      </c>
      <c r="L120" s="20"/>
      <c r="M120" s="1"/>
      <c r="N120" s="15"/>
      <c r="O120" s="15"/>
      <c r="P120" s="16"/>
      <c r="Q120" s="16"/>
      <c r="R120" s="229" t="s">
        <v>155</v>
      </c>
      <c r="S120" s="230"/>
      <c r="T120" s="230"/>
      <c r="U120" s="230"/>
      <c r="V120" s="230"/>
      <c r="W120" s="230"/>
      <c r="X120" s="230"/>
      <c r="Y120" s="230"/>
      <c r="Z120" s="230"/>
      <c r="AA120" s="230"/>
      <c r="AB120" s="62"/>
      <c r="AC120" s="229" t="s">
        <v>156</v>
      </c>
      <c r="AD120" s="230"/>
      <c r="AE120" s="230"/>
      <c r="AF120" s="230"/>
      <c r="AG120" s="230"/>
      <c r="AH120" s="230"/>
      <c r="AI120" s="230"/>
      <c r="AJ120" s="230"/>
      <c r="AK120" s="230"/>
      <c r="AL120" s="230"/>
      <c r="AM120" s="62"/>
      <c r="AN120" s="229" t="s">
        <v>157</v>
      </c>
      <c r="AO120" s="230"/>
      <c r="AP120" s="230"/>
      <c r="AQ120" s="230"/>
      <c r="AR120" s="230"/>
      <c r="AS120" s="230"/>
      <c r="AT120" s="230"/>
      <c r="AU120" s="230"/>
      <c r="AV120" s="230"/>
      <c r="AW120" s="230"/>
      <c r="AX120" s="63"/>
      <c r="AZ120" t="s">
        <v>218</v>
      </c>
      <c r="BA120" s="1" t="s">
        <v>169</v>
      </c>
      <c r="BF120" s="2"/>
      <c r="BJ120" s="232" t="s">
        <v>11</v>
      </c>
      <c r="BK120" s="20"/>
      <c r="BL120" s="1"/>
      <c r="BM120" s="15"/>
      <c r="BN120" s="15"/>
      <c r="BO120" s="16"/>
      <c r="BP120" s="16"/>
      <c r="BQ120" s="229" t="s">
        <v>155</v>
      </c>
      <c r="BR120" s="230"/>
      <c r="BS120" s="230"/>
      <c r="BT120" s="230"/>
      <c r="BU120" s="230"/>
      <c r="BV120" s="230"/>
      <c r="BW120" s="230"/>
      <c r="BX120" s="230"/>
      <c r="BY120" s="230"/>
      <c r="BZ120" s="230"/>
      <c r="CA120" s="62"/>
      <c r="CB120" s="229" t="s">
        <v>156</v>
      </c>
      <c r="CC120" s="230"/>
      <c r="CD120" s="230"/>
      <c r="CE120" s="230"/>
      <c r="CF120" s="230"/>
      <c r="CG120" s="230"/>
      <c r="CH120" s="230"/>
      <c r="CI120" s="230"/>
      <c r="CJ120" s="230"/>
      <c r="CK120" s="230"/>
      <c r="CL120" s="62"/>
      <c r="CM120" s="229" t="s">
        <v>157</v>
      </c>
      <c r="CN120" s="230"/>
      <c r="CO120" s="230"/>
      <c r="CP120" s="230"/>
      <c r="CQ120" s="230"/>
      <c r="CR120" s="230"/>
      <c r="CS120" s="230"/>
      <c r="CT120" s="230"/>
      <c r="CU120" s="230"/>
      <c r="CV120" s="230"/>
      <c r="CW120" s="63"/>
    </row>
    <row r="121" spans="1:101" ht="57" customHeight="1" x14ac:dyDescent="0.35">
      <c r="A121" s="103"/>
      <c r="B121" s="9" t="s">
        <v>170</v>
      </c>
      <c r="C121" s="11" t="s">
        <v>171</v>
      </c>
      <c r="D121" s="11" t="s">
        <v>172</v>
      </c>
      <c r="E121" s="11" t="s">
        <v>173</v>
      </c>
      <c r="F121" s="11" t="s">
        <v>174</v>
      </c>
      <c r="G121" s="26" t="s">
        <v>175</v>
      </c>
      <c r="H121" s="62"/>
      <c r="I121" s="62"/>
      <c r="J121" s="62"/>
      <c r="K121" s="232"/>
      <c r="L121" s="106" t="s">
        <v>1</v>
      </c>
      <c r="M121" s="1"/>
      <c r="N121" s="49"/>
      <c r="O121" s="49"/>
      <c r="P121" s="49"/>
      <c r="Q121" s="49"/>
      <c r="R121" s="5"/>
      <c r="S121" s="230" t="s">
        <v>3</v>
      </c>
      <c r="T121" s="230"/>
      <c r="U121" s="230"/>
      <c r="V121" s="230"/>
      <c r="W121" s="11" t="s">
        <v>4</v>
      </c>
      <c r="X121" s="11"/>
      <c r="Y121" s="230" t="s">
        <v>6</v>
      </c>
      <c r="Z121" s="230"/>
      <c r="AA121" s="230"/>
      <c r="AB121" s="4" t="s">
        <v>81</v>
      </c>
      <c r="AC121" s="5"/>
      <c r="AD121" s="230" t="s">
        <v>3</v>
      </c>
      <c r="AE121" s="230"/>
      <c r="AF121" s="230"/>
      <c r="AG121" s="230"/>
      <c r="AH121" s="11" t="s">
        <v>4</v>
      </c>
      <c r="AI121" s="11"/>
      <c r="AJ121" s="230" t="s">
        <v>6</v>
      </c>
      <c r="AK121" s="230"/>
      <c r="AL121" s="230"/>
      <c r="AM121" s="4" t="s">
        <v>81</v>
      </c>
      <c r="AN121" s="5"/>
      <c r="AO121" s="230" t="s">
        <v>3</v>
      </c>
      <c r="AP121" s="230"/>
      <c r="AQ121" s="230"/>
      <c r="AR121" s="230"/>
      <c r="AS121" s="11" t="s">
        <v>4</v>
      </c>
      <c r="AT121" s="11"/>
      <c r="AU121" s="230" t="s">
        <v>6</v>
      </c>
      <c r="AV121" s="230"/>
      <c r="AW121" s="230"/>
      <c r="AX121" s="8" t="s">
        <v>81</v>
      </c>
      <c r="AZ121" s="103" t="s">
        <v>212</v>
      </c>
      <c r="BA121" s="9" t="s">
        <v>170</v>
      </c>
      <c r="BB121" s="11" t="s">
        <v>171</v>
      </c>
      <c r="BC121" s="11" t="s">
        <v>172</v>
      </c>
      <c r="BD121" s="11" t="s">
        <v>173</v>
      </c>
      <c r="BE121" s="11" t="s">
        <v>174</v>
      </c>
      <c r="BF121" s="26" t="s">
        <v>175</v>
      </c>
      <c r="BG121" s="62"/>
      <c r="BH121" s="62"/>
      <c r="BI121" s="62"/>
      <c r="BJ121" s="232"/>
      <c r="BK121" s="106" t="s">
        <v>1</v>
      </c>
      <c r="BL121" s="1"/>
      <c r="BM121" s="49"/>
      <c r="BN121" s="49"/>
      <c r="BO121" s="49"/>
      <c r="BP121" s="49"/>
      <c r="BQ121" s="5"/>
      <c r="BR121" s="230" t="s">
        <v>3</v>
      </c>
      <c r="BS121" s="230"/>
      <c r="BT121" s="230"/>
      <c r="BU121" s="230"/>
      <c r="BV121" s="11" t="s">
        <v>4</v>
      </c>
      <c r="BW121" s="11"/>
      <c r="BX121" s="230" t="s">
        <v>6</v>
      </c>
      <c r="BY121" s="230"/>
      <c r="BZ121" s="230"/>
      <c r="CA121" s="4" t="s">
        <v>81</v>
      </c>
      <c r="CB121" s="5"/>
      <c r="CC121" s="230" t="s">
        <v>3</v>
      </c>
      <c r="CD121" s="230"/>
      <c r="CE121" s="230"/>
      <c r="CF121" s="230"/>
      <c r="CG121" s="11" t="s">
        <v>4</v>
      </c>
      <c r="CH121" s="11"/>
      <c r="CI121" s="230" t="s">
        <v>6</v>
      </c>
      <c r="CJ121" s="230"/>
      <c r="CK121" s="230"/>
      <c r="CL121" s="4" t="s">
        <v>81</v>
      </c>
      <c r="CM121" s="5"/>
      <c r="CN121" s="230" t="s">
        <v>3</v>
      </c>
      <c r="CO121" s="230"/>
      <c r="CP121" s="230"/>
      <c r="CQ121" s="230"/>
      <c r="CR121" s="11" t="s">
        <v>4</v>
      </c>
      <c r="CS121" s="11"/>
      <c r="CT121" s="230" t="s">
        <v>6</v>
      </c>
      <c r="CU121" s="230"/>
      <c r="CV121" s="230"/>
      <c r="CW121" s="8" t="s">
        <v>81</v>
      </c>
    </row>
    <row r="122" spans="1:101" ht="102.95" customHeight="1" x14ac:dyDescent="0.3">
      <c r="A122" s="3" t="s">
        <v>315</v>
      </c>
      <c r="B122" s="9" t="s">
        <v>176</v>
      </c>
      <c r="C122" s="11" t="s">
        <v>177</v>
      </c>
      <c r="D122" s="11" t="s">
        <v>178</v>
      </c>
      <c r="E122" s="11"/>
      <c r="F122" s="11" t="s">
        <v>179</v>
      </c>
      <c r="G122" s="26"/>
      <c r="H122" s="62" t="s">
        <v>158</v>
      </c>
      <c r="I122" s="62" t="s">
        <v>159</v>
      </c>
      <c r="J122" s="62" t="s">
        <v>160</v>
      </c>
      <c r="K122" s="88" t="s">
        <v>161</v>
      </c>
      <c r="L122" s="85" t="s">
        <v>162</v>
      </c>
      <c r="M122" s="62" t="s">
        <v>163</v>
      </c>
      <c r="N122" s="7" t="s">
        <v>206</v>
      </c>
      <c r="O122" s="6" t="s">
        <v>2</v>
      </c>
      <c r="P122" s="7" t="s">
        <v>207</v>
      </c>
      <c r="Q122" s="6" t="s">
        <v>2</v>
      </c>
      <c r="R122" s="229" t="s">
        <v>13</v>
      </c>
      <c r="S122" s="62" t="s">
        <v>50</v>
      </c>
      <c r="T122" s="62" t="s">
        <v>63</v>
      </c>
      <c r="U122" s="62" t="s">
        <v>164</v>
      </c>
      <c r="V122" s="62" t="s">
        <v>165</v>
      </c>
      <c r="W122" s="11" t="s">
        <v>64</v>
      </c>
      <c r="X122" s="11" t="s">
        <v>166</v>
      </c>
      <c r="Y122" s="62" t="s">
        <v>65</v>
      </c>
      <c r="Z122" s="62" t="s">
        <v>66</v>
      </c>
      <c r="AA122" s="62" t="s">
        <v>167</v>
      </c>
      <c r="AB122" s="62" t="s">
        <v>213</v>
      </c>
      <c r="AC122" s="229" t="s">
        <v>13</v>
      </c>
      <c r="AD122" s="62" t="s">
        <v>50</v>
      </c>
      <c r="AE122" s="62" t="s">
        <v>63</v>
      </c>
      <c r="AF122" s="62" t="s">
        <v>164</v>
      </c>
      <c r="AG122" s="62" t="s">
        <v>165</v>
      </c>
      <c r="AH122" s="11" t="s">
        <v>64</v>
      </c>
      <c r="AI122" s="11" t="s">
        <v>166</v>
      </c>
      <c r="AJ122" s="62" t="s">
        <v>65</v>
      </c>
      <c r="AK122" s="62" t="s">
        <v>66</v>
      </c>
      <c r="AL122" s="62" t="s">
        <v>167</v>
      </c>
      <c r="AM122" s="62" t="s">
        <v>213</v>
      </c>
      <c r="AN122" s="229" t="s">
        <v>13</v>
      </c>
      <c r="AO122" s="62" t="s">
        <v>50</v>
      </c>
      <c r="AP122" s="62" t="s">
        <v>63</v>
      </c>
      <c r="AQ122" s="62" t="s">
        <v>164</v>
      </c>
      <c r="AR122" s="62" t="s">
        <v>165</v>
      </c>
      <c r="AS122" s="11" t="s">
        <v>64</v>
      </c>
      <c r="AT122" s="11" t="s">
        <v>166</v>
      </c>
      <c r="AU122" s="62" t="s">
        <v>65</v>
      </c>
      <c r="AV122" s="62" t="s">
        <v>66</v>
      </c>
      <c r="AW122" s="62" t="s">
        <v>167</v>
      </c>
      <c r="AX122" s="63" t="s">
        <v>213</v>
      </c>
      <c r="AZ122" s="3" t="s">
        <v>316</v>
      </c>
      <c r="BA122" s="9" t="s">
        <v>176</v>
      </c>
      <c r="BB122" s="11" t="s">
        <v>177</v>
      </c>
      <c r="BC122" s="11" t="s">
        <v>178</v>
      </c>
      <c r="BD122" s="11"/>
      <c r="BE122" s="11" t="s">
        <v>179</v>
      </c>
      <c r="BF122" s="26"/>
      <c r="BG122" s="62" t="s">
        <v>158</v>
      </c>
      <c r="BH122" s="62" t="s">
        <v>159</v>
      </c>
      <c r="BI122" s="62" t="s">
        <v>160</v>
      </c>
      <c r="BJ122" s="88" t="s">
        <v>161</v>
      </c>
      <c r="BK122" s="85" t="s">
        <v>162</v>
      </c>
      <c r="BL122" s="62" t="s">
        <v>163</v>
      </c>
      <c r="BM122" s="7" t="s">
        <v>206</v>
      </c>
      <c r="BN122" s="6" t="s">
        <v>2</v>
      </c>
      <c r="BO122" s="7" t="s">
        <v>207</v>
      </c>
      <c r="BP122" s="6" t="s">
        <v>2</v>
      </c>
      <c r="BQ122" s="229" t="s">
        <v>13</v>
      </c>
      <c r="BR122" s="62" t="s">
        <v>50</v>
      </c>
      <c r="BS122" s="62" t="s">
        <v>63</v>
      </c>
      <c r="BT122" s="62" t="s">
        <v>164</v>
      </c>
      <c r="BU122" s="62" t="s">
        <v>165</v>
      </c>
      <c r="BV122" s="11" t="s">
        <v>64</v>
      </c>
      <c r="BW122" s="11" t="s">
        <v>166</v>
      </c>
      <c r="BX122" s="62" t="s">
        <v>65</v>
      </c>
      <c r="BY122" s="62" t="s">
        <v>66</v>
      </c>
      <c r="BZ122" s="62" t="s">
        <v>167</v>
      </c>
      <c r="CA122" s="62" t="s">
        <v>213</v>
      </c>
      <c r="CB122" s="229" t="s">
        <v>13</v>
      </c>
      <c r="CC122" s="62" t="s">
        <v>50</v>
      </c>
      <c r="CD122" s="62" t="s">
        <v>63</v>
      </c>
      <c r="CE122" s="62" t="s">
        <v>164</v>
      </c>
      <c r="CF122" s="62" t="s">
        <v>165</v>
      </c>
      <c r="CG122" s="11" t="s">
        <v>64</v>
      </c>
      <c r="CH122" s="11" t="s">
        <v>166</v>
      </c>
      <c r="CI122" s="62" t="s">
        <v>65</v>
      </c>
      <c r="CJ122" s="62" t="s">
        <v>66</v>
      </c>
      <c r="CK122" s="62" t="s">
        <v>167</v>
      </c>
      <c r="CL122" s="62" t="s">
        <v>213</v>
      </c>
      <c r="CM122" s="229" t="s">
        <v>13</v>
      </c>
      <c r="CN122" s="62" t="s">
        <v>50</v>
      </c>
      <c r="CO122" s="62" t="s">
        <v>63</v>
      </c>
      <c r="CP122" s="62" t="s">
        <v>164</v>
      </c>
      <c r="CQ122" s="62" t="s">
        <v>165</v>
      </c>
      <c r="CR122" s="11" t="s">
        <v>64</v>
      </c>
      <c r="CS122" s="11" t="s">
        <v>166</v>
      </c>
      <c r="CT122" s="62" t="s">
        <v>65</v>
      </c>
      <c r="CU122" s="62" t="s">
        <v>66</v>
      </c>
      <c r="CV122" s="62" t="s">
        <v>167</v>
      </c>
      <c r="CW122" s="63" t="s">
        <v>213</v>
      </c>
    </row>
    <row r="123" spans="1:101" ht="30" customHeight="1" x14ac:dyDescent="0.3">
      <c r="A123" s="92" t="s">
        <v>80</v>
      </c>
      <c r="B123" s="1" t="s">
        <v>180</v>
      </c>
      <c r="C123" t="s">
        <v>181</v>
      </c>
      <c r="D123" t="s">
        <v>182</v>
      </c>
      <c r="E123" t="s">
        <v>183</v>
      </c>
      <c r="F123" t="s">
        <v>184</v>
      </c>
      <c r="G123" t="s">
        <v>185</v>
      </c>
      <c r="H123" s="61"/>
      <c r="I123" s="62"/>
      <c r="J123" s="63"/>
      <c r="K123" s="85"/>
      <c r="L123" s="1"/>
      <c r="M123" s="61" t="s">
        <v>168</v>
      </c>
      <c r="N123" s="230" t="s">
        <v>12</v>
      </c>
      <c r="O123" s="230"/>
      <c r="P123" s="230"/>
      <c r="Q123" s="230"/>
      <c r="R123" s="236"/>
      <c r="S123" s="65" t="s">
        <v>14</v>
      </c>
      <c r="T123" s="65" t="s">
        <v>15</v>
      </c>
      <c r="U123" s="65" t="s">
        <v>16</v>
      </c>
      <c r="V123" s="65" t="s">
        <v>17</v>
      </c>
      <c r="W123" s="65" t="s">
        <v>18</v>
      </c>
      <c r="X123" s="65" t="s">
        <v>19</v>
      </c>
      <c r="Y123" s="65" t="s">
        <v>20</v>
      </c>
      <c r="Z123" s="65" t="s">
        <v>21</v>
      </c>
      <c r="AA123" s="65" t="s">
        <v>22</v>
      </c>
      <c r="AB123" s="62" t="s">
        <v>82</v>
      </c>
      <c r="AC123" s="236"/>
      <c r="AD123" s="65" t="s">
        <v>14</v>
      </c>
      <c r="AE123" s="65" t="s">
        <v>15</v>
      </c>
      <c r="AF123" s="65" t="s">
        <v>16</v>
      </c>
      <c r="AG123" s="65" t="s">
        <v>17</v>
      </c>
      <c r="AH123" s="65" t="s">
        <v>18</v>
      </c>
      <c r="AI123" s="65" t="s">
        <v>19</v>
      </c>
      <c r="AJ123" s="65" t="s">
        <v>20</v>
      </c>
      <c r="AK123" s="65" t="s">
        <v>21</v>
      </c>
      <c r="AL123" s="65" t="s">
        <v>22</v>
      </c>
      <c r="AM123" s="62" t="s">
        <v>82</v>
      </c>
      <c r="AN123" s="236"/>
      <c r="AO123" s="65" t="s">
        <v>14</v>
      </c>
      <c r="AP123" s="65" t="s">
        <v>15</v>
      </c>
      <c r="AQ123" s="65" t="s">
        <v>16</v>
      </c>
      <c r="AR123" s="65" t="s">
        <v>17</v>
      </c>
      <c r="AS123" s="65" t="s">
        <v>18</v>
      </c>
      <c r="AT123" s="65" t="s">
        <v>19</v>
      </c>
      <c r="AU123" s="65" t="s">
        <v>20</v>
      </c>
      <c r="AV123" s="65" t="s">
        <v>21</v>
      </c>
      <c r="AW123" s="65" t="s">
        <v>22</v>
      </c>
      <c r="AX123" s="63" t="s">
        <v>82</v>
      </c>
      <c r="AZ123" s="92" t="s">
        <v>80</v>
      </c>
      <c r="BA123" s="1" t="s">
        <v>180</v>
      </c>
      <c r="BB123" t="s">
        <v>181</v>
      </c>
      <c r="BC123" t="s">
        <v>182</v>
      </c>
      <c r="BD123" t="s">
        <v>183</v>
      </c>
      <c r="BE123" t="s">
        <v>184</v>
      </c>
      <c r="BF123" t="s">
        <v>185</v>
      </c>
      <c r="BG123" s="61"/>
      <c r="BH123" s="62"/>
      <c r="BI123" s="63"/>
      <c r="BJ123" s="85"/>
      <c r="BK123" s="1"/>
      <c r="BL123" s="61" t="s">
        <v>168</v>
      </c>
      <c r="BM123" s="230" t="s">
        <v>12</v>
      </c>
      <c r="BN123" s="230"/>
      <c r="BO123" s="230"/>
      <c r="BP123" s="230"/>
      <c r="BQ123" s="236"/>
      <c r="BR123" s="65" t="s">
        <v>14</v>
      </c>
      <c r="BS123" s="65" t="s">
        <v>15</v>
      </c>
      <c r="BT123" s="65" t="s">
        <v>16</v>
      </c>
      <c r="BU123" s="65" t="s">
        <v>17</v>
      </c>
      <c r="BV123" s="65" t="s">
        <v>18</v>
      </c>
      <c r="BW123" s="65" t="s">
        <v>19</v>
      </c>
      <c r="BX123" s="65" t="s">
        <v>20</v>
      </c>
      <c r="BY123" s="65" t="s">
        <v>21</v>
      </c>
      <c r="BZ123" s="65" t="s">
        <v>22</v>
      </c>
      <c r="CA123" s="62" t="s">
        <v>82</v>
      </c>
      <c r="CB123" s="236"/>
      <c r="CC123" s="65" t="s">
        <v>14</v>
      </c>
      <c r="CD123" s="65" t="s">
        <v>15</v>
      </c>
      <c r="CE123" s="65" t="s">
        <v>16</v>
      </c>
      <c r="CF123" s="65" t="s">
        <v>17</v>
      </c>
      <c r="CG123" s="65" t="s">
        <v>18</v>
      </c>
      <c r="CH123" s="65" t="s">
        <v>19</v>
      </c>
      <c r="CI123" s="65" t="s">
        <v>20</v>
      </c>
      <c r="CJ123" s="65" t="s">
        <v>21</v>
      </c>
      <c r="CK123" s="65" t="s">
        <v>22</v>
      </c>
      <c r="CL123" s="62" t="s">
        <v>82</v>
      </c>
      <c r="CM123" s="236"/>
      <c r="CN123" s="65" t="s">
        <v>14</v>
      </c>
      <c r="CO123" s="65" t="s">
        <v>15</v>
      </c>
      <c r="CP123" s="65" t="s">
        <v>16</v>
      </c>
      <c r="CQ123" s="65" t="s">
        <v>17</v>
      </c>
      <c r="CR123" s="65" t="s">
        <v>18</v>
      </c>
      <c r="CS123" s="65" t="s">
        <v>19</v>
      </c>
      <c r="CT123" s="65" t="s">
        <v>20</v>
      </c>
      <c r="CU123" s="65" t="s">
        <v>21</v>
      </c>
      <c r="CV123" s="65" t="s">
        <v>22</v>
      </c>
      <c r="CW123" s="63" t="s">
        <v>82</v>
      </c>
    </row>
    <row r="124" spans="1:101" x14ac:dyDescent="0.25">
      <c r="A124" s="43" t="s">
        <v>83</v>
      </c>
      <c r="B124" s="79"/>
      <c r="C124" s="79"/>
      <c r="D124" s="79"/>
      <c r="E124" s="79"/>
      <c r="F124" s="79"/>
      <c r="G124" s="79"/>
      <c r="H124" s="94" t="s">
        <v>8</v>
      </c>
      <c r="I124" s="79" t="s">
        <v>186</v>
      </c>
      <c r="J124" s="79"/>
      <c r="K124" s="101"/>
      <c r="L124" s="76">
        <v>160.91999999999999</v>
      </c>
      <c r="M124" s="191"/>
      <c r="N124" s="173"/>
      <c r="O124" s="173"/>
      <c r="P124" s="89">
        <f t="shared" ref="P124:P157" si="120">IF(N124&lt;0.01*L124,0.01,IF(N124&gt;100*L124,100,N124/L124))</f>
        <v>0.01</v>
      </c>
      <c r="Q124" s="90">
        <f>IF(O124&gt;0,O124/L124,0.01)</f>
        <v>0.01</v>
      </c>
      <c r="AB124" s="96"/>
      <c r="AC124" s="25" t="str">
        <f>IF(R124&gt;0,(R124/R$159)*LN($P124),"na")</f>
        <v>na</v>
      </c>
      <c r="AD124" s="12" t="str">
        <f t="shared" ref="AD124:AM139" si="121">IF(S124&gt;0,(S124/S$159)*LN($P124),"na")</f>
        <v>na</v>
      </c>
      <c r="AE124" s="12" t="str">
        <f t="shared" si="121"/>
        <v>na</v>
      </c>
      <c r="AF124" s="12" t="str">
        <f t="shared" si="121"/>
        <v>na</v>
      </c>
      <c r="AG124" s="12" t="str">
        <f t="shared" si="121"/>
        <v>na</v>
      </c>
      <c r="AH124" s="12" t="str">
        <f t="shared" si="121"/>
        <v>na</v>
      </c>
      <c r="AI124" s="12" t="str">
        <f t="shared" si="121"/>
        <v>na</v>
      </c>
      <c r="AJ124" s="12" t="str">
        <f t="shared" si="121"/>
        <v>na</v>
      </c>
      <c r="AK124" s="12" t="str">
        <f t="shared" si="121"/>
        <v>na</v>
      </c>
      <c r="AL124" s="12" t="str">
        <f t="shared" si="121"/>
        <v>na</v>
      </c>
      <c r="AM124" s="89" t="str">
        <f t="shared" si="121"/>
        <v>na</v>
      </c>
      <c r="AN124" s="25" t="str">
        <f>IF(R124&gt;0,(((R124/R$159)^2)*($Q124^2))/($P124^2),"na")</f>
        <v>na</v>
      </c>
      <c r="AO124" s="12" t="str">
        <f t="shared" ref="AO124:AX139" si="122">IF(S124&gt;0,(((S124/S$159)^2)*($Q124^2))/($P124^2),"na")</f>
        <v>na</v>
      </c>
      <c r="AP124" s="12" t="str">
        <f t="shared" si="122"/>
        <v>na</v>
      </c>
      <c r="AQ124" s="12" t="str">
        <f t="shared" si="122"/>
        <v>na</v>
      </c>
      <c r="AR124" s="12" t="str">
        <f t="shared" si="122"/>
        <v>na</v>
      </c>
      <c r="AS124" s="12" t="str">
        <f t="shared" si="122"/>
        <v>na</v>
      </c>
      <c r="AT124" s="12" t="str">
        <f t="shared" si="122"/>
        <v>na</v>
      </c>
      <c r="AU124" s="12" t="str">
        <f t="shared" si="122"/>
        <v>na</v>
      </c>
      <c r="AV124" s="12" t="str">
        <f t="shared" si="122"/>
        <v>na</v>
      </c>
      <c r="AW124" s="12" t="str">
        <f t="shared" si="122"/>
        <v>na</v>
      </c>
      <c r="AX124" s="90" t="str">
        <f t="shared" si="122"/>
        <v>na</v>
      </c>
      <c r="AZ124" s="43" t="s">
        <v>83</v>
      </c>
      <c r="BA124" s="79"/>
      <c r="BB124" s="79"/>
      <c r="BC124" s="79"/>
      <c r="BD124" s="79"/>
      <c r="BE124" s="79"/>
      <c r="BF124" s="79"/>
      <c r="BG124" s="94" t="s">
        <v>8</v>
      </c>
      <c r="BH124" s="79" t="s">
        <v>186</v>
      </c>
      <c r="BI124" s="79"/>
      <c r="BJ124" s="101"/>
      <c r="BK124" s="76">
        <v>160.91999999999999</v>
      </c>
      <c r="BL124" s="191"/>
      <c r="BM124" s="173"/>
      <c r="BN124" s="173"/>
      <c r="BO124" s="89">
        <f t="shared" ref="BO124:BO157" si="123">IF(BM124&lt;0.01*BK124,0.01,IF(BM124&gt;100*BK124,100,BM124/BK124))</f>
        <v>0.01</v>
      </c>
      <c r="BP124" s="90">
        <f>IF(BN124&gt;0,BN124/BK124,0.01)</f>
        <v>0.01</v>
      </c>
      <c r="CA124" s="96"/>
      <c r="CB124" s="25" t="str">
        <f>IF(BQ124&gt;0,(BQ124/BQ$159)*LN($BO124),"na")</f>
        <v>na</v>
      </c>
      <c r="CC124" s="12" t="str">
        <f t="shared" ref="CC124:CL139" si="124">IF(BR124&gt;0,(BR124/BR$159)*LN($BO124),"na")</f>
        <v>na</v>
      </c>
      <c r="CD124" s="12" t="str">
        <f t="shared" si="124"/>
        <v>na</v>
      </c>
      <c r="CE124" s="12" t="str">
        <f t="shared" si="124"/>
        <v>na</v>
      </c>
      <c r="CF124" s="12" t="str">
        <f t="shared" si="124"/>
        <v>na</v>
      </c>
      <c r="CG124" s="12" t="str">
        <f t="shared" si="124"/>
        <v>na</v>
      </c>
      <c r="CH124" s="12" t="str">
        <f t="shared" si="124"/>
        <v>na</v>
      </c>
      <c r="CI124" s="12" t="str">
        <f t="shared" si="124"/>
        <v>na</v>
      </c>
      <c r="CJ124" s="12" t="str">
        <f t="shared" si="124"/>
        <v>na</v>
      </c>
      <c r="CK124" s="12" t="str">
        <f t="shared" si="124"/>
        <v>na</v>
      </c>
      <c r="CL124" s="89" t="str">
        <f t="shared" si="124"/>
        <v>na</v>
      </c>
      <c r="CM124" s="91" t="str">
        <f>IF(BQ124&gt;0,(((BQ124/BQ$159)^2)*($BP124^2))/($BO124^2),"na")</f>
        <v>na</v>
      </c>
      <c r="CN124" s="12" t="str">
        <f t="shared" ref="CN124:CW139" si="125">IF(BR124&gt;0,(((BR124/BR$159)^2)*($BP124^2))/($BO124^2),"na")</f>
        <v>na</v>
      </c>
      <c r="CO124" s="12" t="str">
        <f t="shared" si="125"/>
        <v>na</v>
      </c>
      <c r="CP124" s="12" t="str">
        <f t="shared" si="125"/>
        <v>na</v>
      </c>
      <c r="CQ124" s="12" t="str">
        <f t="shared" si="125"/>
        <v>na</v>
      </c>
      <c r="CR124" s="12" t="str">
        <f t="shared" si="125"/>
        <v>na</v>
      </c>
      <c r="CS124" s="12" t="str">
        <f t="shared" si="125"/>
        <v>na</v>
      </c>
      <c r="CT124" s="12" t="str">
        <f t="shared" si="125"/>
        <v>na</v>
      </c>
      <c r="CU124" s="12" t="str">
        <f t="shared" si="125"/>
        <v>na</v>
      </c>
      <c r="CV124" s="12" t="str">
        <f t="shared" si="125"/>
        <v>na</v>
      </c>
      <c r="CW124" s="90" t="str">
        <f t="shared" si="125"/>
        <v>na</v>
      </c>
    </row>
    <row r="125" spans="1:101" x14ac:dyDescent="0.25">
      <c r="A125" s="46" t="s">
        <v>84</v>
      </c>
      <c r="H125" s="1" t="s">
        <v>9</v>
      </c>
      <c r="I125" t="s">
        <v>186</v>
      </c>
      <c r="K125" s="78">
        <v>14</v>
      </c>
      <c r="L125" s="16">
        <v>5.5999999999999999E-3</v>
      </c>
      <c r="M125" s="128"/>
      <c r="N125" s="104"/>
      <c r="O125" s="104"/>
      <c r="P125" s="12">
        <f t="shared" si="120"/>
        <v>0.01</v>
      </c>
      <c r="Q125" s="67">
        <f t="shared" ref="Q125:Q157" si="126">IF(O125&gt;0,O125/L125,0.01)</f>
        <v>0.01</v>
      </c>
      <c r="R125">
        <v>1</v>
      </c>
      <c r="S125">
        <v>1</v>
      </c>
      <c r="U125">
        <v>1</v>
      </c>
      <c r="V125">
        <v>1</v>
      </c>
      <c r="W125">
        <v>0.25</v>
      </c>
      <c r="X125">
        <v>1</v>
      </c>
      <c r="AB125" s="11"/>
      <c r="AC125" s="25">
        <f t="shared" ref="AC125:AC157" si="127">IF(R125&gt;0,(R125/R$159)*LN($P125),"na")</f>
        <v>-4.6051701859880909</v>
      </c>
      <c r="AD125" s="12">
        <f t="shared" si="121"/>
        <v>-6.1402269146507873</v>
      </c>
      <c r="AE125" s="12" t="str">
        <f t="shared" si="121"/>
        <v>na</v>
      </c>
      <c r="AF125" s="12">
        <f t="shared" si="121"/>
        <v>-5.7703337270212218</v>
      </c>
      <c r="AG125" s="12">
        <f t="shared" si="121"/>
        <v>-5.2058445580734949</v>
      </c>
      <c r="AH125" s="12">
        <f t="shared" si="121"/>
        <v>-2.4026974883416128</v>
      </c>
      <c r="AI125" s="12">
        <f t="shared" si="121"/>
        <v>-5.3323023206177895</v>
      </c>
      <c r="AJ125" s="12" t="str">
        <f t="shared" si="121"/>
        <v>na</v>
      </c>
      <c r="AK125" s="12" t="str">
        <f t="shared" si="121"/>
        <v>na</v>
      </c>
      <c r="AL125" s="12" t="str">
        <f t="shared" si="121"/>
        <v>na</v>
      </c>
      <c r="AM125" s="12" t="str">
        <f t="shared" si="121"/>
        <v>na</v>
      </c>
      <c r="AN125" s="25">
        <f t="shared" ref="AN125:AN157" si="128">IF(R125&gt;0,(((R125/R$159)^2)*($Q125^2))/($P125^2),"na")</f>
        <v>1</v>
      </c>
      <c r="AO125" s="12">
        <f t="shared" si="122"/>
        <v>1.7777777777777777</v>
      </c>
      <c r="AP125" s="12" t="str">
        <f t="shared" si="122"/>
        <v>na</v>
      </c>
      <c r="AQ125" s="12">
        <f t="shared" si="122"/>
        <v>1.5700391929162427</v>
      </c>
      <c r="AR125" s="12">
        <f t="shared" si="122"/>
        <v>1.277882797731569</v>
      </c>
      <c r="AS125" s="12">
        <f t="shared" si="122"/>
        <v>0.27221172022684309</v>
      </c>
      <c r="AT125" s="12">
        <f t="shared" si="122"/>
        <v>1.3407202216066483</v>
      </c>
      <c r="AU125" s="12" t="str">
        <f t="shared" si="122"/>
        <v>na</v>
      </c>
      <c r="AV125" s="12" t="str">
        <f t="shared" si="122"/>
        <v>na</v>
      </c>
      <c r="AW125" s="12" t="str">
        <f t="shared" si="122"/>
        <v>na</v>
      </c>
      <c r="AX125" s="67" t="str">
        <f t="shared" si="122"/>
        <v>na</v>
      </c>
      <c r="AZ125" s="46" t="s">
        <v>84</v>
      </c>
      <c r="BG125" s="1" t="s">
        <v>9</v>
      </c>
      <c r="BH125" t="s">
        <v>186</v>
      </c>
      <c r="BJ125" s="78">
        <v>14</v>
      </c>
      <c r="BK125" s="16">
        <v>5.5999999999999999E-3</v>
      </c>
      <c r="BL125" s="128">
        <v>14</v>
      </c>
      <c r="BM125" s="104">
        <v>0</v>
      </c>
      <c r="BN125" s="104">
        <v>0</v>
      </c>
      <c r="BO125" s="12">
        <f t="shared" si="123"/>
        <v>0.01</v>
      </c>
      <c r="BP125" s="67">
        <f t="shared" ref="BP125:BP157" si="129">IF(BN125&gt;0,BN125/BK125,0.01)</f>
        <v>0.01</v>
      </c>
      <c r="BQ125">
        <v>1</v>
      </c>
      <c r="BR125">
        <v>1</v>
      </c>
      <c r="BT125">
        <v>1</v>
      </c>
      <c r="BU125">
        <v>1</v>
      </c>
      <c r="BV125">
        <v>0.25</v>
      </c>
      <c r="BW125">
        <v>1</v>
      </c>
      <c r="CA125" s="11"/>
      <c r="CB125" s="25">
        <f t="shared" ref="CB125:CB157" si="130">IF(BQ125&gt;0,(BQ125/BQ$159)*LN($BO125),"na")</f>
        <v>-4.6051701859880909</v>
      </c>
      <c r="CC125" s="12">
        <f t="shared" si="124"/>
        <v>-6.1402269146507873</v>
      </c>
      <c r="CD125" s="12" t="str">
        <f t="shared" si="124"/>
        <v>na</v>
      </c>
      <c r="CE125" s="12">
        <f t="shared" si="124"/>
        <v>-5.7703337270212218</v>
      </c>
      <c r="CF125" s="12">
        <f t="shared" si="124"/>
        <v>-5.2058445580734949</v>
      </c>
      <c r="CG125" s="12">
        <f t="shared" si="124"/>
        <v>-2.4026974883416128</v>
      </c>
      <c r="CH125" s="12">
        <f t="shared" si="124"/>
        <v>-5.3323023206177895</v>
      </c>
      <c r="CI125" s="12" t="str">
        <f t="shared" si="124"/>
        <v>na</v>
      </c>
      <c r="CJ125" s="12" t="str">
        <f t="shared" si="124"/>
        <v>na</v>
      </c>
      <c r="CK125" s="12" t="str">
        <f t="shared" si="124"/>
        <v>na</v>
      </c>
      <c r="CL125" s="12" t="str">
        <f t="shared" si="124"/>
        <v>na</v>
      </c>
      <c r="CM125" s="25">
        <f t="shared" ref="CM125:CM157" si="131">IF(BQ125&gt;0,(((BQ125/BQ$159)^2)*($BP125^2))/($BO125^2),"na")</f>
        <v>1</v>
      </c>
      <c r="CN125" s="12">
        <f t="shared" si="125"/>
        <v>1.7777777777777777</v>
      </c>
      <c r="CO125" s="12" t="str">
        <f t="shared" si="125"/>
        <v>na</v>
      </c>
      <c r="CP125" s="12">
        <f t="shared" si="125"/>
        <v>1.5700391929162427</v>
      </c>
      <c r="CQ125" s="12">
        <f t="shared" si="125"/>
        <v>1.277882797731569</v>
      </c>
      <c r="CR125" s="12">
        <f t="shared" si="125"/>
        <v>0.27221172022684309</v>
      </c>
      <c r="CS125" s="12">
        <f t="shared" si="125"/>
        <v>1.3407202216066483</v>
      </c>
      <c r="CT125" s="12" t="str">
        <f t="shared" si="125"/>
        <v>na</v>
      </c>
      <c r="CU125" s="12" t="str">
        <f t="shared" si="125"/>
        <v>na</v>
      </c>
      <c r="CV125" s="12" t="str">
        <f t="shared" si="125"/>
        <v>na</v>
      </c>
      <c r="CW125" s="67" t="str">
        <f t="shared" si="125"/>
        <v>na</v>
      </c>
    </row>
    <row r="126" spans="1:101" x14ac:dyDescent="0.25">
      <c r="A126" s="46" t="s">
        <v>86</v>
      </c>
      <c r="H126" s="1" t="s">
        <v>9</v>
      </c>
      <c r="I126" t="s">
        <v>186</v>
      </c>
      <c r="K126" s="78">
        <v>14</v>
      </c>
      <c r="L126" s="16">
        <v>0.4199</v>
      </c>
      <c r="M126" s="128"/>
      <c r="N126" s="104"/>
      <c r="O126" s="104"/>
      <c r="P126" s="12">
        <f t="shared" si="120"/>
        <v>0.01</v>
      </c>
      <c r="Q126" s="67">
        <f t="shared" si="126"/>
        <v>0.01</v>
      </c>
      <c r="R126">
        <v>1</v>
      </c>
      <c r="S126">
        <v>0.25</v>
      </c>
      <c r="T126">
        <v>0.25</v>
      </c>
      <c r="U126">
        <v>0.375</v>
      </c>
      <c r="V126">
        <v>1</v>
      </c>
      <c r="W126">
        <v>0.05</v>
      </c>
      <c r="X126">
        <v>1</v>
      </c>
      <c r="AB126" s="11">
        <v>1</v>
      </c>
      <c r="AC126" s="25">
        <f t="shared" si="127"/>
        <v>-4.6051701859880909</v>
      </c>
      <c r="AD126" s="12">
        <f t="shared" si="121"/>
        <v>-1.5350567286626968</v>
      </c>
      <c r="AE126" s="12">
        <f t="shared" si="121"/>
        <v>-1.5350567286626968</v>
      </c>
      <c r="AF126" s="12">
        <f t="shared" si="121"/>
        <v>-2.1638751476329583</v>
      </c>
      <c r="AG126" s="12">
        <f t="shared" si="121"/>
        <v>-5.2058445580734949</v>
      </c>
      <c r="AH126" s="12">
        <f t="shared" si="121"/>
        <v>-0.48053949766832255</v>
      </c>
      <c r="AI126" s="12">
        <f t="shared" si="121"/>
        <v>-5.3323023206177895</v>
      </c>
      <c r="AJ126" s="12" t="str">
        <f t="shared" si="121"/>
        <v>na</v>
      </c>
      <c r="AK126" s="12" t="str">
        <f t="shared" si="121"/>
        <v>na</v>
      </c>
      <c r="AL126" s="12" t="str">
        <f t="shared" si="121"/>
        <v>na</v>
      </c>
      <c r="AM126" s="12">
        <f t="shared" si="121"/>
        <v>-4.6051701859880909</v>
      </c>
      <c r="AN126" s="25">
        <f t="shared" si="128"/>
        <v>1</v>
      </c>
      <c r="AO126" s="12">
        <f t="shared" si="122"/>
        <v>0.1111111111111111</v>
      </c>
      <c r="AP126" s="12">
        <f t="shared" si="122"/>
        <v>0.1111111111111111</v>
      </c>
      <c r="AQ126" s="12">
        <f t="shared" si="122"/>
        <v>0.22078676150384668</v>
      </c>
      <c r="AR126" s="12">
        <f t="shared" si="122"/>
        <v>1.277882797731569</v>
      </c>
      <c r="AS126" s="12">
        <f t="shared" si="122"/>
        <v>1.0888468809073727E-2</v>
      </c>
      <c r="AT126" s="12">
        <f t="shared" si="122"/>
        <v>1.3407202216066483</v>
      </c>
      <c r="AU126" s="12" t="str">
        <f t="shared" si="122"/>
        <v>na</v>
      </c>
      <c r="AV126" s="12" t="str">
        <f t="shared" si="122"/>
        <v>na</v>
      </c>
      <c r="AW126" s="12" t="str">
        <f t="shared" si="122"/>
        <v>na</v>
      </c>
      <c r="AX126" s="67">
        <f t="shared" si="122"/>
        <v>1</v>
      </c>
      <c r="AZ126" s="46" t="s">
        <v>86</v>
      </c>
      <c r="BG126" s="1" t="s">
        <v>9</v>
      </c>
      <c r="BH126" t="s">
        <v>186</v>
      </c>
      <c r="BJ126" s="78">
        <v>14</v>
      </c>
      <c r="BK126" s="16">
        <v>0.4199</v>
      </c>
      <c r="BL126" s="128">
        <v>14</v>
      </c>
      <c r="BM126" s="104">
        <v>0.18042814924669212</v>
      </c>
      <c r="BN126" s="104">
        <v>8.1677424584959871E-2</v>
      </c>
      <c r="BO126" s="12">
        <f t="shared" si="123"/>
        <v>0.42969313943008364</v>
      </c>
      <c r="BP126" s="67">
        <f t="shared" si="129"/>
        <v>0.1945163719575134</v>
      </c>
      <c r="BQ126">
        <v>1</v>
      </c>
      <c r="BR126">
        <v>0.25</v>
      </c>
      <c r="BS126">
        <v>0.25</v>
      </c>
      <c r="BT126">
        <v>0.375</v>
      </c>
      <c r="BU126">
        <v>1</v>
      </c>
      <c r="BV126">
        <v>0.05</v>
      </c>
      <c r="BW126">
        <v>1</v>
      </c>
      <c r="CA126" s="11">
        <v>1</v>
      </c>
      <c r="CB126" s="25">
        <f t="shared" si="130"/>
        <v>-0.84468395428144061</v>
      </c>
      <c r="CC126" s="12">
        <f t="shared" si="124"/>
        <v>-0.28156131809381352</v>
      </c>
      <c r="CD126" s="12">
        <f t="shared" si="124"/>
        <v>-0.28156131809381352</v>
      </c>
      <c r="CE126" s="12">
        <f t="shared" si="124"/>
        <v>-0.39689968936115883</v>
      </c>
      <c r="CF126" s="12">
        <f t="shared" si="124"/>
        <v>-0.95486012223119388</v>
      </c>
      <c r="CG126" s="12">
        <f t="shared" si="124"/>
        <v>-8.8140934359802511E-2</v>
      </c>
      <c r="CH126" s="12">
        <f t="shared" si="124"/>
        <v>-0.97805510495745762</v>
      </c>
      <c r="CI126" s="12" t="str">
        <f t="shared" si="124"/>
        <v>na</v>
      </c>
      <c r="CJ126" s="12" t="str">
        <f t="shared" si="124"/>
        <v>na</v>
      </c>
      <c r="CK126" s="12" t="str">
        <f t="shared" si="124"/>
        <v>na</v>
      </c>
      <c r="CL126" s="12">
        <f t="shared" si="124"/>
        <v>-0.84468395428144061</v>
      </c>
      <c r="CM126" s="25">
        <f t="shared" si="131"/>
        <v>0.20492525395371028</v>
      </c>
      <c r="CN126" s="12">
        <f t="shared" si="125"/>
        <v>2.2769472661523366E-2</v>
      </c>
      <c r="CO126" s="12">
        <f t="shared" si="125"/>
        <v>2.2769472661523366E-2</v>
      </c>
      <c r="CP126" s="12">
        <f t="shared" si="125"/>
        <v>4.524478317079305E-2</v>
      </c>
      <c r="CQ126" s="12">
        <f t="shared" si="125"/>
        <v>0.26187045684821958</v>
      </c>
      <c r="CR126" s="12">
        <f t="shared" si="125"/>
        <v>2.2313222358664865E-3</v>
      </c>
      <c r="CS126" s="12">
        <f t="shared" si="125"/>
        <v>0.27474743189361711</v>
      </c>
      <c r="CT126" s="12" t="str">
        <f t="shared" si="125"/>
        <v>na</v>
      </c>
      <c r="CU126" s="12" t="str">
        <f t="shared" si="125"/>
        <v>na</v>
      </c>
      <c r="CV126" s="12" t="str">
        <f t="shared" si="125"/>
        <v>na</v>
      </c>
      <c r="CW126" s="67">
        <f t="shared" si="125"/>
        <v>0.20492525395371028</v>
      </c>
    </row>
    <row r="127" spans="1:101" x14ac:dyDescent="0.25">
      <c r="A127" s="46" t="s">
        <v>25</v>
      </c>
      <c r="H127" s="1" t="s">
        <v>9</v>
      </c>
      <c r="I127" t="s">
        <v>186</v>
      </c>
      <c r="K127" s="78">
        <v>14</v>
      </c>
      <c r="L127" s="16">
        <v>0.60199999999999998</v>
      </c>
      <c r="M127" s="128"/>
      <c r="N127" s="104"/>
      <c r="O127" s="104"/>
      <c r="P127" s="12">
        <f t="shared" si="120"/>
        <v>0.01</v>
      </c>
      <c r="Q127" s="67">
        <f t="shared" si="126"/>
        <v>0.01</v>
      </c>
      <c r="R127">
        <v>1</v>
      </c>
      <c r="S127">
        <v>1</v>
      </c>
      <c r="T127">
        <v>0.25</v>
      </c>
      <c r="U127">
        <v>1</v>
      </c>
      <c r="V127">
        <v>1</v>
      </c>
      <c r="W127">
        <v>0.05</v>
      </c>
      <c r="AC127" s="25">
        <f t="shared" si="127"/>
        <v>-4.6051701859880909</v>
      </c>
      <c r="AD127" s="12">
        <f t="shared" si="121"/>
        <v>-6.1402269146507873</v>
      </c>
      <c r="AE127" s="12">
        <f t="shared" si="121"/>
        <v>-1.5350567286626968</v>
      </c>
      <c r="AF127" s="12">
        <f t="shared" si="121"/>
        <v>-5.7703337270212218</v>
      </c>
      <c r="AG127" s="12">
        <f t="shared" si="121"/>
        <v>-5.2058445580734949</v>
      </c>
      <c r="AH127" s="12">
        <f t="shared" si="121"/>
        <v>-0.48053949766832255</v>
      </c>
      <c r="AI127" s="12" t="str">
        <f t="shared" si="121"/>
        <v>na</v>
      </c>
      <c r="AJ127" s="12" t="str">
        <f t="shared" si="121"/>
        <v>na</v>
      </c>
      <c r="AK127" s="12" t="str">
        <f t="shared" si="121"/>
        <v>na</v>
      </c>
      <c r="AL127" s="12" t="str">
        <f t="shared" si="121"/>
        <v>na</v>
      </c>
      <c r="AM127" s="12" t="str">
        <f t="shared" si="121"/>
        <v>na</v>
      </c>
      <c r="AN127" s="25">
        <f t="shared" si="128"/>
        <v>1</v>
      </c>
      <c r="AO127" s="12">
        <f t="shared" si="122"/>
        <v>1.7777777777777777</v>
      </c>
      <c r="AP127" s="12">
        <f t="shared" si="122"/>
        <v>0.1111111111111111</v>
      </c>
      <c r="AQ127" s="12">
        <f t="shared" si="122"/>
        <v>1.5700391929162427</v>
      </c>
      <c r="AR127" s="12">
        <f t="shared" si="122"/>
        <v>1.277882797731569</v>
      </c>
      <c r="AS127" s="12">
        <f t="shared" si="122"/>
        <v>1.0888468809073727E-2</v>
      </c>
      <c r="AT127" s="12" t="str">
        <f t="shared" si="122"/>
        <v>na</v>
      </c>
      <c r="AU127" s="12" t="str">
        <f t="shared" si="122"/>
        <v>na</v>
      </c>
      <c r="AV127" s="12" t="str">
        <f t="shared" si="122"/>
        <v>na</v>
      </c>
      <c r="AW127" s="12" t="str">
        <f t="shared" si="122"/>
        <v>na</v>
      </c>
      <c r="AX127" s="67" t="str">
        <f t="shared" si="122"/>
        <v>na</v>
      </c>
      <c r="AZ127" s="46" t="s">
        <v>25</v>
      </c>
      <c r="BG127" s="1" t="s">
        <v>9</v>
      </c>
      <c r="BH127" t="s">
        <v>186</v>
      </c>
      <c r="BJ127" s="78">
        <v>14</v>
      </c>
      <c r="BK127" s="16">
        <v>0.60199999999999998</v>
      </c>
      <c r="BL127" s="128">
        <v>14</v>
      </c>
      <c r="BM127" s="104">
        <v>4.3230325137332166E-2</v>
      </c>
      <c r="BN127" s="104">
        <v>5.9046378206578279E-2</v>
      </c>
      <c r="BO127" s="12">
        <f t="shared" si="123"/>
        <v>7.181117132447204E-2</v>
      </c>
      <c r="BP127" s="67">
        <f t="shared" si="129"/>
        <v>9.8083684728535347E-2</v>
      </c>
      <c r="BQ127">
        <v>1</v>
      </c>
      <c r="BR127">
        <v>1</v>
      </c>
      <c r="BS127">
        <v>0.25</v>
      </c>
      <c r="BT127">
        <v>1</v>
      </c>
      <c r="BU127">
        <v>1</v>
      </c>
      <c r="BV127">
        <v>0.05</v>
      </c>
      <c r="CB127" s="25">
        <f t="shared" si="130"/>
        <v>-2.6337152255534195</v>
      </c>
      <c r="CC127" s="12">
        <f t="shared" si="124"/>
        <v>-3.5116203007378926</v>
      </c>
      <c r="CD127" s="12">
        <f t="shared" si="124"/>
        <v>-0.87790507518447314</v>
      </c>
      <c r="CE127" s="12">
        <f t="shared" si="124"/>
        <v>-3.300076909127176</v>
      </c>
      <c r="CF127" s="12">
        <f t="shared" si="124"/>
        <v>-2.9772432984516919</v>
      </c>
      <c r="CG127" s="12">
        <f t="shared" si="124"/>
        <v>-0.27482245831861773</v>
      </c>
      <c r="CH127" s="12" t="str">
        <f t="shared" si="124"/>
        <v>na</v>
      </c>
      <c r="CI127" s="12" t="str">
        <f t="shared" si="124"/>
        <v>na</v>
      </c>
      <c r="CJ127" s="12" t="str">
        <f t="shared" si="124"/>
        <v>na</v>
      </c>
      <c r="CK127" s="12" t="str">
        <f t="shared" si="124"/>
        <v>na</v>
      </c>
      <c r="CL127" s="12" t="str">
        <f t="shared" si="124"/>
        <v>na</v>
      </c>
      <c r="CM127" s="25">
        <f t="shared" si="131"/>
        <v>1.8655613006524607</v>
      </c>
      <c r="CN127" s="12">
        <f t="shared" si="125"/>
        <v>3.3165534233821523</v>
      </c>
      <c r="CO127" s="12">
        <f t="shared" si="125"/>
        <v>0.20728458896138452</v>
      </c>
      <c r="CP127" s="12">
        <f t="shared" si="125"/>
        <v>2.9290043588121657</v>
      </c>
      <c r="CQ127" s="12">
        <f t="shared" si="125"/>
        <v>2.3839686942175118</v>
      </c>
      <c r="CR127" s="12">
        <f t="shared" si="125"/>
        <v>2.0313106033569332E-2</v>
      </c>
      <c r="CS127" s="12" t="str">
        <f t="shared" si="125"/>
        <v>na</v>
      </c>
      <c r="CT127" s="12" t="str">
        <f t="shared" si="125"/>
        <v>na</v>
      </c>
      <c r="CU127" s="12" t="str">
        <f t="shared" si="125"/>
        <v>na</v>
      </c>
      <c r="CV127" s="12" t="str">
        <f t="shared" si="125"/>
        <v>na</v>
      </c>
      <c r="CW127" s="67" t="str">
        <f t="shared" si="125"/>
        <v>na</v>
      </c>
    </row>
    <row r="128" spans="1:101" x14ac:dyDescent="0.25">
      <c r="A128" s="46" t="s">
        <v>87</v>
      </c>
      <c r="H128" s="1" t="s">
        <v>9</v>
      </c>
      <c r="I128" t="s">
        <v>186</v>
      </c>
      <c r="K128" s="78">
        <v>14</v>
      </c>
      <c r="L128" s="16">
        <v>1.1945000000000001</v>
      </c>
      <c r="M128" s="128"/>
      <c r="N128" s="104"/>
      <c r="O128" s="104"/>
      <c r="P128" s="12">
        <f t="shared" si="120"/>
        <v>0.01</v>
      </c>
      <c r="Q128" s="67">
        <f t="shared" si="126"/>
        <v>0.01</v>
      </c>
      <c r="R128">
        <v>1</v>
      </c>
      <c r="S128">
        <v>0.25</v>
      </c>
      <c r="U128">
        <v>1</v>
      </c>
      <c r="V128">
        <v>0.25</v>
      </c>
      <c r="W128">
        <v>0.05</v>
      </c>
      <c r="X128">
        <v>0.25</v>
      </c>
      <c r="AB128" s="11"/>
      <c r="AC128" s="25">
        <f t="shared" si="127"/>
        <v>-4.6051701859880909</v>
      </c>
      <c r="AD128" s="12">
        <f t="shared" si="121"/>
        <v>-1.5350567286626968</v>
      </c>
      <c r="AE128" s="12" t="str">
        <f t="shared" si="121"/>
        <v>na</v>
      </c>
      <c r="AF128" s="12">
        <f t="shared" si="121"/>
        <v>-5.7703337270212218</v>
      </c>
      <c r="AG128" s="12">
        <f t="shared" si="121"/>
        <v>-1.3014611395183737</v>
      </c>
      <c r="AH128" s="12">
        <f t="shared" si="121"/>
        <v>-0.48053949766832255</v>
      </c>
      <c r="AI128" s="12">
        <f t="shared" si="121"/>
        <v>-1.3330755801544474</v>
      </c>
      <c r="AJ128" s="12" t="str">
        <f t="shared" si="121"/>
        <v>na</v>
      </c>
      <c r="AK128" s="12" t="str">
        <f t="shared" si="121"/>
        <v>na</v>
      </c>
      <c r="AL128" s="12" t="str">
        <f t="shared" si="121"/>
        <v>na</v>
      </c>
      <c r="AM128" s="12" t="str">
        <f t="shared" si="121"/>
        <v>na</v>
      </c>
      <c r="AN128" s="25">
        <f t="shared" si="128"/>
        <v>1</v>
      </c>
      <c r="AO128" s="12">
        <f t="shared" si="122"/>
        <v>0.1111111111111111</v>
      </c>
      <c r="AP128" s="12" t="str">
        <f t="shared" si="122"/>
        <v>na</v>
      </c>
      <c r="AQ128" s="12">
        <f t="shared" si="122"/>
        <v>1.5700391929162427</v>
      </c>
      <c r="AR128" s="12">
        <f t="shared" si="122"/>
        <v>7.9867674858223062E-2</v>
      </c>
      <c r="AS128" s="12">
        <f t="shared" si="122"/>
        <v>1.0888468809073727E-2</v>
      </c>
      <c r="AT128" s="12">
        <f t="shared" si="122"/>
        <v>8.3795013850415517E-2</v>
      </c>
      <c r="AU128" s="12" t="str">
        <f t="shared" si="122"/>
        <v>na</v>
      </c>
      <c r="AV128" s="12" t="str">
        <f t="shared" si="122"/>
        <v>na</v>
      </c>
      <c r="AW128" s="12" t="str">
        <f t="shared" si="122"/>
        <v>na</v>
      </c>
      <c r="AX128" s="67" t="str">
        <f t="shared" si="122"/>
        <v>na</v>
      </c>
      <c r="AZ128" s="46" t="s">
        <v>87</v>
      </c>
      <c r="BG128" s="1" t="s">
        <v>9</v>
      </c>
      <c r="BH128" t="s">
        <v>186</v>
      </c>
      <c r="BJ128" s="78">
        <v>14</v>
      </c>
      <c r="BK128" s="16">
        <v>1.1945000000000001</v>
      </c>
      <c r="BL128" s="128">
        <v>14</v>
      </c>
      <c r="BM128" s="104">
        <v>0.97670156133620112</v>
      </c>
      <c r="BN128" s="104">
        <v>0.46751117858022451</v>
      </c>
      <c r="BO128" s="12">
        <f t="shared" si="123"/>
        <v>0.81766560178836423</v>
      </c>
      <c r="BP128" s="67">
        <f t="shared" si="129"/>
        <v>0.39138650362513561</v>
      </c>
      <c r="BQ128">
        <v>1</v>
      </c>
      <c r="BR128">
        <v>0.25</v>
      </c>
      <c r="BT128">
        <v>1</v>
      </c>
      <c r="BU128">
        <v>0.25</v>
      </c>
      <c r="BV128">
        <v>0.05</v>
      </c>
      <c r="BW128">
        <v>0.25</v>
      </c>
      <c r="CA128" s="11"/>
      <c r="CB128" s="25">
        <f t="shared" si="130"/>
        <v>-0.20130182573052122</v>
      </c>
      <c r="CC128" s="12">
        <f t="shared" si="124"/>
        <v>-6.7100608576840401E-2</v>
      </c>
      <c r="CD128" s="12" t="str">
        <f t="shared" si="124"/>
        <v>na</v>
      </c>
      <c r="CE128" s="12">
        <f t="shared" si="124"/>
        <v>-0.25223361296354463</v>
      </c>
      <c r="CF128" s="12">
        <f t="shared" si="124"/>
        <v>-5.6889646402103831E-2</v>
      </c>
      <c r="CG128" s="12">
        <f t="shared" si="124"/>
        <v>-2.1005407902315257E-2</v>
      </c>
      <c r="CH128" s="12">
        <f t="shared" si="124"/>
        <v>-5.8271581132519304E-2</v>
      </c>
      <c r="CI128" s="12" t="str">
        <f t="shared" si="124"/>
        <v>na</v>
      </c>
      <c r="CJ128" s="12" t="str">
        <f t="shared" si="124"/>
        <v>na</v>
      </c>
      <c r="CK128" s="12" t="str">
        <f t="shared" si="124"/>
        <v>na</v>
      </c>
      <c r="CL128" s="12" t="str">
        <f t="shared" si="124"/>
        <v>na</v>
      </c>
      <c r="CM128" s="25">
        <f t="shared" si="131"/>
        <v>0.2291185411581973</v>
      </c>
      <c r="CN128" s="12">
        <f t="shared" si="125"/>
        <v>2.5457615684244143E-2</v>
      </c>
      <c r="CO128" s="12" t="str">
        <f t="shared" si="125"/>
        <v>na</v>
      </c>
      <c r="CP128" s="12">
        <f t="shared" si="125"/>
        <v>0.35972508944216303</v>
      </c>
      <c r="CQ128" s="12">
        <f t="shared" si="125"/>
        <v>1.8299165149213304E-2</v>
      </c>
      <c r="CR128" s="12">
        <f t="shared" si="125"/>
        <v>2.4947500889815062E-3</v>
      </c>
      <c r="CS128" s="12">
        <f t="shared" si="125"/>
        <v>1.9198991329738142E-2</v>
      </c>
      <c r="CT128" s="12" t="str">
        <f t="shared" si="125"/>
        <v>na</v>
      </c>
      <c r="CU128" s="12" t="str">
        <f t="shared" si="125"/>
        <v>na</v>
      </c>
      <c r="CV128" s="12" t="str">
        <f t="shared" si="125"/>
        <v>na</v>
      </c>
      <c r="CW128" s="67" t="str">
        <f t="shared" si="125"/>
        <v>na</v>
      </c>
    </row>
    <row r="129" spans="1:101" x14ac:dyDescent="0.25">
      <c r="A129" s="46" t="s">
        <v>88</v>
      </c>
      <c r="H129" s="1" t="s">
        <v>8</v>
      </c>
      <c r="I129" t="s">
        <v>186</v>
      </c>
      <c r="K129" s="78"/>
      <c r="L129" s="20">
        <v>490.375</v>
      </c>
      <c r="M129" s="126"/>
      <c r="N129" s="72"/>
      <c r="O129" s="72"/>
      <c r="P129" s="12">
        <f t="shared" si="120"/>
        <v>0.01</v>
      </c>
      <c r="Q129" s="67">
        <f t="shared" si="126"/>
        <v>0.01</v>
      </c>
      <c r="AB129" s="11"/>
      <c r="AC129" s="25" t="str">
        <f t="shared" si="127"/>
        <v>na</v>
      </c>
      <c r="AD129" s="12" t="str">
        <f t="shared" si="121"/>
        <v>na</v>
      </c>
      <c r="AE129" s="12" t="str">
        <f t="shared" si="121"/>
        <v>na</v>
      </c>
      <c r="AF129" s="12" t="str">
        <f t="shared" si="121"/>
        <v>na</v>
      </c>
      <c r="AG129" s="12" t="str">
        <f t="shared" si="121"/>
        <v>na</v>
      </c>
      <c r="AH129" s="12" t="str">
        <f t="shared" si="121"/>
        <v>na</v>
      </c>
      <c r="AI129" s="12" t="str">
        <f t="shared" si="121"/>
        <v>na</v>
      </c>
      <c r="AJ129" s="12" t="str">
        <f t="shared" si="121"/>
        <v>na</v>
      </c>
      <c r="AK129" s="12" t="str">
        <f t="shared" si="121"/>
        <v>na</v>
      </c>
      <c r="AL129" s="12" t="str">
        <f t="shared" si="121"/>
        <v>na</v>
      </c>
      <c r="AM129" s="12" t="str">
        <f t="shared" si="121"/>
        <v>na</v>
      </c>
      <c r="AN129" s="25" t="str">
        <f t="shared" si="128"/>
        <v>na</v>
      </c>
      <c r="AO129" s="12" t="str">
        <f t="shared" si="122"/>
        <v>na</v>
      </c>
      <c r="AP129" s="12" t="str">
        <f t="shared" si="122"/>
        <v>na</v>
      </c>
      <c r="AQ129" s="12" t="str">
        <f t="shared" si="122"/>
        <v>na</v>
      </c>
      <c r="AR129" s="12" t="str">
        <f t="shared" si="122"/>
        <v>na</v>
      </c>
      <c r="AS129" s="12" t="str">
        <f t="shared" si="122"/>
        <v>na</v>
      </c>
      <c r="AT129" s="12" t="str">
        <f t="shared" si="122"/>
        <v>na</v>
      </c>
      <c r="AU129" s="12" t="str">
        <f t="shared" si="122"/>
        <v>na</v>
      </c>
      <c r="AV129" s="12" t="str">
        <f t="shared" si="122"/>
        <v>na</v>
      </c>
      <c r="AW129" s="12" t="str">
        <f t="shared" si="122"/>
        <v>na</v>
      </c>
      <c r="AX129" s="67" t="str">
        <f t="shared" si="122"/>
        <v>na</v>
      </c>
      <c r="AZ129" s="46" t="s">
        <v>88</v>
      </c>
      <c r="BG129" s="1" t="s">
        <v>8</v>
      </c>
      <c r="BH129" t="s">
        <v>186</v>
      </c>
      <c r="BJ129" s="78"/>
      <c r="BK129" s="20">
        <v>490.375</v>
      </c>
      <c r="BL129" s="126"/>
      <c r="BM129" s="72"/>
      <c r="BN129" s="72"/>
      <c r="BO129" s="12">
        <f t="shared" si="123"/>
        <v>0.01</v>
      </c>
      <c r="BP129" s="67">
        <f t="shared" si="129"/>
        <v>0.01</v>
      </c>
      <c r="CA129" s="11"/>
      <c r="CB129" s="25" t="str">
        <f t="shared" si="130"/>
        <v>na</v>
      </c>
      <c r="CC129" s="12" t="str">
        <f t="shared" si="124"/>
        <v>na</v>
      </c>
      <c r="CD129" s="12" t="str">
        <f t="shared" si="124"/>
        <v>na</v>
      </c>
      <c r="CE129" s="12" t="str">
        <f t="shared" si="124"/>
        <v>na</v>
      </c>
      <c r="CF129" s="12" t="str">
        <f t="shared" si="124"/>
        <v>na</v>
      </c>
      <c r="CG129" s="12" t="str">
        <f t="shared" si="124"/>
        <v>na</v>
      </c>
      <c r="CH129" s="12" t="str">
        <f t="shared" si="124"/>
        <v>na</v>
      </c>
      <c r="CI129" s="12" t="str">
        <f t="shared" si="124"/>
        <v>na</v>
      </c>
      <c r="CJ129" s="12" t="str">
        <f t="shared" si="124"/>
        <v>na</v>
      </c>
      <c r="CK129" s="12" t="str">
        <f t="shared" si="124"/>
        <v>na</v>
      </c>
      <c r="CL129" s="12" t="str">
        <f t="shared" si="124"/>
        <v>na</v>
      </c>
      <c r="CM129" s="25" t="str">
        <f t="shared" si="131"/>
        <v>na</v>
      </c>
      <c r="CN129" s="12" t="str">
        <f t="shared" si="125"/>
        <v>na</v>
      </c>
      <c r="CO129" s="12" t="str">
        <f t="shared" si="125"/>
        <v>na</v>
      </c>
      <c r="CP129" s="12" t="str">
        <f t="shared" si="125"/>
        <v>na</v>
      </c>
      <c r="CQ129" s="12" t="str">
        <f t="shared" si="125"/>
        <v>na</v>
      </c>
      <c r="CR129" s="12" t="str">
        <f t="shared" si="125"/>
        <v>na</v>
      </c>
      <c r="CS129" s="12" t="str">
        <f t="shared" si="125"/>
        <v>na</v>
      </c>
      <c r="CT129" s="12" t="str">
        <f t="shared" si="125"/>
        <v>na</v>
      </c>
      <c r="CU129" s="12" t="str">
        <f t="shared" si="125"/>
        <v>na</v>
      </c>
      <c r="CV129" s="12" t="str">
        <f t="shared" si="125"/>
        <v>na</v>
      </c>
      <c r="CW129" s="67" t="str">
        <f t="shared" si="125"/>
        <v>na</v>
      </c>
    </row>
    <row r="130" spans="1:101" x14ac:dyDescent="0.25">
      <c r="A130" s="46" t="s">
        <v>89</v>
      </c>
      <c r="H130" s="1" t="s">
        <v>8</v>
      </c>
      <c r="I130" t="s">
        <v>186</v>
      </c>
      <c r="K130" s="78"/>
      <c r="L130" s="20">
        <v>100.58499999999999</v>
      </c>
      <c r="M130" s="139"/>
      <c r="N130" s="72"/>
      <c r="O130" s="72"/>
      <c r="P130" s="12">
        <f t="shared" si="120"/>
        <v>0.01</v>
      </c>
      <c r="Q130" s="67">
        <f t="shared" si="126"/>
        <v>0.01</v>
      </c>
      <c r="AB130" s="11"/>
      <c r="AC130" s="25" t="str">
        <f t="shared" si="127"/>
        <v>na</v>
      </c>
      <c r="AD130" s="12" t="str">
        <f t="shared" si="121"/>
        <v>na</v>
      </c>
      <c r="AE130" s="12" t="str">
        <f t="shared" si="121"/>
        <v>na</v>
      </c>
      <c r="AF130" s="12" t="str">
        <f t="shared" si="121"/>
        <v>na</v>
      </c>
      <c r="AG130" s="12" t="str">
        <f t="shared" si="121"/>
        <v>na</v>
      </c>
      <c r="AH130" s="12" t="str">
        <f t="shared" si="121"/>
        <v>na</v>
      </c>
      <c r="AI130" s="12" t="str">
        <f t="shared" si="121"/>
        <v>na</v>
      </c>
      <c r="AJ130" s="12" t="str">
        <f t="shared" si="121"/>
        <v>na</v>
      </c>
      <c r="AK130" s="12" t="str">
        <f t="shared" si="121"/>
        <v>na</v>
      </c>
      <c r="AL130" s="12" t="str">
        <f t="shared" si="121"/>
        <v>na</v>
      </c>
      <c r="AM130" s="12" t="str">
        <f t="shared" si="121"/>
        <v>na</v>
      </c>
      <c r="AN130" s="25" t="str">
        <f t="shared" si="128"/>
        <v>na</v>
      </c>
      <c r="AO130" s="12" t="str">
        <f t="shared" si="122"/>
        <v>na</v>
      </c>
      <c r="AP130" s="12" t="str">
        <f t="shared" si="122"/>
        <v>na</v>
      </c>
      <c r="AQ130" s="12" t="str">
        <f t="shared" si="122"/>
        <v>na</v>
      </c>
      <c r="AR130" s="12" t="str">
        <f t="shared" si="122"/>
        <v>na</v>
      </c>
      <c r="AS130" s="12" t="str">
        <f t="shared" si="122"/>
        <v>na</v>
      </c>
      <c r="AT130" s="12" t="str">
        <f t="shared" si="122"/>
        <v>na</v>
      </c>
      <c r="AU130" s="12" t="str">
        <f t="shared" si="122"/>
        <v>na</v>
      </c>
      <c r="AV130" s="12" t="str">
        <f t="shared" si="122"/>
        <v>na</v>
      </c>
      <c r="AW130" s="12" t="str">
        <f t="shared" si="122"/>
        <v>na</v>
      </c>
      <c r="AX130" s="67" t="str">
        <f t="shared" si="122"/>
        <v>na</v>
      </c>
      <c r="AZ130" s="46" t="s">
        <v>89</v>
      </c>
      <c r="BG130" s="1" t="s">
        <v>8</v>
      </c>
      <c r="BH130" t="s">
        <v>186</v>
      </c>
      <c r="BJ130" s="78"/>
      <c r="BK130" s="20">
        <v>100.58499999999999</v>
      </c>
      <c r="BL130" s="139"/>
      <c r="BM130" s="72"/>
      <c r="BN130" s="72"/>
      <c r="BO130" s="12">
        <f t="shared" si="123"/>
        <v>0.01</v>
      </c>
      <c r="BP130" s="67">
        <f t="shared" si="129"/>
        <v>0.01</v>
      </c>
      <c r="CA130" s="11"/>
      <c r="CB130" s="25" t="str">
        <f t="shared" si="130"/>
        <v>na</v>
      </c>
      <c r="CC130" s="12" t="str">
        <f t="shared" si="124"/>
        <v>na</v>
      </c>
      <c r="CD130" s="12" t="str">
        <f t="shared" si="124"/>
        <v>na</v>
      </c>
      <c r="CE130" s="12" t="str">
        <f t="shared" si="124"/>
        <v>na</v>
      </c>
      <c r="CF130" s="12" t="str">
        <f t="shared" si="124"/>
        <v>na</v>
      </c>
      <c r="CG130" s="12" t="str">
        <f t="shared" si="124"/>
        <v>na</v>
      </c>
      <c r="CH130" s="12" t="str">
        <f t="shared" si="124"/>
        <v>na</v>
      </c>
      <c r="CI130" s="12" t="str">
        <f t="shared" si="124"/>
        <v>na</v>
      </c>
      <c r="CJ130" s="12" t="str">
        <f t="shared" si="124"/>
        <v>na</v>
      </c>
      <c r="CK130" s="12" t="str">
        <f t="shared" si="124"/>
        <v>na</v>
      </c>
      <c r="CL130" s="12" t="str">
        <f t="shared" si="124"/>
        <v>na</v>
      </c>
      <c r="CM130" s="25" t="str">
        <f t="shared" si="131"/>
        <v>na</v>
      </c>
      <c r="CN130" s="12" t="str">
        <f t="shared" si="125"/>
        <v>na</v>
      </c>
      <c r="CO130" s="12" t="str">
        <f t="shared" si="125"/>
        <v>na</v>
      </c>
      <c r="CP130" s="12" t="str">
        <f t="shared" si="125"/>
        <v>na</v>
      </c>
      <c r="CQ130" s="12" t="str">
        <f t="shared" si="125"/>
        <v>na</v>
      </c>
      <c r="CR130" s="12" t="str">
        <f t="shared" si="125"/>
        <v>na</v>
      </c>
      <c r="CS130" s="12" t="str">
        <f t="shared" si="125"/>
        <v>na</v>
      </c>
      <c r="CT130" s="12" t="str">
        <f t="shared" si="125"/>
        <v>na</v>
      </c>
      <c r="CU130" s="12" t="str">
        <f t="shared" si="125"/>
        <v>na</v>
      </c>
      <c r="CV130" s="12" t="str">
        <f t="shared" si="125"/>
        <v>na</v>
      </c>
      <c r="CW130" s="67" t="str">
        <f t="shared" si="125"/>
        <v>na</v>
      </c>
    </row>
    <row r="131" spans="1:101" x14ac:dyDescent="0.25">
      <c r="A131" s="46" t="s">
        <v>90</v>
      </c>
      <c r="H131" s="1" t="s">
        <v>9</v>
      </c>
      <c r="I131" t="s">
        <v>186</v>
      </c>
      <c r="K131" s="78">
        <v>14</v>
      </c>
      <c r="L131" s="16">
        <v>0.1842</v>
      </c>
      <c r="M131" s="128"/>
      <c r="N131" s="104"/>
      <c r="O131" s="104"/>
      <c r="P131" s="12">
        <f t="shared" si="120"/>
        <v>0.01</v>
      </c>
      <c r="Q131" s="67">
        <f t="shared" si="126"/>
        <v>0.01</v>
      </c>
      <c r="R131">
        <v>1</v>
      </c>
      <c r="S131">
        <v>1</v>
      </c>
      <c r="T131">
        <v>1</v>
      </c>
      <c r="U131">
        <v>1</v>
      </c>
      <c r="V131">
        <v>1</v>
      </c>
      <c r="X131">
        <v>1</v>
      </c>
      <c r="AB131" s="11">
        <v>1</v>
      </c>
      <c r="AC131" s="25">
        <f t="shared" si="127"/>
        <v>-4.6051701859880909</v>
      </c>
      <c r="AD131" s="12">
        <f t="shared" si="121"/>
        <v>-6.1402269146507873</v>
      </c>
      <c r="AE131" s="12">
        <f t="shared" si="121"/>
        <v>-6.1402269146507873</v>
      </c>
      <c r="AF131" s="12">
        <f t="shared" si="121"/>
        <v>-5.7703337270212218</v>
      </c>
      <c r="AG131" s="12">
        <f t="shared" si="121"/>
        <v>-5.2058445580734949</v>
      </c>
      <c r="AH131" s="12" t="str">
        <f t="shared" si="121"/>
        <v>na</v>
      </c>
      <c r="AI131" s="12">
        <f t="shared" si="121"/>
        <v>-5.3323023206177895</v>
      </c>
      <c r="AJ131" s="12" t="str">
        <f t="shared" si="121"/>
        <v>na</v>
      </c>
      <c r="AK131" s="12" t="str">
        <f t="shared" si="121"/>
        <v>na</v>
      </c>
      <c r="AL131" s="12" t="str">
        <f t="shared" si="121"/>
        <v>na</v>
      </c>
      <c r="AM131" s="12">
        <f t="shared" si="121"/>
        <v>-4.6051701859880909</v>
      </c>
      <c r="AN131" s="25">
        <f t="shared" si="128"/>
        <v>1</v>
      </c>
      <c r="AO131" s="12">
        <f t="shared" si="122"/>
        <v>1.7777777777777777</v>
      </c>
      <c r="AP131" s="12">
        <f t="shared" si="122"/>
        <v>1.7777777777777777</v>
      </c>
      <c r="AQ131" s="12">
        <f t="shared" si="122"/>
        <v>1.5700391929162427</v>
      </c>
      <c r="AR131" s="12">
        <f t="shared" si="122"/>
        <v>1.277882797731569</v>
      </c>
      <c r="AS131" s="12" t="str">
        <f t="shared" si="122"/>
        <v>na</v>
      </c>
      <c r="AT131" s="12">
        <f t="shared" si="122"/>
        <v>1.3407202216066483</v>
      </c>
      <c r="AU131" s="12" t="str">
        <f t="shared" si="122"/>
        <v>na</v>
      </c>
      <c r="AV131" s="12" t="str">
        <f t="shared" si="122"/>
        <v>na</v>
      </c>
      <c r="AW131" s="12" t="str">
        <f t="shared" si="122"/>
        <v>na</v>
      </c>
      <c r="AX131" s="67">
        <f t="shared" si="122"/>
        <v>1</v>
      </c>
      <c r="AZ131" s="46" t="s">
        <v>90</v>
      </c>
      <c r="BG131" s="1" t="s">
        <v>9</v>
      </c>
      <c r="BH131" t="s">
        <v>186</v>
      </c>
      <c r="BJ131" s="78">
        <v>14</v>
      </c>
      <c r="BK131" s="16">
        <v>0.1842</v>
      </c>
      <c r="BL131" s="128">
        <v>14</v>
      </c>
      <c r="BM131" s="104">
        <v>1.0897628565417329E-2</v>
      </c>
      <c r="BN131" s="104">
        <v>2.1657289117521971E-2</v>
      </c>
      <c r="BO131" s="12">
        <f t="shared" si="123"/>
        <v>5.9161935751451296E-2</v>
      </c>
      <c r="BP131" s="67">
        <f t="shared" si="129"/>
        <v>0.11757485948708996</v>
      </c>
      <c r="BQ131">
        <v>1</v>
      </c>
      <c r="BR131">
        <v>1</v>
      </c>
      <c r="BS131">
        <v>1</v>
      </c>
      <c r="BT131">
        <v>1</v>
      </c>
      <c r="BU131">
        <v>1</v>
      </c>
      <c r="BW131">
        <v>1</v>
      </c>
      <c r="CA131" s="11">
        <v>1</v>
      </c>
      <c r="CB131" s="25">
        <f t="shared" si="130"/>
        <v>-2.8274769210620785</v>
      </c>
      <c r="CC131" s="12">
        <f t="shared" si="124"/>
        <v>-3.769969228082771</v>
      </c>
      <c r="CD131" s="12">
        <f t="shared" si="124"/>
        <v>-3.769969228082771</v>
      </c>
      <c r="CE131" s="12">
        <f t="shared" si="124"/>
        <v>-3.5428626480777847</v>
      </c>
      <c r="CF131" s="12">
        <f t="shared" si="124"/>
        <v>-3.1962782585919154</v>
      </c>
      <c r="CG131" s="12" t="str">
        <f t="shared" si="124"/>
        <v>na</v>
      </c>
      <c r="CH131" s="12">
        <f t="shared" si="124"/>
        <v>-3.2739206454403016</v>
      </c>
      <c r="CI131" s="12" t="str">
        <f t="shared" si="124"/>
        <v>na</v>
      </c>
      <c r="CJ131" s="12" t="str">
        <f t="shared" si="124"/>
        <v>na</v>
      </c>
      <c r="CK131" s="12" t="str">
        <f t="shared" si="124"/>
        <v>na</v>
      </c>
      <c r="CL131" s="12">
        <f t="shared" si="124"/>
        <v>-2.8274769210620785</v>
      </c>
      <c r="CM131" s="25">
        <f t="shared" si="131"/>
        <v>3.9495188036730435</v>
      </c>
      <c r="CN131" s="12">
        <f t="shared" si="125"/>
        <v>7.0213667620854103</v>
      </c>
      <c r="CO131" s="12">
        <f t="shared" si="125"/>
        <v>7.0213667620854103</v>
      </c>
      <c r="CP131" s="12">
        <f t="shared" si="125"/>
        <v>6.2008993149263496</v>
      </c>
      <c r="CQ131" s="12">
        <f t="shared" si="125"/>
        <v>5.0470221385311493</v>
      </c>
      <c r="CR131" s="12" t="str">
        <f t="shared" si="125"/>
        <v>na</v>
      </c>
      <c r="CS131" s="12">
        <f t="shared" si="125"/>
        <v>5.2951997257001482</v>
      </c>
      <c r="CT131" s="12" t="str">
        <f t="shared" si="125"/>
        <v>na</v>
      </c>
      <c r="CU131" s="12" t="str">
        <f t="shared" si="125"/>
        <v>na</v>
      </c>
      <c r="CV131" s="12" t="str">
        <f t="shared" si="125"/>
        <v>na</v>
      </c>
      <c r="CW131" s="67">
        <f t="shared" si="125"/>
        <v>3.9495188036730435</v>
      </c>
    </row>
    <row r="132" spans="1:101" x14ac:dyDescent="0.25">
      <c r="A132" s="46" t="s">
        <v>91</v>
      </c>
      <c r="H132" s="1" t="s">
        <v>9</v>
      </c>
      <c r="I132" t="s">
        <v>186</v>
      </c>
      <c r="K132" s="78">
        <v>14</v>
      </c>
      <c r="L132" s="12">
        <v>1.5952999999999999</v>
      </c>
      <c r="M132" s="128"/>
      <c r="N132" s="104"/>
      <c r="O132" s="104"/>
      <c r="P132" s="12">
        <f t="shared" si="120"/>
        <v>0.01</v>
      </c>
      <c r="Q132" s="67">
        <f t="shared" si="126"/>
        <v>0.01</v>
      </c>
      <c r="R132">
        <v>1</v>
      </c>
      <c r="S132">
        <v>1</v>
      </c>
      <c r="T132">
        <v>1</v>
      </c>
      <c r="U132">
        <v>1</v>
      </c>
      <c r="V132">
        <v>1</v>
      </c>
      <c r="W132">
        <v>1</v>
      </c>
      <c r="Y132">
        <v>1</v>
      </c>
      <c r="AA132">
        <v>1</v>
      </c>
      <c r="AB132" s="11"/>
      <c r="AC132" s="25">
        <f t="shared" si="127"/>
        <v>-4.6051701859880909</v>
      </c>
      <c r="AD132" s="12">
        <f t="shared" si="121"/>
        <v>-6.1402269146507873</v>
      </c>
      <c r="AE132" s="12">
        <f t="shared" si="121"/>
        <v>-6.1402269146507873</v>
      </c>
      <c r="AF132" s="12">
        <f t="shared" si="121"/>
        <v>-5.7703337270212218</v>
      </c>
      <c r="AG132" s="12">
        <f t="shared" si="121"/>
        <v>-5.2058445580734949</v>
      </c>
      <c r="AH132" s="12">
        <f t="shared" si="121"/>
        <v>-9.6107899533664511</v>
      </c>
      <c r="AI132" s="12" t="str">
        <f t="shared" si="121"/>
        <v>na</v>
      </c>
      <c r="AJ132" s="12">
        <f t="shared" si="121"/>
        <v>-4.6051701859880909</v>
      </c>
      <c r="AK132" s="12" t="str">
        <f t="shared" si="121"/>
        <v>na</v>
      </c>
      <c r="AL132" s="12">
        <f t="shared" si="121"/>
        <v>-4.6051701859880909</v>
      </c>
      <c r="AM132" s="12" t="str">
        <f t="shared" si="121"/>
        <v>na</v>
      </c>
      <c r="AN132" s="25">
        <f t="shared" si="128"/>
        <v>1</v>
      </c>
      <c r="AO132" s="12">
        <f t="shared" si="122"/>
        <v>1.7777777777777777</v>
      </c>
      <c r="AP132" s="12">
        <f t="shared" si="122"/>
        <v>1.7777777777777777</v>
      </c>
      <c r="AQ132" s="12">
        <f t="shared" si="122"/>
        <v>1.5700391929162427</v>
      </c>
      <c r="AR132" s="12">
        <f t="shared" si="122"/>
        <v>1.277882797731569</v>
      </c>
      <c r="AS132" s="12">
        <f t="shared" si="122"/>
        <v>4.3553875236294894</v>
      </c>
      <c r="AT132" s="12" t="str">
        <f t="shared" si="122"/>
        <v>na</v>
      </c>
      <c r="AU132" s="12">
        <f t="shared" si="122"/>
        <v>1</v>
      </c>
      <c r="AV132" s="12" t="str">
        <f t="shared" si="122"/>
        <v>na</v>
      </c>
      <c r="AW132" s="12">
        <f t="shared" si="122"/>
        <v>1</v>
      </c>
      <c r="AX132" s="67" t="str">
        <f t="shared" si="122"/>
        <v>na</v>
      </c>
      <c r="AZ132" s="46" t="s">
        <v>91</v>
      </c>
      <c r="BG132" s="1" t="s">
        <v>9</v>
      </c>
      <c r="BH132" t="s">
        <v>186</v>
      </c>
      <c r="BJ132" s="78">
        <v>14</v>
      </c>
      <c r="BK132" s="12">
        <v>1.5952999999999999</v>
      </c>
      <c r="BL132" s="128">
        <v>14</v>
      </c>
      <c r="BM132" s="104">
        <v>0.70593438127602837</v>
      </c>
      <c r="BN132" s="104">
        <v>0.27696902706857507</v>
      </c>
      <c r="BO132" s="12">
        <f t="shared" si="123"/>
        <v>0.44250885806809276</v>
      </c>
      <c r="BP132" s="67">
        <f t="shared" si="129"/>
        <v>0.1736156378540557</v>
      </c>
      <c r="BQ132">
        <v>1</v>
      </c>
      <c r="BR132">
        <v>1</v>
      </c>
      <c r="BS132">
        <v>1</v>
      </c>
      <c r="BT132">
        <v>1</v>
      </c>
      <c r="BU132">
        <v>1</v>
      </c>
      <c r="BV132">
        <v>1</v>
      </c>
      <c r="BX132">
        <v>1</v>
      </c>
      <c r="BZ132">
        <v>1</v>
      </c>
      <c r="CA132" s="11"/>
      <c r="CB132" s="25">
        <f t="shared" si="130"/>
        <v>-0.81529479650153702</v>
      </c>
      <c r="CC132" s="12">
        <f t="shared" si="124"/>
        <v>-1.087059728668716</v>
      </c>
      <c r="CD132" s="12">
        <f t="shared" si="124"/>
        <v>-1.087059728668716</v>
      </c>
      <c r="CE132" s="12">
        <f t="shared" si="124"/>
        <v>-1.0215742028452992</v>
      </c>
      <c r="CF132" s="12">
        <f t="shared" si="124"/>
        <v>-0.92163759604521589</v>
      </c>
      <c r="CG132" s="12">
        <f t="shared" si="124"/>
        <v>-1.7014847926988599</v>
      </c>
      <c r="CH132" s="12" t="str">
        <f t="shared" si="124"/>
        <v>na</v>
      </c>
      <c r="CI132" s="12">
        <f t="shared" si="124"/>
        <v>-0.81529479650153702</v>
      </c>
      <c r="CJ132" s="12" t="str">
        <f t="shared" si="124"/>
        <v>na</v>
      </c>
      <c r="CK132" s="12">
        <f t="shared" si="124"/>
        <v>-0.81529479650153702</v>
      </c>
      <c r="CL132" s="12" t="str">
        <f t="shared" si="124"/>
        <v>na</v>
      </c>
      <c r="CM132" s="25">
        <f t="shared" si="131"/>
        <v>0.15393371227398076</v>
      </c>
      <c r="CN132" s="12">
        <f t="shared" si="125"/>
        <v>0.2736599329315213</v>
      </c>
      <c r="CO132" s="12">
        <f t="shared" si="125"/>
        <v>0.2736599329315213</v>
      </c>
      <c r="CP132" s="12">
        <f t="shared" si="125"/>
        <v>0.24168196138124184</v>
      </c>
      <c r="CQ132" s="12">
        <f t="shared" si="125"/>
        <v>0.1967092429058809</v>
      </c>
      <c r="CR132" s="12">
        <f t="shared" si="125"/>
        <v>0.67044096990406732</v>
      </c>
      <c r="CS132" s="12" t="str">
        <f t="shared" si="125"/>
        <v>na</v>
      </c>
      <c r="CT132" s="12">
        <f t="shared" si="125"/>
        <v>0.15393371227398076</v>
      </c>
      <c r="CU132" s="12" t="str">
        <f t="shared" si="125"/>
        <v>na</v>
      </c>
      <c r="CV132" s="12">
        <f t="shared" si="125"/>
        <v>0.15393371227398076</v>
      </c>
      <c r="CW132" s="67" t="str">
        <f t="shared" si="125"/>
        <v>na</v>
      </c>
    </row>
    <row r="133" spans="1:101" x14ac:dyDescent="0.25">
      <c r="A133" s="46" t="s">
        <v>92</v>
      </c>
      <c r="H133" s="1" t="s">
        <v>8</v>
      </c>
      <c r="I133" t="s">
        <v>186</v>
      </c>
      <c r="K133" s="78"/>
      <c r="L133" s="20">
        <v>36.863</v>
      </c>
      <c r="M133" s="126"/>
      <c r="N133" s="72"/>
      <c r="O133" s="72"/>
      <c r="P133" s="12">
        <f t="shared" si="120"/>
        <v>0.01</v>
      </c>
      <c r="Q133" s="67">
        <f t="shared" si="126"/>
        <v>0.01</v>
      </c>
      <c r="AB133" s="11"/>
      <c r="AC133" s="25" t="str">
        <f t="shared" si="127"/>
        <v>na</v>
      </c>
      <c r="AD133" s="12" t="str">
        <f t="shared" si="121"/>
        <v>na</v>
      </c>
      <c r="AE133" s="12" t="str">
        <f t="shared" si="121"/>
        <v>na</v>
      </c>
      <c r="AF133" s="12" t="str">
        <f t="shared" si="121"/>
        <v>na</v>
      </c>
      <c r="AG133" s="12" t="str">
        <f t="shared" si="121"/>
        <v>na</v>
      </c>
      <c r="AH133" s="12" t="str">
        <f t="shared" si="121"/>
        <v>na</v>
      </c>
      <c r="AI133" s="12" t="str">
        <f t="shared" si="121"/>
        <v>na</v>
      </c>
      <c r="AJ133" s="12" t="str">
        <f t="shared" si="121"/>
        <v>na</v>
      </c>
      <c r="AK133" s="12" t="str">
        <f t="shared" si="121"/>
        <v>na</v>
      </c>
      <c r="AL133" s="12" t="str">
        <f t="shared" si="121"/>
        <v>na</v>
      </c>
      <c r="AM133" s="12" t="str">
        <f t="shared" si="121"/>
        <v>na</v>
      </c>
      <c r="AN133" s="25" t="str">
        <f t="shared" si="128"/>
        <v>na</v>
      </c>
      <c r="AO133" s="12" t="str">
        <f t="shared" si="122"/>
        <v>na</v>
      </c>
      <c r="AP133" s="12" t="str">
        <f t="shared" si="122"/>
        <v>na</v>
      </c>
      <c r="AQ133" s="12" t="str">
        <f t="shared" si="122"/>
        <v>na</v>
      </c>
      <c r="AR133" s="12" t="str">
        <f t="shared" si="122"/>
        <v>na</v>
      </c>
      <c r="AS133" s="12" t="str">
        <f t="shared" si="122"/>
        <v>na</v>
      </c>
      <c r="AT133" s="12" t="str">
        <f t="shared" si="122"/>
        <v>na</v>
      </c>
      <c r="AU133" s="12" t="str">
        <f t="shared" si="122"/>
        <v>na</v>
      </c>
      <c r="AV133" s="12" t="str">
        <f t="shared" si="122"/>
        <v>na</v>
      </c>
      <c r="AW133" s="12" t="str">
        <f t="shared" si="122"/>
        <v>na</v>
      </c>
      <c r="AX133" s="67" t="str">
        <f t="shared" si="122"/>
        <v>na</v>
      </c>
      <c r="AZ133" s="46" t="s">
        <v>92</v>
      </c>
      <c r="BG133" s="1" t="s">
        <v>8</v>
      </c>
      <c r="BH133" t="s">
        <v>186</v>
      </c>
      <c r="BJ133" s="78"/>
      <c r="BK133" s="20">
        <v>36.863</v>
      </c>
      <c r="BL133" s="126"/>
      <c r="BM133" s="72"/>
      <c r="BN133" s="72"/>
      <c r="BO133" s="12">
        <f t="shared" si="123"/>
        <v>0.01</v>
      </c>
      <c r="BP133" s="67">
        <f t="shared" si="129"/>
        <v>0.01</v>
      </c>
      <c r="CA133" s="11"/>
      <c r="CB133" s="25" t="str">
        <f t="shared" si="130"/>
        <v>na</v>
      </c>
      <c r="CC133" s="12" t="str">
        <f t="shared" si="124"/>
        <v>na</v>
      </c>
      <c r="CD133" s="12" t="str">
        <f t="shared" si="124"/>
        <v>na</v>
      </c>
      <c r="CE133" s="12" t="str">
        <f t="shared" si="124"/>
        <v>na</v>
      </c>
      <c r="CF133" s="12" t="str">
        <f t="shared" si="124"/>
        <v>na</v>
      </c>
      <c r="CG133" s="12" t="str">
        <f t="shared" si="124"/>
        <v>na</v>
      </c>
      <c r="CH133" s="12" t="str">
        <f t="shared" si="124"/>
        <v>na</v>
      </c>
      <c r="CI133" s="12" t="str">
        <f t="shared" si="124"/>
        <v>na</v>
      </c>
      <c r="CJ133" s="12" t="str">
        <f t="shared" si="124"/>
        <v>na</v>
      </c>
      <c r="CK133" s="12" t="str">
        <f t="shared" si="124"/>
        <v>na</v>
      </c>
      <c r="CL133" s="12" t="str">
        <f t="shared" si="124"/>
        <v>na</v>
      </c>
      <c r="CM133" s="25" t="str">
        <f t="shared" si="131"/>
        <v>na</v>
      </c>
      <c r="CN133" s="12" t="str">
        <f t="shared" si="125"/>
        <v>na</v>
      </c>
      <c r="CO133" s="12" t="str">
        <f t="shared" si="125"/>
        <v>na</v>
      </c>
      <c r="CP133" s="12" t="str">
        <f t="shared" si="125"/>
        <v>na</v>
      </c>
      <c r="CQ133" s="12" t="str">
        <f t="shared" si="125"/>
        <v>na</v>
      </c>
      <c r="CR133" s="12" t="str">
        <f t="shared" si="125"/>
        <v>na</v>
      </c>
      <c r="CS133" s="12" t="str">
        <f t="shared" si="125"/>
        <v>na</v>
      </c>
      <c r="CT133" s="12" t="str">
        <f t="shared" si="125"/>
        <v>na</v>
      </c>
      <c r="CU133" s="12" t="str">
        <f t="shared" si="125"/>
        <v>na</v>
      </c>
      <c r="CV133" s="12" t="str">
        <f t="shared" si="125"/>
        <v>na</v>
      </c>
      <c r="CW133" s="67" t="str">
        <f t="shared" si="125"/>
        <v>na</v>
      </c>
    </row>
    <row r="134" spans="1:101" x14ac:dyDescent="0.25">
      <c r="A134" s="46" t="s">
        <v>93</v>
      </c>
      <c r="H134" s="1" t="s">
        <v>9</v>
      </c>
      <c r="I134" t="s">
        <v>186</v>
      </c>
      <c r="K134" s="78">
        <v>14</v>
      </c>
      <c r="L134" s="16">
        <v>5.3319999999999999</v>
      </c>
      <c r="M134" s="128"/>
      <c r="N134" s="104"/>
      <c r="O134" s="104"/>
      <c r="P134" s="12">
        <f t="shared" si="120"/>
        <v>0.01</v>
      </c>
      <c r="Q134" s="67">
        <f t="shared" si="126"/>
        <v>0.01</v>
      </c>
      <c r="R134">
        <v>1</v>
      </c>
      <c r="S134">
        <v>1</v>
      </c>
      <c r="U134">
        <v>1</v>
      </c>
      <c r="V134">
        <v>1</v>
      </c>
      <c r="W134">
        <v>0.05</v>
      </c>
      <c r="X134">
        <v>1</v>
      </c>
      <c r="Y134">
        <v>1</v>
      </c>
      <c r="AB134" s="11">
        <v>1</v>
      </c>
      <c r="AC134" s="25">
        <f t="shared" si="127"/>
        <v>-4.6051701859880909</v>
      </c>
      <c r="AD134" s="12">
        <f t="shared" si="121"/>
        <v>-6.1402269146507873</v>
      </c>
      <c r="AE134" s="12" t="str">
        <f t="shared" si="121"/>
        <v>na</v>
      </c>
      <c r="AF134" s="12">
        <f t="shared" si="121"/>
        <v>-5.7703337270212218</v>
      </c>
      <c r="AG134" s="12">
        <f t="shared" si="121"/>
        <v>-5.2058445580734949</v>
      </c>
      <c r="AH134" s="12">
        <f t="shared" si="121"/>
        <v>-0.48053949766832255</v>
      </c>
      <c r="AI134" s="12">
        <f t="shared" si="121"/>
        <v>-5.3323023206177895</v>
      </c>
      <c r="AJ134" s="12">
        <f t="shared" si="121"/>
        <v>-4.6051701859880909</v>
      </c>
      <c r="AK134" s="12" t="str">
        <f t="shared" si="121"/>
        <v>na</v>
      </c>
      <c r="AL134" s="12" t="str">
        <f t="shared" si="121"/>
        <v>na</v>
      </c>
      <c r="AM134" s="12">
        <f t="shared" si="121"/>
        <v>-4.6051701859880909</v>
      </c>
      <c r="AN134" s="25">
        <f t="shared" si="128"/>
        <v>1</v>
      </c>
      <c r="AO134" s="12">
        <f t="shared" si="122"/>
        <v>1.7777777777777777</v>
      </c>
      <c r="AP134" s="12" t="str">
        <f t="shared" si="122"/>
        <v>na</v>
      </c>
      <c r="AQ134" s="12">
        <f t="shared" si="122"/>
        <v>1.5700391929162427</v>
      </c>
      <c r="AR134" s="12">
        <f t="shared" si="122"/>
        <v>1.277882797731569</v>
      </c>
      <c r="AS134" s="12">
        <f t="shared" si="122"/>
        <v>1.0888468809073727E-2</v>
      </c>
      <c r="AT134" s="12">
        <f t="shared" si="122"/>
        <v>1.3407202216066483</v>
      </c>
      <c r="AU134" s="12">
        <f t="shared" si="122"/>
        <v>1</v>
      </c>
      <c r="AV134" s="12" t="str">
        <f t="shared" si="122"/>
        <v>na</v>
      </c>
      <c r="AW134" s="12" t="str">
        <f t="shared" si="122"/>
        <v>na</v>
      </c>
      <c r="AX134" s="67">
        <f t="shared" si="122"/>
        <v>1</v>
      </c>
      <c r="AZ134" s="46" t="s">
        <v>93</v>
      </c>
      <c r="BG134" s="1" t="s">
        <v>9</v>
      </c>
      <c r="BH134" t="s">
        <v>186</v>
      </c>
      <c r="BJ134" s="78">
        <v>14</v>
      </c>
      <c r="BK134" s="16">
        <v>5.3319999999999999</v>
      </c>
      <c r="BL134" s="128">
        <v>14</v>
      </c>
      <c r="BM134" s="104">
        <v>9.7826023353422248E-2</v>
      </c>
      <c r="BN134" s="104">
        <v>9.2584786380757469E-2</v>
      </c>
      <c r="BO134" s="12">
        <f t="shared" si="123"/>
        <v>1.8346966120296748E-2</v>
      </c>
      <c r="BP134" s="67">
        <f t="shared" si="129"/>
        <v>1.7363988443502901E-2</v>
      </c>
      <c r="BQ134">
        <v>1</v>
      </c>
      <c r="BR134">
        <v>1</v>
      </c>
      <c r="BT134">
        <v>1</v>
      </c>
      <c r="BU134">
        <v>1</v>
      </c>
      <c r="BV134">
        <v>0.05</v>
      </c>
      <c r="BW134">
        <v>1</v>
      </c>
      <c r="BX134">
        <v>1</v>
      </c>
      <c r="CA134" s="11">
        <v>1</v>
      </c>
      <c r="CB134" s="25">
        <f t="shared" si="130"/>
        <v>-3.9982910521945114</v>
      </c>
      <c r="CC134" s="12">
        <f t="shared" si="124"/>
        <v>-5.3310547362593486</v>
      </c>
      <c r="CD134" s="12" t="str">
        <f t="shared" si="124"/>
        <v>na</v>
      </c>
      <c r="CE134" s="12">
        <f t="shared" si="124"/>
        <v>-5.0099068605810739</v>
      </c>
      <c r="CF134" s="12">
        <f t="shared" si="124"/>
        <v>-4.519807276393796</v>
      </c>
      <c r="CG134" s="12">
        <f t="shared" si="124"/>
        <v>-0.41721297935942731</v>
      </c>
      <c r="CH134" s="12">
        <f t="shared" si="124"/>
        <v>-4.6296001656989079</v>
      </c>
      <c r="CI134" s="12">
        <f t="shared" si="124"/>
        <v>-3.9982910521945114</v>
      </c>
      <c r="CJ134" s="12" t="str">
        <f t="shared" si="124"/>
        <v>na</v>
      </c>
      <c r="CK134" s="12" t="str">
        <f t="shared" si="124"/>
        <v>na</v>
      </c>
      <c r="CL134" s="12">
        <f t="shared" si="124"/>
        <v>-3.9982910521945114</v>
      </c>
      <c r="CM134" s="25">
        <f t="shared" si="131"/>
        <v>0.89571626042834029</v>
      </c>
      <c r="CN134" s="12">
        <f t="shared" si="125"/>
        <v>1.5923844629837161</v>
      </c>
      <c r="CO134" s="12" t="str">
        <f t="shared" si="125"/>
        <v>na</v>
      </c>
      <c r="CP134" s="12">
        <f t="shared" si="125"/>
        <v>1.4063096346048665</v>
      </c>
      <c r="CQ134" s="12">
        <f t="shared" si="125"/>
        <v>1.1446204008498264</v>
      </c>
      <c r="CR134" s="12">
        <f t="shared" si="125"/>
        <v>9.7529785634541434E-3</v>
      </c>
      <c r="CS134" s="12">
        <f t="shared" si="125"/>
        <v>1.2009049031781627</v>
      </c>
      <c r="CT134" s="12">
        <f t="shared" si="125"/>
        <v>0.89571626042834029</v>
      </c>
      <c r="CU134" s="12" t="str">
        <f t="shared" si="125"/>
        <v>na</v>
      </c>
      <c r="CV134" s="12" t="str">
        <f t="shared" si="125"/>
        <v>na</v>
      </c>
      <c r="CW134" s="67">
        <f t="shared" si="125"/>
        <v>0.89571626042834029</v>
      </c>
    </row>
    <row r="135" spans="1:101" x14ac:dyDescent="0.25">
      <c r="A135" s="46" t="s">
        <v>94</v>
      </c>
      <c r="H135" s="1" t="s">
        <v>9</v>
      </c>
      <c r="I135" t="s">
        <v>186</v>
      </c>
      <c r="K135" s="78">
        <v>14</v>
      </c>
      <c r="L135" s="16">
        <v>1.1435</v>
      </c>
      <c r="M135" s="128"/>
      <c r="N135" s="104"/>
      <c r="O135" s="104"/>
      <c r="P135" s="12">
        <f t="shared" si="120"/>
        <v>0.01</v>
      </c>
      <c r="Q135" s="67">
        <f t="shared" si="126"/>
        <v>0.01</v>
      </c>
      <c r="R135">
        <v>1</v>
      </c>
      <c r="S135">
        <v>1</v>
      </c>
      <c r="U135">
        <v>1</v>
      </c>
      <c r="V135">
        <v>1</v>
      </c>
      <c r="W135">
        <v>0.05</v>
      </c>
      <c r="X135">
        <v>0.25</v>
      </c>
      <c r="Y135">
        <v>1</v>
      </c>
      <c r="AB135" s="11"/>
      <c r="AC135" s="25">
        <f t="shared" si="127"/>
        <v>-4.6051701859880909</v>
      </c>
      <c r="AD135" s="12">
        <f t="shared" si="121"/>
        <v>-6.1402269146507873</v>
      </c>
      <c r="AE135" s="12" t="str">
        <f t="shared" si="121"/>
        <v>na</v>
      </c>
      <c r="AF135" s="12">
        <f t="shared" si="121"/>
        <v>-5.7703337270212218</v>
      </c>
      <c r="AG135" s="12">
        <f t="shared" si="121"/>
        <v>-5.2058445580734949</v>
      </c>
      <c r="AH135" s="12">
        <f t="shared" si="121"/>
        <v>-0.48053949766832255</v>
      </c>
      <c r="AI135" s="12">
        <f t="shared" si="121"/>
        <v>-1.3330755801544474</v>
      </c>
      <c r="AJ135" s="12">
        <f t="shared" si="121"/>
        <v>-4.6051701859880909</v>
      </c>
      <c r="AK135" s="12" t="str">
        <f t="shared" si="121"/>
        <v>na</v>
      </c>
      <c r="AL135" s="12" t="str">
        <f t="shared" si="121"/>
        <v>na</v>
      </c>
      <c r="AM135" s="12" t="str">
        <f t="shared" si="121"/>
        <v>na</v>
      </c>
      <c r="AN135" s="25">
        <f t="shared" si="128"/>
        <v>1</v>
      </c>
      <c r="AO135" s="12">
        <f t="shared" si="122"/>
        <v>1.7777777777777777</v>
      </c>
      <c r="AP135" s="12" t="str">
        <f t="shared" si="122"/>
        <v>na</v>
      </c>
      <c r="AQ135" s="12">
        <f t="shared" si="122"/>
        <v>1.5700391929162427</v>
      </c>
      <c r="AR135" s="12">
        <f t="shared" si="122"/>
        <v>1.277882797731569</v>
      </c>
      <c r="AS135" s="12">
        <f t="shared" si="122"/>
        <v>1.0888468809073727E-2</v>
      </c>
      <c r="AT135" s="12">
        <f t="shared" si="122"/>
        <v>8.3795013850415517E-2</v>
      </c>
      <c r="AU135" s="12">
        <f t="shared" si="122"/>
        <v>1</v>
      </c>
      <c r="AV135" s="12" t="str">
        <f t="shared" si="122"/>
        <v>na</v>
      </c>
      <c r="AW135" s="12" t="str">
        <f t="shared" si="122"/>
        <v>na</v>
      </c>
      <c r="AX135" s="67" t="str">
        <f t="shared" si="122"/>
        <v>na</v>
      </c>
      <c r="AZ135" s="46" t="s">
        <v>94</v>
      </c>
      <c r="BG135" s="1" t="s">
        <v>9</v>
      </c>
      <c r="BH135" t="s">
        <v>186</v>
      </c>
      <c r="BJ135" s="78">
        <v>14</v>
      </c>
      <c r="BK135" s="16">
        <v>1.1435</v>
      </c>
      <c r="BL135" s="128">
        <v>14</v>
      </c>
      <c r="BM135" s="104">
        <v>4.7641339304499444E-2</v>
      </c>
      <c r="BN135" s="104">
        <v>8.905064596287228E-2</v>
      </c>
      <c r="BO135" s="12">
        <f t="shared" si="123"/>
        <v>4.1662736602098335E-2</v>
      </c>
      <c r="BP135" s="67">
        <f t="shared" si="129"/>
        <v>7.7875510243001558E-2</v>
      </c>
      <c r="BQ135">
        <v>1</v>
      </c>
      <c r="BR135">
        <v>1</v>
      </c>
      <c r="BT135">
        <v>1</v>
      </c>
      <c r="BU135">
        <v>1</v>
      </c>
      <c r="BV135">
        <v>0.05</v>
      </c>
      <c r="BW135">
        <v>0.25</v>
      </c>
      <c r="BX135">
        <v>1</v>
      </c>
      <c r="CA135" s="11"/>
      <c r="CB135" s="25">
        <f t="shared" si="130"/>
        <v>-3.1781481563461424</v>
      </c>
      <c r="CC135" s="12">
        <f t="shared" si="124"/>
        <v>-4.2375308751281899</v>
      </c>
      <c r="CD135" s="12" t="str">
        <f t="shared" si="124"/>
        <v>na</v>
      </c>
      <c r="CE135" s="12">
        <f t="shared" si="124"/>
        <v>-3.9822579308433586</v>
      </c>
      <c r="CF135" s="12">
        <f t="shared" si="124"/>
        <v>-3.592689220217379</v>
      </c>
      <c r="CG135" s="12">
        <f t="shared" si="124"/>
        <v>-0.33163285109698881</v>
      </c>
      <c r="CH135" s="12">
        <f t="shared" si="124"/>
        <v>-0.91999025578440974</v>
      </c>
      <c r="CI135" s="12">
        <f t="shared" si="124"/>
        <v>-3.1781481563461424</v>
      </c>
      <c r="CJ135" s="12" t="str">
        <f t="shared" si="124"/>
        <v>na</v>
      </c>
      <c r="CK135" s="12" t="str">
        <f t="shared" si="124"/>
        <v>na</v>
      </c>
      <c r="CL135" s="12" t="str">
        <f t="shared" si="124"/>
        <v>na</v>
      </c>
      <c r="CM135" s="25">
        <f t="shared" si="131"/>
        <v>3.4938658376668332</v>
      </c>
      <c r="CN135" s="12">
        <f t="shared" si="125"/>
        <v>6.2113170447410369</v>
      </c>
      <c r="CO135" s="12" t="str">
        <f t="shared" si="125"/>
        <v>na</v>
      </c>
      <c r="CP135" s="12">
        <f t="shared" si="125"/>
        <v>5.4855062999280673</v>
      </c>
      <c r="CQ135" s="12">
        <f t="shared" si="125"/>
        <v>4.4647510515364459</v>
      </c>
      <c r="CR135" s="12">
        <f t="shared" si="125"/>
        <v>3.8042849196523565E-2</v>
      </c>
      <c r="CS135" s="12">
        <f t="shared" si="125"/>
        <v>0.29276853625878591</v>
      </c>
      <c r="CT135" s="12">
        <f t="shared" si="125"/>
        <v>3.4938658376668332</v>
      </c>
      <c r="CU135" s="12" t="str">
        <f t="shared" si="125"/>
        <v>na</v>
      </c>
      <c r="CV135" s="12" t="str">
        <f t="shared" si="125"/>
        <v>na</v>
      </c>
      <c r="CW135" s="67" t="str">
        <f t="shared" si="125"/>
        <v>na</v>
      </c>
    </row>
    <row r="136" spans="1:101" x14ac:dyDescent="0.25">
      <c r="A136" s="46" t="s">
        <v>193</v>
      </c>
      <c r="H136" s="1" t="s">
        <v>8</v>
      </c>
      <c r="I136" t="s">
        <v>186</v>
      </c>
      <c r="K136" s="78"/>
      <c r="L136" s="20">
        <v>57.688000000000002</v>
      </c>
      <c r="M136" s="126"/>
      <c r="N136" s="72"/>
      <c r="O136" s="72"/>
      <c r="P136" s="12">
        <f t="shared" si="120"/>
        <v>0.01</v>
      </c>
      <c r="Q136" s="67">
        <f t="shared" si="126"/>
        <v>0.01</v>
      </c>
      <c r="AB136" s="11"/>
      <c r="AC136" s="25" t="str">
        <f t="shared" si="127"/>
        <v>na</v>
      </c>
      <c r="AD136" s="12" t="str">
        <f t="shared" si="121"/>
        <v>na</v>
      </c>
      <c r="AE136" s="12" t="str">
        <f t="shared" si="121"/>
        <v>na</v>
      </c>
      <c r="AF136" s="12" t="str">
        <f t="shared" si="121"/>
        <v>na</v>
      </c>
      <c r="AG136" s="12" t="str">
        <f t="shared" si="121"/>
        <v>na</v>
      </c>
      <c r="AH136" s="12" t="str">
        <f t="shared" si="121"/>
        <v>na</v>
      </c>
      <c r="AI136" s="12" t="str">
        <f t="shared" si="121"/>
        <v>na</v>
      </c>
      <c r="AJ136" s="12" t="str">
        <f t="shared" si="121"/>
        <v>na</v>
      </c>
      <c r="AK136" s="12" t="str">
        <f t="shared" si="121"/>
        <v>na</v>
      </c>
      <c r="AL136" s="12" t="str">
        <f t="shared" si="121"/>
        <v>na</v>
      </c>
      <c r="AM136" s="12" t="str">
        <f t="shared" si="121"/>
        <v>na</v>
      </c>
      <c r="AN136" s="25" t="str">
        <f t="shared" si="128"/>
        <v>na</v>
      </c>
      <c r="AO136" s="12" t="str">
        <f t="shared" si="122"/>
        <v>na</v>
      </c>
      <c r="AP136" s="12" t="str">
        <f t="shared" si="122"/>
        <v>na</v>
      </c>
      <c r="AQ136" s="12" t="str">
        <f t="shared" si="122"/>
        <v>na</v>
      </c>
      <c r="AR136" s="12" t="str">
        <f t="shared" si="122"/>
        <v>na</v>
      </c>
      <c r="AS136" s="12" t="str">
        <f t="shared" si="122"/>
        <v>na</v>
      </c>
      <c r="AT136" s="12" t="str">
        <f t="shared" si="122"/>
        <v>na</v>
      </c>
      <c r="AU136" s="12" t="str">
        <f t="shared" si="122"/>
        <v>na</v>
      </c>
      <c r="AV136" s="12" t="str">
        <f t="shared" si="122"/>
        <v>na</v>
      </c>
      <c r="AW136" s="12" t="str">
        <f t="shared" si="122"/>
        <v>na</v>
      </c>
      <c r="AX136" s="67" t="str">
        <f t="shared" si="122"/>
        <v>na</v>
      </c>
      <c r="AZ136" s="46" t="s">
        <v>193</v>
      </c>
      <c r="BG136" s="1" t="s">
        <v>8</v>
      </c>
      <c r="BH136" t="s">
        <v>186</v>
      </c>
      <c r="BJ136" s="78"/>
      <c r="BK136" s="20">
        <v>57.688000000000002</v>
      </c>
      <c r="BL136" s="126"/>
      <c r="BM136" s="72"/>
      <c r="BN136" s="72"/>
      <c r="BO136" s="12">
        <f t="shared" si="123"/>
        <v>0.01</v>
      </c>
      <c r="BP136" s="67">
        <f t="shared" si="129"/>
        <v>0.01</v>
      </c>
      <c r="CA136" s="11"/>
      <c r="CB136" s="25" t="str">
        <f t="shared" si="130"/>
        <v>na</v>
      </c>
      <c r="CC136" s="12" t="str">
        <f t="shared" si="124"/>
        <v>na</v>
      </c>
      <c r="CD136" s="12" t="str">
        <f t="shared" si="124"/>
        <v>na</v>
      </c>
      <c r="CE136" s="12" t="str">
        <f t="shared" si="124"/>
        <v>na</v>
      </c>
      <c r="CF136" s="12" t="str">
        <f t="shared" si="124"/>
        <v>na</v>
      </c>
      <c r="CG136" s="12" t="str">
        <f t="shared" si="124"/>
        <v>na</v>
      </c>
      <c r="CH136" s="12" t="str">
        <f t="shared" si="124"/>
        <v>na</v>
      </c>
      <c r="CI136" s="12" t="str">
        <f t="shared" si="124"/>
        <v>na</v>
      </c>
      <c r="CJ136" s="12" t="str">
        <f t="shared" si="124"/>
        <v>na</v>
      </c>
      <c r="CK136" s="12" t="str">
        <f t="shared" si="124"/>
        <v>na</v>
      </c>
      <c r="CL136" s="12" t="str">
        <f t="shared" si="124"/>
        <v>na</v>
      </c>
      <c r="CM136" s="25" t="str">
        <f t="shared" si="131"/>
        <v>na</v>
      </c>
      <c r="CN136" s="12" t="str">
        <f t="shared" si="125"/>
        <v>na</v>
      </c>
      <c r="CO136" s="12" t="str">
        <f t="shared" si="125"/>
        <v>na</v>
      </c>
      <c r="CP136" s="12" t="str">
        <f t="shared" si="125"/>
        <v>na</v>
      </c>
      <c r="CQ136" s="12" t="str">
        <f t="shared" si="125"/>
        <v>na</v>
      </c>
      <c r="CR136" s="12" t="str">
        <f t="shared" si="125"/>
        <v>na</v>
      </c>
      <c r="CS136" s="12" t="str">
        <f t="shared" si="125"/>
        <v>na</v>
      </c>
      <c r="CT136" s="12" t="str">
        <f t="shared" si="125"/>
        <v>na</v>
      </c>
      <c r="CU136" s="12" t="str">
        <f t="shared" si="125"/>
        <v>na</v>
      </c>
      <c r="CV136" s="12" t="str">
        <f t="shared" si="125"/>
        <v>na</v>
      </c>
      <c r="CW136" s="67" t="str">
        <f t="shared" si="125"/>
        <v>na</v>
      </c>
    </row>
    <row r="137" spans="1:101" x14ac:dyDescent="0.25">
      <c r="A137" s="46" t="s">
        <v>192</v>
      </c>
      <c r="H137" s="1" t="s">
        <v>8</v>
      </c>
      <c r="I137" t="s">
        <v>186</v>
      </c>
      <c r="K137" s="78"/>
      <c r="L137" s="20">
        <v>331.01299999999998</v>
      </c>
      <c r="M137" s="139"/>
      <c r="N137" s="72"/>
      <c r="O137" s="72"/>
      <c r="P137" s="12">
        <f t="shared" si="120"/>
        <v>0.01</v>
      </c>
      <c r="Q137" s="67">
        <f t="shared" si="126"/>
        <v>0.01</v>
      </c>
      <c r="AB137" s="11"/>
      <c r="AC137" s="25" t="str">
        <f t="shared" si="127"/>
        <v>na</v>
      </c>
      <c r="AD137" s="12" t="str">
        <f t="shared" si="121"/>
        <v>na</v>
      </c>
      <c r="AE137" s="12" t="str">
        <f t="shared" si="121"/>
        <v>na</v>
      </c>
      <c r="AF137" s="12" t="str">
        <f t="shared" si="121"/>
        <v>na</v>
      </c>
      <c r="AG137" s="12" t="str">
        <f t="shared" si="121"/>
        <v>na</v>
      </c>
      <c r="AH137" s="12" t="str">
        <f t="shared" si="121"/>
        <v>na</v>
      </c>
      <c r="AI137" s="12" t="str">
        <f t="shared" si="121"/>
        <v>na</v>
      </c>
      <c r="AJ137" s="12" t="str">
        <f t="shared" si="121"/>
        <v>na</v>
      </c>
      <c r="AK137" s="12" t="str">
        <f t="shared" si="121"/>
        <v>na</v>
      </c>
      <c r="AL137" s="12" t="str">
        <f t="shared" si="121"/>
        <v>na</v>
      </c>
      <c r="AM137" s="12" t="str">
        <f t="shared" si="121"/>
        <v>na</v>
      </c>
      <c r="AN137" s="25" t="str">
        <f t="shared" si="128"/>
        <v>na</v>
      </c>
      <c r="AO137" s="12" t="str">
        <f t="shared" si="122"/>
        <v>na</v>
      </c>
      <c r="AP137" s="12" t="str">
        <f t="shared" si="122"/>
        <v>na</v>
      </c>
      <c r="AQ137" s="12" t="str">
        <f t="shared" si="122"/>
        <v>na</v>
      </c>
      <c r="AR137" s="12" t="str">
        <f t="shared" si="122"/>
        <v>na</v>
      </c>
      <c r="AS137" s="12" t="str">
        <f t="shared" si="122"/>
        <v>na</v>
      </c>
      <c r="AT137" s="12" t="str">
        <f t="shared" si="122"/>
        <v>na</v>
      </c>
      <c r="AU137" s="12" t="str">
        <f t="shared" si="122"/>
        <v>na</v>
      </c>
      <c r="AV137" s="12" t="str">
        <f t="shared" si="122"/>
        <v>na</v>
      </c>
      <c r="AW137" s="12" t="str">
        <f t="shared" si="122"/>
        <v>na</v>
      </c>
      <c r="AX137" s="67" t="str">
        <f t="shared" si="122"/>
        <v>na</v>
      </c>
      <c r="AZ137" s="46" t="s">
        <v>192</v>
      </c>
      <c r="BG137" s="1" t="s">
        <v>8</v>
      </c>
      <c r="BH137" t="s">
        <v>186</v>
      </c>
      <c r="BJ137" s="78"/>
      <c r="BK137" s="20">
        <v>331.01299999999998</v>
      </c>
      <c r="BL137" s="139"/>
      <c r="BM137" s="72"/>
      <c r="BN137" s="72"/>
      <c r="BO137" s="12">
        <f t="shared" si="123"/>
        <v>0.01</v>
      </c>
      <c r="BP137" s="67">
        <f t="shared" si="129"/>
        <v>0.01</v>
      </c>
      <c r="CA137" s="11"/>
      <c r="CB137" s="25" t="str">
        <f t="shared" si="130"/>
        <v>na</v>
      </c>
      <c r="CC137" s="12" t="str">
        <f t="shared" si="124"/>
        <v>na</v>
      </c>
      <c r="CD137" s="12" t="str">
        <f t="shared" si="124"/>
        <v>na</v>
      </c>
      <c r="CE137" s="12" t="str">
        <f t="shared" si="124"/>
        <v>na</v>
      </c>
      <c r="CF137" s="12" t="str">
        <f t="shared" si="124"/>
        <v>na</v>
      </c>
      <c r="CG137" s="12" t="str">
        <f t="shared" si="124"/>
        <v>na</v>
      </c>
      <c r="CH137" s="12" t="str">
        <f t="shared" si="124"/>
        <v>na</v>
      </c>
      <c r="CI137" s="12" t="str">
        <f t="shared" si="124"/>
        <v>na</v>
      </c>
      <c r="CJ137" s="12" t="str">
        <f t="shared" si="124"/>
        <v>na</v>
      </c>
      <c r="CK137" s="12" t="str">
        <f t="shared" si="124"/>
        <v>na</v>
      </c>
      <c r="CL137" s="12" t="str">
        <f t="shared" si="124"/>
        <v>na</v>
      </c>
      <c r="CM137" s="25" t="str">
        <f t="shared" si="131"/>
        <v>na</v>
      </c>
      <c r="CN137" s="12" t="str">
        <f t="shared" si="125"/>
        <v>na</v>
      </c>
      <c r="CO137" s="12" t="str">
        <f t="shared" si="125"/>
        <v>na</v>
      </c>
      <c r="CP137" s="12" t="str">
        <f t="shared" si="125"/>
        <v>na</v>
      </c>
      <c r="CQ137" s="12" t="str">
        <f t="shared" si="125"/>
        <v>na</v>
      </c>
      <c r="CR137" s="12" t="str">
        <f t="shared" si="125"/>
        <v>na</v>
      </c>
      <c r="CS137" s="12" t="str">
        <f t="shared" si="125"/>
        <v>na</v>
      </c>
      <c r="CT137" s="12" t="str">
        <f t="shared" si="125"/>
        <v>na</v>
      </c>
      <c r="CU137" s="12" t="str">
        <f t="shared" si="125"/>
        <v>na</v>
      </c>
      <c r="CV137" s="12" t="str">
        <f t="shared" si="125"/>
        <v>na</v>
      </c>
      <c r="CW137" s="67" t="str">
        <f t="shared" si="125"/>
        <v>na</v>
      </c>
    </row>
    <row r="138" spans="1:101" x14ac:dyDescent="0.25">
      <c r="A138" s="46" t="s">
        <v>95</v>
      </c>
      <c r="H138" s="1" t="s">
        <v>9</v>
      </c>
      <c r="I138" t="s">
        <v>186</v>
      </c>
      <c r="K138" s="78">
        <v>14</v>
      </c>
      <c r="L138" s="16">
        <v>1.1842999999999999</v>
      </c>
      <c r="M138" s="128"/>
      <c r="N138" s="104"/>
      <c r="O138" s="104"/>
      <c r="P138" s="12">
        <f t="shared" si="120"/>
        <v>0.01</v>
      </c>
      <c r="Q138" s="67">
        <f t="shared" si="126"/>
        <v>0.01</v>
      </c>
      <c r="R138">
        <v>1</v>
      </c>
      <c r="S138">
        <v>1</v>
      </c>
      <c r="U138">
        <v>0.375</v>
      </c>
      <c r="V138">
        <v>1</v>
      </c>
      <c r="W138">
        <v>0.25</v>
      </c>
      <c r="X138">
        <v>1</v>
      </c>
      <c r="AB138" s="11"/>
      <c r="AC138" s="25">
        <f t="shared" si="127"/>
        <v>-4.6051701859880909</v>
      </c>
      <c r="AD138" s="12">
        <f t="shared" si="121"/>
        <v>-6.1402269146507873</v>
      </c>
      <c r="AE138" s="12" t="str">
        <f t="shared" si="121"/>
        <v>na</v>
      </c>
      <c r="AF138" s="12">
        <f t="shared" si="121"/>
        <v>-2.1638751476329583</v>
      </c>
      <c r="AG138" s="12">
        <f t="shared" si="121"/>
        <v>-5.2058445580734949</v>
      </c>
      <c r="AH138" s="12">
        <f t="shared" si="121"/>
        <v>-2.4026974883416128</v>
      </c>
      <c r="AI138" s="12">
        <f t="shared" si="121"/>
        <v>-5.3323023206177895</v>
      </c>
      <c r="AJ138" s="12" t="str">
        <f t="shared" si="121"/>
        <v>na</v>
      </c>
      <c r="AK138" s="12" t="str">
        <f t="shared" si="121"/>
        <v>na</v>
      </c>
      <c r="AL138" s="12" t="str">
        <f t="shared" si="121"/>
        <v>na</v>
      </c>
      <c r="AM138" s="12" t="str">
        <f t="shared" si="121"/>
        <v>na</v>
      </c>
      <c r="AN138" s="25">
        <f t="shared" si="128"/>
        <v>1</v>
      </c>
      <c r="AO138" s="12">
        <f t="shared" si="122"/>
        <v>1.7777777777777777</v>
      </c>
      <c r="AP138" s="12" t="str">
        <f t="shared" si="122"/>
        <v>na</v>
      </c>
      <c r="AQ138" s="12">
        <f t="shared" si="122"/>
        <v>0.22078676150384668</v>
      </c>
      <c r="AR138" s="12">
        <f t="shared" si="122"/>
        <v>1.277882797731569</v>
      </c>
      <c r="AS138" s="12">
        <f t="shared" si="122"/>
        <v>0.27221172022684309</v>
      </c>
      <c r="AT138" s="12">
        <f t="shared" si="122"/>
        <v>1.3407202216066483</v>
      </c>
      <c r="AU138" s="12" t="str">
        <f t="shared" si="122"/>
        <v>na</v>
      </c>
      <c r="AV138" s="12" t="str">
        <f t="shared" si="122"/>
        <v>na</v>
      </c>
      <c r="AW138" s="12" t="str">
        <f t="shared" si="122"/>
        <v>na</v>
      </c>
      <c r="AX138" s="67" t="str">
        <f t="shared" si="122"/>
        <v>na</v>
      </c>
      <c r="AZ138" s="46" t="s">
        <v>95</v>
      </c>
      <c r="BG138" s="1" t="s">
        <v>9</v>
      </c>
      <c r="BH138" t="s">
        <v>186</v>
      </c>
      <c r="BJ138" s="78">
        <v>14</v>
      </c>
      <c r="BK138" s="16">
        <v>1.1842999999999999</v>
      </c>
      <c r="BL138" s="128">
        <v>14</v>
      </c>
      <c r="BM138" s="104">
        <v>0.19177448531619468</v>
      </c>
      <c r="BN138" s="104">
        <v>7.0731394150811172E-2</v>
      </c>
      <c r="BO138" s="12">
        <f t="shared" si="123"/>
        <v>0.16193066395017705</v>
      </c>
      <c r="BP138" s="67">
        <f t="shared" si="129"/>
        <v>5.9724220341814724E-2</v>
      </c>
      <c r="BQ138">
        <v>1</v>
      </c>
      <c r="BR138">
        <v>1</v>
      </c>
      <c r="BT138">
        <v>0.375</v>
      </c>
      <c r="BU138">
        <v>1</v>
      </c>
      <c r="BV138">
        <v>0.25</v>
      </c>
      <c r="BW138">
        <v>1</v>
      </c>
      <c r="CA138" s="11"/>
      <c r="CB138" s="25">
        <f t="shared" si="130"/>
        <v>-1.8205870356755764</v>
      </c>
      <c r="CC138" s="12">
        <f t="shared" si="124"/>
        <v>-2.4274493809007684</v>
      </c>
      <c r="CD138" s="12" t="str">
        <f t="shared" si="124"/>
        <v>na</v>
      </c>
      <c r="CE138" s="12">
        <f t="shared" si="124"/>
        <v>-0.85545655893189732</v>
      </c>
      <c r="CF138" s="12">
        <f t="shared" si="124"/>
        <v>-2.0580549098941301</v>
      </c>
      <c r="CG138" s="12">
        <f t="shared" si="124"/>
        <v>-0.94987149687421379</v>
      </c>
      <c r="CH138" s="12">
        <f t="shared" si="124"/>
        <v>-2.1080481465717202</v>
      </c>
      <c r="CI138" s="12" t="str">
        <f t="shared" si="124"/>
        <v>na</v>
      </c>
      <c r="CJ138" s="12" t="str">
        <f t="shared" si="124"/>
        <v>na</v>
      </c>
      <c r="CK138" s="12" t="str">
        <f t="shared" si="124"/>
        <v>na</v>
      </c>
      <c r="CL138" s="12" t="str">
        <f t="shared" si="124"/>
        <v>na</v>
      </c>
      <c r="CM138" s="25">
        <f t="shared" si="131"/>
        <v>0.13603253299848356</v>
      </c>
      <c r="CN138" s="12">
        <f t="shared" si="125"/>
        <v>0.24183561421952632</v>
      </c>
      <c r="CO138" s="12" t="str">
        <f t="shared" si="125"/>
        <v>na</v>
      </c>
      <c r="CP138" s="12">
        <f t="shared" si="125"/>
        <v>3.0034182419900343E-2</v>
      </c>
      <c r="CQ138" s="12">
        <f t="shared" si="125"/>
        <v>0.17383363385061415</v>
      </c>
      <c r="CR138" s="12">
        <f t="shared" si="125"/>
        <v>3.7029649814332009E-2</v>
      </c>
      <c r="CS138" s="12">
        <f t="shared" si="125"/>
        <v>0.18238156778744058</v>
      </c>
      <c r="CT138" s="12" t="str">
        <f t="shared" si="125"/>
        <v>na</v>
      </c>
      <c r="CU138" s="12" t="str">
        <f t="shared" si="125"/>
        <v>na</v>
      </c>
      <c r="CV138" s="12" t="str">
        <f t="shared" si="125"/>
        <v>na</v>
      </c>
      <c r="CW138" s="67" t="str">
        <f t="shared" si="125"/>
        <v>na</v>
      </c>
    </row>
    <row r="139" spans="1:101" x14ac:dyDescent="0.25">
      <c r="A139" s="46" t="s">
        <v>96</v>
      </c>
      <c r="H139" s="1" t="s">
        <v>8</v>
      </c>
      <c r="I139" t="s">
        <v>186</v>
      </c>
      <c r="K139" s="78"/>
      <c r="L139" s="20">
        <v>92.95</v>
      </c>
      <c r="M139" s="139"/>
      <c r="N139" s="72"/>
      <c r="O139" s="72"/>
      <c r="P139" s="12">
        <f t="shared" si="120"/>
        <v>0.01</v>
      </c>
      <c r="Q139" s="67">
        <f t="shared" si="126"/>
        <v>0.01</v>
      </c>
      <c r="AB139" s="11"/>
      <c r="AC139" s="25" t="str">
        <f t="shared" si="127"/>
        <v>na</v>
      </c>
      <c r="AD139" s="12" t="str">
        <f t="shared" si="121"/>
        <v>na</v>
      </c>
      <c r="AE139" s="12" t="str">
        <f t="shared" si="121"/>
        <v>na</v>
      </c>
      <c r="AF139" s="12" t="str">
        <f t="shared" si="121"/>
        <v>na</v>
      </c>
      <c r="AG139" s="12" t="str">
        <f t="shared" si="121"/>
        <v>na</v>
      </c>
      <c r="AH139" s="12" t="str">
        <f t="shared" si="121"/>
        <v>na</v>
      </c>
      <c r="AI139" s="12" t="str">
        <f t="shared" si="121"/>
        <v>na</v>
      </c>
      <c r="AJ139" s="12" t="str">
        <f t="shared" si="121"/>
        <v>na</v>
      </c>
      <c r="AK139" s="12" t="str">
        <f t="shared" si="121"/>
        <v>na</v>
      </c>
      <c r="AL139" s="12" t="str">
        <f t="shared" si="121"/>
        <v>na</v>
      </c>
      <c r="AM139" s="12" t="str">
        <f t="shared" si="121"/>
        <v>na</v>
      </c>
      <c r="AN139" s="25" t="str">
        <f t="shared" si="128"/>
        <v>na</v>
      </c>
      <c r="AO139" s="12" t="str">
        <f t="shared" si="122"/>
        <v>na</v>
      </c>
      <c r="AP139" s="12" t="str">
        <f t="shared" si="122"/>
        <v>na</v>
      </c>
      <c r="AQ139" s="12" t="str">
        <f t="shared" si="122"/>
        <v>na</v>
      </c>
      <c r="AR139" s="12" t="str">
        <f t="shared" si="122"/>
        <v>na</v>
      </c>
      <c r="AS139" s="12" t="str">
        <f t="shared" si="122"/>
        <v>na</v>
      </c>
      <c r="AT139" s="12" t="str">
        <f t="shared" si="122"/>
        <v>na</v>
      </c>
      <c r="AU139" s="12" t="str">
        <f t="shared" si="122"/>
        <v>na</v>
      </c>
      <c r="AV139" s="12" t="str">
        <f t="shared" si="122"/>
        <v>na</v>
      </c>
      <c r="AW139" s="12" t="str">
        <f t="shared" si="122"/>
        <v>na</v>
      </c>
      <c r="AX139" s="67" t="str">
        <f t="shared" si="122"/>
        <v>na</v>
      </c>
      <c r="AZ139" s="46" t="s">
        <v>96</v>
      </c>
      <c r="BG139" s="1" t="s">
        <v>8</v>
      </c>
      <c r="BH139" t="s">
        <v>186</v>
      </c>
      <c r="BJ139" s="78"/>
      <c r="BK139" s="20">
        <v>92.95</v>
      </c>
      <c r="BL139" s="139"/>
      <c r="BM139" s="72"/>
      <c r="BN139" s="72"/>
      <c r="BO139" s="12">
        <f t="shared" si="123"/>
        <v>0.01</v>
      </c>
      <c r="BP139" s="67">
        <f t="shared" si="129"/>
        <v>0.01</v>
      </c>
      <c r="CA139" s="11"/>
      <c r="CB139" s="25" t="str">
        <f t="shared" si="130"/>
        <v>na</v>
      </c>
      <c r="CC139" s="12" t="str">
        <f t="shared" si="124"/>
        <v>na</v>
      </c>
      <c r="CD139" s="12" t="str">
        <f t="shared" si="124"/>
        <v>na</v>
      </c>
      <c r="CE139" s="12" t="str">
        <f t="shared" si="124"/>
        <v>na</v>
      </c>
      <c r="CF139" s="12" t="str">
        <f t="shared" si="124"/>
        <v>na</v>
      </c>
      <c r="CG139" s="12" t="str">
        <f t="shared" si="124"/>
        <v>na</v>
      </c>
      <c r="CH139" s="12" t="str">
        <f t="shared" si="124"/>
        <v>na</v>
      </c>
      <c r="CI139" s="12" t="str">
        <f t="shared" si="124"/>
        <v>na</v>
      </c>
      <c r="CJ139" s="12" t="str">
        <f t="shared" si="124"/>
        <v>na</v>
      </c>
      <c r="CK139" s="12" t="str">
        <f t="shared" si="124"/>
        <v>na</v>
      </c>
      <c r="CL139" s="12" t="str">
        <f t="shared" si="124"/>
        <v>na</v>
      </c>
      <c r="CM139" s="25" t="str">
        <f t="shared" si="131"/>
        <v>na</v>
      </c>
      <c r="CN139" s="12" t="str">
        <f t="shared" si="125"/>
        <v>na</v>
      </c>
      <c r="CO139" s="12" t="str">
        <f t="shared" si="125"/>
        <v>na</v>
      </c>
      <c r="CP139" s="12" t="str">
        <f t="shared" si="125"/>
        <v>na</v>
      </c>
      <c r="CQ139" s="12" t="str">
        <f t="shared" si="125"/>
        <v>na</v>
      </c>
      <c r="CR139" s="12" t="str">
        <f t="shared" si="125"/>
        <v>na</v>
      </c>
      <c r="CS139" s="12" t="str">
        <f t="shared" si="125"/>
        <v>na</v>
      </c>
      <c r="CT139" s="12" t="str">
        <f t="shared" si="125"/>
        <v>na</v>
      </c>
      <c r="CU139" s="12" t="str">
        <f t="shared" si="125"/>
        <v>na</v>
      </c>
      <c r="CV139" s="12" t="str">
        <f t="shared" si="125"/>
        <v>na</v>
      </c>
      <c r="CW139" s="67" t="str">
        <f t="shared" si="125"/>
        <v>na</v>
      </c>
    </row>
    <row r="140" spans="1:101" x14ac:dyDescent="0.25">
      <c r="A140" s="46" t="s">
        <v>97</v>
      </c>
      <c r="H140" s="1" t="s">
        <v>8</v>
      </c>
      <c r="I140" t="s">
        <v>186</v>
      </c>
      <c r="K140" s="78"/>
      <c r="L140" s="20">
        <v>18.3</v>
      </c>
      <c r="M140" s="139"/>
      <c r="N140" s="72"/>
      <c r="O140" s="72"/>
      <c r="P140" s="12">
        <f t="shared" si="120"/>
        <v>0.01</v>
      </c>
      <c r="Q140" s="67">
        <f t="shared" si="126"/>
        <v>0.01</v>
      </c>
      <c r="AB140" s="11"/>
      <c r="AC140" s="25" t="str">
        <f t="shared" si="127"/>
        <v>na</v>
      </c>
      <c r="AD140" s="12" t="str">
        <f t="shared" ref="AD140:AD157" si="132">IF(S140&gt;0,(S140/S$159)*LN($P140),"na")</f>
        <v>na</v>
      </c>
      <c r="AE140" s="12" t="str">
        <f t="shared" ref="AE140:AE157" si="133">IF(T140&gt;0,(T140/T$159)*LN($P140),"na")</f>
        <v>na</v>
      </c>
      <c r="AF140" s="12" t="str">
        <f t="shared" ref="AF140:AF157" si="134">IF(U140&gt;0,(U140/U$159)*LN($P140),"na")</f>
        <v>na</v>
      </c>
      <c r="AG140" s="12" t="str">
        <f t="shared" ref="AG140:AG157" si="135">IF(V140&gt;0,(V140/V$159)*LN($P140),"na")</f>
        <v>na</v>
      </c>
      <c r="AH140" s="12" t="str">
        <f t="shared" ref="AH140:AH157" si="136">IF(W140&gt;0,(W140/W$159)*LN($P140),"na")</f>
        <v>na</v>
      </c>
      <c r="AI140" s="12" t="str">
        <f t="shared" ref="AI140:AI157" si="137">IF(X140&gt;0,(X140/X$159)*LN($P140),"na")</f>
        <v>na</v>
      </c>
      <c r="AJ140" s="12" t="str">
        <f t="shared" ref="AJ140:AJ157" si="138">IF(Y140&gt;0,(Y140/Y$159)*LN($P140),"na")</f>
        <v>na</v>
      </c>
      <c r="AK140" s="12" t="str">
        <f t="shared" ref="AK140:AK157" si="139">IF(Z140&gt;0,(Z140/Z$159)*LN($P140),"na")</f>
        <v>na</v>
      </c>
      <c r="AL140" s="12" t="str">
        <f t="shared" ref="AL140:AL157" si="140">IF(AA140&gt;0,(AA140/AA$159)*LN($P140),"na")</f>
        <v>na</v>
      </c>
      <c r="AM140" s="12" t="str">
        <f t="shared" ref="AM140:AM157" si="141">IF(AB140&gt;0,(AB140/AB$159)*LN($P140),"na")</f>
        <v>na</v>
      </c>
      <c r="AN140" s="25" t="str">
        <f t="shared" si="128"/>
        <v>na</v>
      </c>
      <c r="AO140" s="12" t="str">
        <f t="shared" ref="AO140:AO157" si="142">IF(S140&gt;0,(((S140/S$159)^2)*($Q140^2))/($P140^2),"na")</f>
        <v>na</v>
      </c>
      <c r="AP140" s="12" t="str">
        <f t="shared" ref="AP140:AP157" si="143">IF(T140&gt;0,(((T140/T$159)^2)*($Q140^2))/($P140^2),"na")</f>
        <v>na</v>
      </c>
      <c r="AQ140" s="12" t="str">
        <f t="shared" ref="AQ140:AQ157" si="144">IF(U140&gt;0,(((U140/U$159)^2)*($Q140^2))/($P140^2),"na")</f>
        <v>na</v>
      </c>
      <c r="AR140" s="12" t="str">
        <f t="shared" ref="AR140:AR157" si="145">IF(V140&gt;0,(((V140/V$159)^2)*($Q140^2))/($P140^2),"na")</f>
        <v>na</v>
      </c>
      <c r="AS140" s="12" t="str">
        <f t="shared" ref="AS140:AS157" si="146">IF(W140&gt;0,(((W140/W$159)^2)*($Q140^2))/($P140^2),"na")</f>
        <v>na</v>
      </c>
      <c r="AT140" s="12" t="str">
        <f t="shared" ref="AT140:AT157" si="147">IF(X140&gt;0,(((X140/X$159)^2)*($Q140^2))/($P140^2),"na")</f>
        <v>na</v>
      </c>
      <c r="AU140" s="12" t="str">
        <f t="shared" ref="AU140:AU157" si="148">IF(Y140&gt;0,(((Y140/Y$159)^2)*($Q140^2))/($P140^2),"na")</f>
        <v>na</v>
      </c>
      <c r="AV140" s="12" t="str">
        <f t="shared" ref="AV140:AV157" si="149">IF(Z140&gt;0,(((Z140/Z$159)^2)*($Q140^2))/($P140^2),"na")</f>
        <v>na</v>
      </c>
      <c r="AW140" s="12" t="str">
        <f t="shared" ref="AW140:AW157" si="150">IF(AA140&gt;0,(((AA140/AA$159)^2)*($Q140^2))/($P140^2),"na")</f>
        <v>na</v>
      </c>
      <c r="AX140" s="67" t="str">
        <f t="shared" ref="AX140:AX157" si="151">IF(AB140&gt;0,(((AB140/AB$159)^2)*($Q140^2))/($P140^2),"na")</f>
        <v>na</v>
      </c>
      <c r="AZ140" s="46" t="s">
        <v>97</v>
      </c>
      <c r="BG140" s="1" t="s">
        <v>8</v>
      </c>
      <c r="BH140" t="s">
        <v>186</v>
      </c>
      <c r="BJ140" s="78"/>
      <c r="BK140" s="20">
        <v>18.3</v>
      </c>
      <c r="BL140" s="139"/>
      <c r="BM140" s="72"/>
      <c r="BN140" s="72"/>
      <c r="BO140" s="12">
        <f t="shared" si="123"/>
        <v>0.01</v>
      </c>
      <c r="BP140" s="67">
        <f t="shared" si="129"/>
        <v>0.01</v>
      </c>
      <c r="CA140" s="11"/>
      <c r="CB140" s="25" t="str">
        <f t="shared" si="130"/>
        <v>na</v>
      </c>
      <c r="CC140" s="12" t="str">
        <f t="shared" ref="CC140:CC157" si="152">IF(BR140&gt;0,(BR140/BR$159)*LN($BO140),"na")</f>
        <v>na</v>
      </c>
      <c r="CD140" s="12" t="str">
        <f t="shared" ref="CD140:CD157" si="153">IF(BS140&gt;0,(BS140/BS$159)*LN($BO140),"na")</f>
        <v>na</v>
      </c>
      <c r="CE140" s="12" t="str">
        <f t="shared" ref="CE140:CE157" si="154">IF(BT140&gt;0,(BT140/BT$159)*LN($BO140),"na")</f>
        <v>na</v>
      </c>
      <c r="CF140" s="12" t="str">
        <f t="shared" ref="CF140:CF157" si="155">IF(BU140&gt;0,(BU140/BU$159)*LN($BO140),"na")</f>
        <v>na</v>
      </c>
      <c r="CG140" s="12" t="str">
        <f t="shared" ref="CG140:CG157" si="156">IF(BV140&gt;0,(BV140/BV$159)*LN($BO140),"na")</f>
        <v>na</v>
      </c>
      <c r="CH140" s="12" t="str">
        <f t="shared" ref="CH140:CH157" si="157">IF(BW140&gt;0,(BW140/BW$159)*LN($BO140),"na")</f>
        <v>na</v>
      </c>
      <c r="CI140" s="12" t="str">
        <f t="shared" ref="CI140:CI157" si="158">IF(BX140&gt;0,(BX140/BX$159)*LN($BO140),"na")</f>
        <v>na</v>
      </c>
      <c r="CJ140" s="12" t="str">
        <f t="shared" ref="CJ140:CJ157" si="159">IF(BY140&gt;0,(BY140/BY$159)*LN($BO140),"na")</f>
        <v>na</v>
      </c>
      <c r="CK140" s="12" t="str">
        <f t="shared" ref="CK140:CK157" si="160">IF(BZ140&gt;0,(BZ140/BZ$159)*LN($BO140),"na")</f>
        <v>na</v>
      </c>
      <c r="CL140" s="12" t="str">
        <f t="shared" ref="CL140:CL157" si="161">IF(CA140&gt;0,(CA140/CA$159)*LN($BO140),"na")</f>
        <v>na</v>
      </c>
      <c r="CM140" s="25" t="str">
        <f t="shared" si="131"/>
        <v>na</v>
      </c>
      <c r="CN140" s="12" t="str">
        <f t="shared" ref="CN140:CN157" si="162">IF(BR140&gt;0,(((BR140/BR$159)^2)*($BP140^2))/($BO140^2),"na")</f>
        <v>na</v>
      </c>
      <c r="CO140" s="12" t="str">
        <f t="shared" ref="CO140:CO157" si="163">IF(BS140&gt;0,(((BS140/BS$159)^2)*($BP140^2))/($BO140^2),"na")</f>
        <v>na</v>
      </c>
      <c r="CP140" s="12" t="str">
        <f t="shared" ref="CP140:CP157" si="164">IF(BT140&gt;0,(((BT140/BT$159)^2)*($BP140^2))/($BO140^2),"na")</f>
        <v>na</v>
      </c>
      <c r="CQ140" s="12" t="str">
        <f t="shared" ref="CQ140:CQ157" si="165">IF(BU140&gt;0,(((BU140/BU$159)^2)*($BP140^2))/($BO140^2),"na")</f>
        <v>na</v>
      </c>
      <c r="CR140" s="12" t="str">
        <f t="shared" ref="CR140:CR157" si="166">IF(BV140&gt;0,(((BV140/BV$159)^2)*($BP140^2))/($BO140^2),"na")</f>
        <v>na</v>
      </c>
      <c r="CS140" s="12" t="str">
        <f t="shared" ref="CS140:CS157" si="167">IF(BW140&gt;0,(((BW140/BW$159)^2)*($BP140^2))/($BO140^2),"na")</f>
        <v>na</v>
      </c>
      <c r="CT140" s="12" t="str">
        <f t="shared" ref="CT140:CT157" si="168">IF(BX140&gt;0,(((BX140/BX$159)^2)*($BP140^2))/($BO140^2),"na")</f>
        <v>na</v>
      </c>
      <c r="CU140" s="12" t="str">
        <f t="shared" ref="CU140:CU157" si="169">IF(BY140&gt;0,(((BY140/BY$159)^2)*($BP140^2))/($BO140^2),"na")</f>
        <v>na</v>
      </c>
      <c r="CV140" s="12" t="str">
        <f t="shared" ref="CV140:CV157" si="170">IF(BZ140&gt;0,(((BZ140/BZ$159)^2)*($BP140^2))/($BO140^2),"na")</f>
        <v>na</v>
      </c>
      <c r="CW140" s="67" t="str">
        <f t="shared" ref="CW140:CW157" si="171">IF(CA140&gt;0,(((CA140/CA$159)^2)*($BP140^2))/($BO140^2),"na")</f>
        <v>na</v>
      </c>
    </row>
    <row r="141" spans="1:101" x14ac:dyDescent="0.25">
      <c r="A141" s="46" t="s">
        <v>98</v>
      </c>
      <c r="H141" s="1" t="s">
        <v>8</v>
      </c>
      <c r="I141" t="s">
        <v>186</v>
      </c>
      <c r="K141" s="78"/>
      <c r="L141" s="20">
        <v>1287.5</v>
      </c>
      <c r="M141" s="139"/>
      <c r="N141" s="72"/>
      <c r="O141" s="72"/>
      <c r="P141" s="12">
        <f t="shared" si="120"/>
        <v>0.01</v>
      </c>
      <c r="Q141" s="67">
        <f t="shared" si="126"/>
        <v>0.01</v>
      </c>
      <c r="AB141" s="11"/>
      <c r="AC141" s="25" t="str">
        <f t="shared" si="127"/>
        <v>na</v>
      </c>
      <c r="AD141" s="12" t="str">
        <f t="shared" si="132"/>
        <v>na</v>
      </c>
      <c r="AE141" s="12" t="str">
        <f t="shared" si="133"/>
        <v>na</v>
      </c>
      <c r="AF141" s="12" t="str">
        <f t="shared" si="134"/>
        <v>na</v>
      </c>
      <c r="AG141" s="12" t="str">
        <f t="shared" si="135"/>
        <v>na</v>
      </c>
      <c r="AH141" s="12" t="str">
        <f t="shared" si="136"/>
        <v>na</v>
      </c>
      <c r="AI141" s="12" t="str">
        <f t="shared" si="137"/>
        <v>na</v>
      </c>
      <c r="AJ141" s="12" t="str">
        <f t="shared" si="138"/>
        <v>na</v>
      </c>
      <c r="AK141" s="12" t="str">
        <f t="shared" si="139"/>
        <v>na</v>
      </c>
      <c r="AL141" s="12" t="str">
        <f t="shared" si="140"/>
        <v>na</v>
      </c>
      <c r="AM141" s="12" t="str">
        <f t="shared" si="141"/>
        <v>na</v>
      </c>
      <c r="AN141" s="25" t="str">
        <f t="shared" si="128"/>
        <v>na</v>
      </c>
      <c r="AO141" s="12" t="str">
        <f t="shared" si="142"/>
        <v>na</v>
      </c>
      <c r="AP141" s="12" t="str">
        <f t="shared" si="143"/>
        <v>na</v>
      </c>
      <c r="AQ141" s="12" t="str">
        <f t="shared" si="144"/>
        <v>na</v>
      </c>
      <c r="AR141" s="12" t="str">
        <f t="shared" si="145"/>
        <v>na</v>
      </c>
      <c r="AS141" s="12" t="str">
        <f t="shared" si="146"/>
        <v>na</v>
      </c>
      <c r="AT141" s="12" t="str">
        <f t="shared" si="147"/>
        <v>na</v>
      </c>
      <c r="AU141" s="12" t="str">
        <f t="shared" si="148"/>
        <v>na</v>
      </c>
      <c r="AV141" s="12" t="str">
        <f t="shared" si="149"/>
        <v>na</v>
      </c>
      <c r="AW141" s="12" t="str">
        <f t="shared" si="150"/>
        <v>na</v>
      </c>
      <c r="AX141" s="67" t="str">
        <f t="shared" si="151"/>
        <v>na</v>
      </c>
      <c r="AZ141" s="46" t="s">
        <v>98</v>
      </c>
      <c r="BG141" s="1" t="s">
        <v>8</v>
      </c>
      <c r="BH141" t="s">
        <v>186</v>
      </c>
      <c r="BJ141" s="78"/>
      <c r="BK141" s="20">
        <v>1287.5</v>
      </c>
      <c r="BL141" s="139"/>
      <c r="BM141" s="72"/>
      <c r="BN141" s="72"/>
      <c r="BO141" s="12">
        <f t="shared" si="123"/>
        <v>0.01</v>
      </c>
      <c r="BP141" s="67">
        <f t="shared" si="129"/>
        <v>0.01</v>
      </c>
      <c r="CA141" s="11"/>
      <c r="CB141" s="25" t="str">
        <f t="shared" si="130"/>
        <v>na</v>
      </c>
      <c r="CC141" s="12" t="str">
        <f t="shared" si="152"/>
        <v>na</v>
      </c>
      <c r="CD141" s="12" t="str">
        <f t="shared" si="153"/>
        <v>na</v>
      </c>
      <c r="CE141" s="12" t="str">
        <f t="shared" si="154"/>
        <v>na</v>
      </c>
      <c r="CF141" s="12" t="str">
        <f t="shared" si="155"/>
        <v>na</v>
      </c>
      <c r="CG141" s="12" t="str">
        <f t="shared" si="156"/>
        <v>na</v>
      </c>
      <c r="CH141" s="12" t="str">
        <f t="shared" si="157"/>
        <v>na</v>
      </c>
      <c r="CI141" s="12" t="str">
        <f t="shared" si="158"/>
        <v>na</v>
      </c>
      <c r="CJ141" s="12" t="str">
        <f t="shared" si="159"/>
        <v>na</v>
      </c>
      <c r="CK141" s="12" t="str">
        <f t="shared" si="160"/>
        <v>na</v>
      </c>
      <c r="CL141" s="12" t="str">
        <f t="shared" si="161"/>
        <v>na</v>
      </c>
      <c r="CM141" s="25" t="str">
        <f t="shared" si="131"/>
        <v>na</v>
      </c>
      <c r="CN141" s="12" t="str">
        <f t="shared" si="162"/>
        <v>na</v>
      </c>
      <c r="CO141" s="12" t="str">
        <f t="shared" si="163"/>
        <v>na</v>
      </c>
      <c r="CP141" s="12" t="str">
        <f t="shared" si="164"/>
        <v>na</v>
      </c>
      <c r="CQ141" s="12" t="str">
        <f t="shared" si="165"/>
        <v>na</v>
      </c>
      <c r="CR141" s="12" t="str">
        <f t="shared" si="166"/>
        <v>na</v>
      </c>
      <c r="CS141" s="12" t="str">
        <f t="shared" si="167"/>
        <v>na</v>
      </c>
      <c r="CT141" s="12" t="str">
        <f t="shared" si="168"/>
        <v>na</v>
      </c>
      <c r="CU141" s="12" t="str">
        <f t="shared" si="169"/>
        <v>na</v>
      </c>
      <c r="CV141" s="12" t="str">
        <f t="shared" si="170"/>
        <v>na</v>
      </c>
      <c r="CW141" s="67" t="str">
        <f t="shared" si="171"/>
        <v>na</v>
      </c>
    </row>
    <row r="142" spans="1:101" x14ac:dyDescent="0.25">
      <c r="A142" s="46" t="s">
        <v>99</v>
      </c>
      <c r="H142" s="1" t="s">
        <v>8</v>
      </c>
      <c r="I142" t="s">
        <v>186</v>
      </c>
      <c r="K142" s="78"/>
      <c r="L142" s="20">
        <v>474.04</v>
      </c>
      <c r="M142" s="139"/>
      <c r="N142" s="72"/>
      <c r="O142" s="72"/>
      <c r="P142" s="12">
        <f t="shared" si="120"/>
        <v>0.01</v>
      </c>
      <c r="Q142" s="67">
        <f t="shared" si="126"/>
        <v>0.01</v>
      </c>
      <c r="AB142" s="11"/>
      <c r="AC142" s="25" t="str">
        <f t="shared" si="127"/>
        <v>na</v>
      </c>
      <c r="AD142" s="12" t="str">
        <f t="shared" si="132"/>
        <v>na</v>
      </c>
      <c r="AE142" s="12" t="str">
        <f t="shared" si="133"/>
        <v>na</v>
      </c>
      <c r="AF142" s="12" t="str">
        <f t="shared" si="134"/>
        <v>na</v>
      </c>
      <c r="AG142" s="12" t="str">
        <f t="shared" si="135"/>
        <v>na</v>
      </c>
      <c r="AH142" s="12" t="str">
        <f t="shared" si="136"/>
        <v>na</v>
      </c>
      <c r="AI142" s="12" t="str">
        <f t="shared" si="137"/>
        <v>na</v>
      </c>
      <c r="AJ142" s="12" t="str">
        <f t="shared" si="138"/>
        <v>na</v>
      </c>
      <c r="AK142" s="12" t="str">
        <f t="shared" si="139"/>
        <v>na</v>
      </c>
      <c r="AL142" s="12" t="str">
        <f t="shared" si="140"/>
        <v>na</v>
      </c>
      <c r="AM142" s="12" t="str">
        <f t="shared" si="141"/>
        <v>na</v>
      </c>
      <c r="AN142" s="25" t="str">
        <f t="shared" si="128"/>
        <v>na</v>
      </c>
      <c r="AO142" s="12" t="str">
        <f t="shared" si="142"/>
        <v>na</v>
      </c>
      <c r="AP142" s="12" t="str">
        <f t="shared" si="143"/>
        <v>na</v>
      </c>
      <c r="AQ142" s="12" t="str">
        <f t="shared" si="144"/>
        <v>na</v>
      </c>
      <c r="AR142" s="12" t="str">
        <f t="shared" si="145"/>
        <v>na</v>
      </c>
      <c r="AS142" s="12" t="str">
        <f t="shared" si="146"/>
        <v>na</v>
      </c>
      <c r="AT142" s="12" t="str">
        <f t="shared" si="147"/>
        <v>na</v>
      </c>
      <c r="AU142" s="12" t="str">
        <f t="shared" si="148"/>
        <v>na</v>
      </c>
      <c r="AV142" s="12" t="str">
        <f t="shared" si="149"/>
        <v>na</v>
      </c>
      <c r="AW142" s="12" t="str">
        <f t="shared" si="150"/>
        <v>na</v>
      </c>
      <c r="AX142" s="67" t="str">
        <f t="shared" si="151"/>
        <v>na</v>
      </c>
      <c r="AZ142" s="46" t="s">
        <v>99</v>
      </c>
      <c r="BG142" s="1" t="s">
        <v>8</v>
      </c>
      <c r="BH142" t="s">
        <v>186</v>
      </c>
      <c r="BJ142" s="78"/>
      <c r="BK142" s="20">
        <v>474.04</v>
      </c>
      <c r="BL142" s="139"/>
      <c r="BM142" s="72"/>
      <c r="BN142" s="72"/>
      <c r="BO142" s="12">
        <f t="shared" si="123"/>
        <v>0.01</v>
      </c>
      <c r="BP142" s="67">
        <f t="shared" si="129"/>
        <v>0.01</v>
      </c>
      <c r="CA142" s="11"/>
      <c r="CB142" s="25" t="str">
        <f t="shared" si="130"/>
        <v>na</v>
      </c>
      <c r="CC142" s="12" t="str">
        <f t="shared" si="152"/>
        <v>na</v>
      </c>
      <c r="CD142" s="12" t="str">
        <f t="shared" si="153"/>
        <v>na</v>
      </c>
      <c r="CE142" s="12" t="str">
        <f t="shared" si="154"/>
        <v>na</v>
      </c>
      <c r="CF142" s="12" t="str">
        <f t="shared" si="155"/>
        <v>na</v>
      </c>
      <c r="CG142" s="12" t="str">
        <f t="shared" si="156"/>
        <v>na</v>
      </c>
      <c r="CH142" s="12" t="str">
        <f t="shared" si="157"/>
        <v>na</v>
      </c>
      <c r="CI142" s="12" t="str">
        <f t="shared" si="158"/>
        <v>na</v>
      </c>
      <c r="CJ142" s="12" t="str">
        <f t="shared" si="159"/>
        <v>na</v>
      </c>
      <c r="CK142" s="12" t="str">
        <f t="shared" si="160"/>
        <v>na</v>
      </c>
      <c r="CL142" s="12" t="str">
        <f t="shared" si="161"/>
        <v>na</v>
      </c>
      <c r="CM142" s="25" t="str">
        <f t="shared" si="131"/>
        <v>na</v>
      </c>
      <c r="CN142" s="12" t="str">
        <f t="shared" si="162"/>
        <v>na</v>
      </c>
      <c r="CO142" s="12" t="str">
        <f t="shared" si="163"/>
        <v>na</v>
      </c>
      <c r="CP142" s="12" t="str">
        <f t="shared" si="164"/>
        <v>na</v>
      </c>
      <c r="CQ142" s="12" t="str">
        <f t="shared" si="165"/>
        <v>na</v>
      </c>
      <c r="CR142" s="12" t="str">
        <f t="shared" si="166"/>
        <v>na</v>
      </c>
      <c r="CS142" s="12" t="str">
        <f t="shared" si="167"/>
        <v>na</v>
      </c>
      <c r="CT142" s="12" t="str">
        <f t="shared" si="168"/>
        <v>na</v>
      </c>
      <c r="CU142" s="12" t="str">
        <f t="shared" si="169"/>
        <v>na</v>
      </c>
      <c r="CV142" s="12" t="str">
        <f t="shared" si="170"/>
        <v>na</v>
      </c>
      <c r="CW142" s="67" t="str">
        <f t="shared" si="171"/>
        <v>na</v>
      </c>
    </row>
    <row r="143" spans="1:101" x14ac:dyDescent="0.25">
      <c r="A143" s="46" t="s">
        <v>100</v>
      </c>
      <c r="H143" s="1" t="s">
        <v>9</v>
      </c>
      <c r="I143" t="s">
        <v>186</v>
      </c>
      <c r="K143" s="78">
        <v>14</v>
      </c>
      <c r="L143" s="16">
        <v>0.17470000000000002</v>
      </c>
      <c r="M143" s="128"/>
      <c r="N143" s="104"/>
      <c r="O143" s="104"/>
      <c r="P143" s="12">
        <f t="shared" si="120"/>
        <v>0.01</v>
      </c>
      <c r="Q143" s="67">
        <f t="shared" si="126"/>
        <v>0.01</v>
      </c>
      <c r="R143">
        <v>1</v>
      </c>
      <c r="U143">
        <v>1</v>
      </c>
      <c r="V143">
        <v>1</v>
      </c>
      <c r="W143">
        <v>1</v>
      </c>
      <c r="Y143">
        <v>1</v>
      </c>
      <c r="AB143" s="11"/>
      <c r="AC143" s="25">
        <f t="shared" si="127"/>
        <v>-4.6051701859880909</v>
      </c>
      <c r="AD143" s="12" t="str">
        <f t="shared" si="132"/>
        <v>na</v>
      </c>
      <c r="AE143" s="12" t="str">
        <f t="shared" si="133"/>
        <v>na</v>
      </c>
      <c r="AF143" s="12">
        <f t="shared" si="134"/>
        <v>-5.7703337270212218</v>
      </c>
      <c r="AG143" s="12">
        <f t="shared" si="135"/>
        <v>-5.2058445580734949</v>
      </c>
      <c r="AH143" s="12">
        <f t="shared" si="136"/>
        <v>-9.6107899533664511</v>
      </c>
      <c r="AI143" s="12" t="str">
        <f t="shared" si="137"/>
        <v>na</v>
      </c>
      <c r="AJ143" s="12">
        <f t="shared" si="138"/>
        <v>-4.6051701859880909</v>
      </c>
      <c r="AK143" s="12" t="str">
        <f t="shared" si="139"/>
        <v>na</v>
      </c>
      <c r="AL143" s="12" t="str">
        <f t="shared" si="140"/>
        <v>na</v>
      </c>
      <c r="AM143" s="12" t="str">
        <f t="shared" si="141"/>
        <v>na</v>
      </c>
      <c r="AN143" s="25">
        <f t="shared" si="128"/>
        <v>1</v>
      </c>
      <c r="AO143" s="12" t="str">
        <f t="shared" si="142"/>
        <v>na</v>
      </c>
      <c r="AP143" s="12" t="str">
        <f t="shared" si="143"/>
        <v>na</v>
      </c>
      <c r="AQ143" s="12">
        <f t="shared" si="144"/>
        <v>1.5700391929162427</v>
      </c>
      <c r="AR143" s="12">
        <f t="shared" si="145"/>
        <v>1.277882797731569</v>
      </c>
      <c r="AS143" s="12">
        <f t="shared" si="146"/>
        <v>4.3553875236294894</v>
      </c>
      <c r="AT143" s="12" t="str">
        <f t="shared" si="147"/>
        <v>na</v>
      </c>
      <c r="AU143" s="12">
        <f t="shared" si="148"/>
        <v>1</v>
      </c>
      <c r="AV143" s="12" t="str">
        <f t="shared" si="149"/>
        <v>na</v>
      </c>
      <c r="AW143" s="12" t="str">
        <f t="shared" si="150"/>
        <v>na</v>
      </c>
      <c r="AX143" s="67" t="str">
        <f t="shared" si="151"/>
        <v>na</v>
      </c>
      <c r="AZ143" s="46" t="s">
        <v>100</v>
      </c>
      <c r="BG143" s="1" t="s">
        <v>9</v>
      </c>
      <c r="BH143" t="s">
        <v>186</v>
      </c>
      <c r="BJ143" s="78">
        <v>14</v>
      </c>
      <c r="BK143" s="16">
        <v>0.17470000000000002</v>
      </c>
      <c r="BL143" s="128">
        <v>14</v>
      </c>
      <c r="BM143" s="104">
        <v>0.11948008856590887</v>
      </c>
      <c r="BN143" s="104">
        <v>7.238924228992534E-2</v>
      </c>
      <c r="BO143" s="12">
        <f t="shared" si="123"/>
        <v>0.68391579030285554</v>
      </c>
      <c r="BP143" s="67">
        <f t="shared" si="129"/>
        <v>0.41436314991371109</v>
      </c>
      <c r="BQ143">
        <v>1</v>
      </c>
      <c r="BT143">
        <v>1</v>
      </c>
      <c r="BU143">
        <v>1</v>
      </c>
      <c r="BV143">
        <v>1</v>
      </c>
      <c r="BX143">
        <v>1</v>
      </c>
      <c r="CA143" s="11"/>
      <c r="CB143" s="25">
        <f t="shared" si="130"/>
        <v>-0.37992048253100341</v>
      </c>
      <c r="CC143" s="12" t="str">
        <f t="shared" si="152"/>
        <v>na</v>
      </c>
      <c r="CD143" s="12" t="str">
        <f t="shared" si="153"/>
        <v>na</v>
      </c>
      <c r="CE143" s="12">
        <f t="shared" si="154"/>
        <v>-0.47604494196655844</v>
      </c>
      <c r="CF143" s="12">
        <f t="shared" si="155"/>
        <v>-0.42947532807852562</v>
      </c>
      <c r="CG143" s="12">
        <f t="shared" si="156"/>
        <v>-0.79287752876035489</v>
      </c>
      <c r="CH143" s="12" t="str">
        <f t="shared" si="157"/>
        <v>na</v>
      </c>
      <c r="CI143" s="12">
        <f t="shared" si="158"/>
        <v>-0.37992048253100341</v>
      </c>
      <c r="CJ143" s="12" t="str">
        <f t="shared" si="159"/>
        <v>na</v>
      </c>
      <c r="CK143" s="12" t="str">
        <f t="shared" si="160"/>
        <v>na</v>
      </c>
      <c r="CL143" s="12" t="str">
        <f t="shared" si="161"/>
        <v>na</v>
      </c>
      <c r="CM143" s="25">
        <f t="shared" si="131"/>
        <v>0.36707684466908352</v>
      </c>
      <c r="CN143" s="12" t="str">
        <f t="shared" si="162"/>
        <v>na</v>
      </c>
      <c r="CO143" s="12" t="str">
        <f t="shared" si="163"/>
        <v>na</v>
      </c>
      <c r="CP143" s="12">
        <f t="shared" si="164"/>
        <v>0.57632503294248894</v>
      </c>
      <c r="CQ143" s="12">
        <f t="shared" si="165"/>
        <v>0.46908118524820513</v>
      </c>
      <c r="CR143" s="12">
        <f t="shared" si="166"/>
        <v>1.5987619094850065</v>
      </c>
      <c r="CS143" s="12" t="str">
        <f t="shared" si="167"/>
        <v>na</v>
      </c>
      <c r="CT143" s="12">
        <f t="shared" si="168"/>
        <v>0.36707684466908352</v>
      </c>
      <c r="CU143" s="12" t="str">
        <f t="shared" si="169"/>
        <v>na</v>
      </c>
      <c r="CV143" s="12" t="str">
        <f t="shared" si="170"/>
        <v>na</v>
      </c>
      <c r="CW143" s="67" t="str">
        <f t="shared" si="171"/>
        <v>na</v>
      </c>
    </row>
    <row r="144" spans="1:101" x14ac:dyDescent="0.25">
      <c r="A144" s="46" t="s">
        <v>101</v>
      </c>
      <c r="H144" s="1" t="s">
        <v>9</v>
      </c>
      <c r="I144" t="s">
        <v>186</v>
      </c>
      <c r="K144" s="78">
        <v>14</v>
      </c>
      <c r="L144" s="16">
        <v>3.9800000000000002E-2</v>
      </c>
      <c r="M144" s="128"/>
      <c r="N144" s="104"/>
      <c r="O144" s="104"/>
      <c r="P144" s="12">
        <f t="shared" si="120"/>
        <v>0.01</v>
      </c>
      <c r="Q144" s="67">
        <f t="shared" si="126"/>
        <v>0.01</v>
      </c>
      <c r="R144">
        <v>1</v>
      </c>
      <c r="X144">
        <v>1</v>
      </c>
      <c r="AB144" s="11"/>
      <c r="AC144" s="25">
        <f t="shared" si="127"/>
        <v>-4.6051701859880909</v>
      </c>
      <c r="AD144" s="12" t="str">
        <f t="shared" si="132"/>
        <v>na</v>
      </c>
      <c r="AE144" s="12" t="str">
        <f t="shared" si="133"/>
        <v>na</v>
      </c>
      <c r="AF144" s="12" t="str">
        <f t="shared" si="134"/>
        <v>na</v>
      </c>
      <c r="AG144" s="12" t="str">
        <f t="shared" si="135"/>
        <v>na</v>
      </c>
      <c r="AH144" s="12" t="str">
        <f t="shared" si="136"/>
        <v>na</v>
      </c>
      <c r="AI144" s="12">
        <f t="shared" si="137"/>
        <v>-5.3323023206177895</v>
      </c>
      <c r="AJ144" s="12" t="str">
        <f t="shared" si="138"/>
        <v>na</v>
      </c>
      <c r="AK144" s="12" t="str">
        <f t="shared" si="139"/>
        <v>na</v>
      </c>
      <c r="AL144" s="12" t="str">
        <f t="shared" si="140"/>
        <v>na</v>
      </c>
      <c r="AM144" s="12" t="str">
        <f t="shared" si="141"/>
        <v>na</v>
      </c>
      <c r="AN144" s="25">
        <f t="shared" si="128"/>
        <v>1</v>
      </c>
      <c r="AO144" s="12" t="str">
        <f t="shared" si="142"/>
        <v>na</v>
      </c>
      <c r="AP144" s="12" t="str">
        <f t="shared" si="143"/>
        <v>na</v>
      </c>
      <c r="AQ144" s="12" t="str">
        <f t="shared" si="144"/>
        <v>na</v>
      </c>
      <c r="AR144" s="12" t="str">
        <f t="shared" si="145"/>
        <v>na</v>
      </c>
      <c r="AS144" s="12" t="str">
        <f t="shared" si="146"/>
        <v>na</v>
      </c>
      <c r="AT144" s="12">
        <f t="shared" si="147"/>
        <v>1.3407202216066483</v>
      </c>
      <c r="AU144" s="12" t="str">
        <f t="shared" si="148"/>
        <v>na</v>
      </c>
      <c r="AV144" s="12" t="str">
        <f t="shared" si="149"/>
        <v>na</v>
      </c>
      <c r="AW144" s="12" t="str">
        <f t="shared" si="150"/>
        <v>na</v>
      </c>
      <c r="AX144" s="67" t="str">
        <f t="shared" si="151"/>
        <v>na</v>
      </c>
      <c r="AZ144" s="46" t="s">
        <v>101</v>
      </c>
      <c r="BG144" s="1" t="s">
        <v>9</v>
      </c>
      <c r="BH144" t="s">
        <v>186</v>
      </c>
      <c r="BJ144" s="78">
        <v>14</v>
      </c>
      <c r="BK144" s="16">
        <v>3.9800000000000002E-2</v>
      </c>
      <c r="BL144" s="128">
        <v>14</v>
      </c>
      <c r="BM144" s="104">
        <v>9.4450741653955422E-2</v>
      </c>
      <c r="BN144" s="104">
        <v>4.8458034699167422E-2</v>
      </c>
      <c r="BO144" s="12">
        <f t="shared" si="123"/>
        <v>2.3731342124109402</v>
      </c>
      <c r="BP144" s="67">
        <f t="shared" si="129"/>
        <v>1.2175385602805884</v>
      </c>
      <c r="BQ144">
        <v>1</v>
      </c>
      <c r="BW144">
        <v>1</v>
      </c>
      <c r="CA144" s="11"/>
      <c r="CB144" s="25">
        <f t="shared" si="130"/>
        <v>0.86421153397098127</v>
      </c>
      <c r="CC144" s="12" t="str">
        <f t="shared" si="152"/>
        <v>na</v>
      </c>
      <c r="CD144" s="12" t="str">
        <f t="shared" si="153"/>
        <v>na</v>
      </c>
      <c r="CE144" s="12" t="str">
        <f t="shared" si="154"/>
        <v>na</v>
      </c>
      <c r="CF144" s="12" t="str">
        <f t="shared" si="155"/>
        <v>na</v>
      </c>
      <c r="CG144" s="12" t="str">
        <f t="shared" si="156"/>
        <v>na</v>
      </c>
      <c r="CH144" s="12">
        <f t="shared" si="157"/>
        <v>1.0006659867032415</v>
      </c>
      <c r="CI144" s="12" t="str">
        <f t="shared" si="158"/>
        <v>na</v>
      </c>
      <c r="CJ144" s="12" t="str">
        <f t="shared" si="159"/>
        <v>na</v>
      </c>
      <c r="CK144" s="12" t="str">
        <f t="shared" si="160"/>
        <v>na</v>
      </c>
      <c r="CL144" s="12" t="str">
        <f t="shared" si="161"/>
        <v>na</v>
      </c>
      <c r="CM144" s="25">
        <f t="shared" si="131"/>
        <v>0.26322119000895849</v>
      </c>
      <c r="CN144" s="12" t="str">
        <f t="shared" si="162"/>
        <v>na</v>
      </c>
      <c r="CO144" s="12" t="str">
        <f t="shared" si="163"/>
        <v>na</v>
      </c>
      <c r="CP144" s="12" t="str">
        <f t="shared" si="164"/>
        <v>na</v>
      </c>
      <c r="CQ144" s="12" t="str">
        <f t="shared" si="165"/>
        <v>na</v>
      </c>
      <c r="CR144" s="12" t="str">
        <f t="shared" si="166"/>
        <v>na</v>
      </c>
      <c r="CS144" s="12">
        <f t="shared" si="167"/>
        <v>0.35290597220037651</v>
      </c>
      <c r="CT144" s="12" t="str">
        <f t="shared" si="168"/>
        <v>na</v>
      </c>
      <c r="CU144" s="12" t="str">
        <f t="shared" si="169"/>
        <v>na</v>
      </c>
      <c r="CV144" s="12" t="str">
        <f t="shared" si="170"/>
        <v>na</v>
      </c>
      <c r="CW144" s="67" t="str">
        <f t="shared" si="171"/>
        <v>na</v>
      </c>
    </row>
    <row r="145" spans="1:101" x14ac:dyDescent="0.25">
      <c r="A145" s="46" t="s">
        <v>102</v>
      </c>
      <c r="H145" s="1" t="s">
        <v>8</v>
      </c>
      <c r="I145" t="s">
        <v>186</v>
      </c>
      <c r="K145" s="78"/>
      <c r="L145" s="20">
        <v>775.63800000000003</v>
      </c>
      <c r="M145" s="139"/>
      <c r="N145" s="72"/>
      <c r="O145" s="72"/>
      <c r="P145" s="12">
        <f t="shared" si="120"/>
        <v>0.01</v>
      </c>
      <c r="Q145" s="67">
        <f t="shared" si="126"/>
        <v>0.01</v>
      </c>
      <c r="AB145" s="11"/>
      <c r="AC145" s="25" t="str">
        <f t="shared" si="127"/>
        <v>na</v>
      </c>
      <c r="AD145" s="12" t="str">
        <f t="shared" si="132"/>
        <v>na</v>
      </c>
      <c r="AE145" s="12" t="str">
        <f t="shared" si="133"/>
        <v>na</v>
      </c>
      <c r="AF145" s="12" t="str">
        <f t="shared" si="134"/>
        <v>na</v>
      </c>
      <c r="AG145" s="12" t="str">
        <f t="shared" si="135"/>
        <v>na</v>
      </c>
      <c r="AH145" s="12" t="str">
        <f t="shared" si="136"/>
        <v>na</v>
      </c>
      <c r="AI145" s="12" t="str">
        <f t="shared" si="137"/>
        <v>na</v>
      </c>
      <c r="AJ145" s="12" t="str">
        <f t="shared" si="138"/>
        <v>na</v>
      </c>
      <c r="AK145" s="12" t="str">
        <f t="shared" si="139"/>
        <v>na</v>
      </c>
      <c r="AL145" s="12" t="str">
        <f t="shared" si="140"/>
        <v>na</v>
      </c>
      <c r="AM145" s="12" t="str">
        <f t="shared" si="141"/>
        <v>na</v>
      </c>
      <c r="AN145" s="25" t="str">
        <f t="shared" si="128"/>
        <v>na</v>
      </c>
      <c r="AO145" s="12" t="str">
        <f t="shared" si="142"/>
        <v>na</v>
      </c>
      <c r="AP145" s="12" t="str">
        <f t="shared" si="143"/>
        <v>na</v>
      </c>
      <c r="AQ145" s="12" t="str">
        <f t="shared" si="144"/>
        <v>na</v>
      </c>
      <c r="AR145" s="12" t="str">
        <f t="shared" si="145"/>
        <v>na</v>
      </c>
      <c r="AS145" s="12" t="str">
        <f t="shared" si="146"/>
        <v>na</v>
      </c>
      <c r="AT145" s="12" t="str">
        <f t="shared" si="147"/>
        <v>na</v>
      </c>
      <c r="AU145" s="12" t="str">
        <f t="shared" si="148"/>
        <v>na</v>
      </c>
      <c r="AV145" s="12" t="str">
        <f t="shared" si="149"/>
        <v>na</v>
      </c>
      <c r="AW145" s="12" t="str">
        <f t="shared" si="150"/>
        <v>na</v>
      </c>
      <c r="AX145" s="67" t="str">
        <f t="shared" si="151"/>
        <v>na</v>
      </c>
      <c r="AZ145" s="46" t="s">
        <v>102</v>
      </c>
      <c r="BG145" s="1" t="s">
        <v>8</v>
      </c>
      <c r="BH145" t="s">
        <v>186</v>
      </c>
      <c r="BJ145" s="78"/>
      <c r="BK145" s="20">
        <v>775.63800000000003</v>
      </c>
      <c r="BL145" s="139"/>
      <c r="BM145" s="72"/>
      <c r="BN145" s="72"/>
      <c r="BO145" s="12">
        <f t="shared" si="123"/>
        <v>0.01</v>
      </c>
      <c r="BP145" s="67">
        <f t="shared" si="129"/>
        <v>0.01</v>
      </c>
      <c r="CA145" s="11"/>
      <c r="CB145" s="25" t="str">
        <f t="shared" si="130"/>
        <v>na</v>
      </c>
      <c r="CC145" s="12" t="str">
        <f t="shared" si="152"/>
        <v>na</v>
      </c>
      <c r="CD145" s="12" t="str">
        <f t="shared" si="153"/>
        <v>na</v>
      </c>
      <c r="CE145" s="12" t="str">
        <f t="shared" si="154"/>
        <v>na</v>
      </c>
      <c r="CF145" s="12" t="str">
        <f t="shared" si="155"/>
        <v>na</v>
      </c>
      <c r="CG145" s="12" t="str">
        <f t="shared" si="156"/>
        <v>na</v>
      </c>
      <c r="CH145" s="12" t="str">
        <f t="shared" si="157"/>
        <v>na</v>
      </c>
      <c r="CI145" s="12" t="str">
        <f t="shared" si="158"/>
        <v>na</v>
      </c>
      <c r="CJ145" s="12" t="str">
        <f t="shared" si="159"/>
        <v>na</v>
      </c>
      <c r="CK145" s="12" t="str">
        <f t="shared" si="160"/>
        <v>na</v>
      </c>
      <c r="CL145" s="12" t="str">
        <f t="shared" si="161"/>
        <v>na</v>
      </c>
      <c r="CM145" s="25" t="str">
        <f t="shared" si="131"/>
        <v>na</v>
      </c>
      <c r="CN145" s="12" t="str">
        <f t="shared" si="162"/>
        <v>na</v>
      </c>
      <c r="CO145" s="12" t="str">
        <f t="shared" si="163"/>
        <v>na</v>
      </c>
      <c r="CP145" s="12" t="str">
        <f t="shared" si="164"/>
        <v>na</v>
      </c>
      <c r="CQ145" s="12" t="str">
        <f t="shared" si="165"/>
        <v>na</v>
      </c>
      <c r="CR145" s="12" t="str">
        <f t="shared" si="166"/>
        <v>na</v>
      </c>
      <c r="CS145" s="12" t="str">
        <f t="shared" si="167"/>
        <v>na</v>
      </c>
      <c r="CT145" s="12" t="str">
        <f t="shared" si="168"/>
        <v>na</v>
      </c>
      <c r="CU145" s="12" t="str">
        <f t="shared" si="169"/>
        <v>na</v>
      </c>
      <c r="CV145" s="12" t="str">
        <f t="shared" si="170"/>
        <v>na</v>
      </c>
      <c r="CW145" s="67" t="str">
        <f t="shared" si="171"/>
        <v>na</v>
      </c>
    </row>
    <row r="146" spans="1:101" x14ac:dyDescent="0.25">
      <c r="A146" s="46" t="s">
        <v>103</v>
      </c>
      <c r="H146" s="1" t="s">
        <v>8</v>
      </c>
      <c r="I146" t="s">
        <v>186</v>
      </c>
      <c r="K146" s="78"/>
      <c r="L146" s="20">
        <v>12.813000000000001</v>
      </c>
      <c r="M146" s="139"/>
      <c r="N146" s="72"/>
      <c r="O146" s="72"/>
      <c r="P146" s="12">
        <f t="shared" si="120"/>
        <v>0.01</v>
      </c>
      <c r="Q146" s="67">
        <f t="shared" si="126"/>
        <v>0.01</v>
      </c>
      <c r="AB146" s="11"/>
      <c r="AC146" s="25" t="str">
        <f t="shared" si="127"/>
        <v>na</v>
      </c>
      <c r="AD146" s="12" t="str">
        <f t="shared" si="132"/>
        <v>na</v>
      </c>
      <c r="AE146" s="12" t="str">
        <f t="shared" si="133"/>
        <v>na</v>
      </c>
      <c r="AF146" s="12" t="str">
        <f t="shared" si="134"/>
        <v>na</v>
      </c>
      <c r="AG146" s="12" t="str">
        <f t="shared" si="135"/>
        <v>na</v>
      </c>
      <c r="AH146" s="12" t="str">
        <f t="shared" si="136"/>
        <v>na</v>
      </c>
      <c r="AI146" s="12" t="str">
        <f t="shared" si="137"/>
        <v>na</v>
      </c>
      <c r="AJ146" s="12" t="str">
        <f t="shared" si="138"/>
        <v>na</v>
      </c>
      <c r="AK146" s="12" t="str">
        <f t="shared" si="139"/>
        <v>na</v>
      </c>
      <c r="AL146" s="12" t="str">
        <f t="shared" si="140"/>
        <v>na</v>
      </c>
      <c r="AM146" s="12" t="str">
        <f t="shared" si="141"/>
        <v>na</v>
      </c>
      <c r="AN146" s="25" t="str">
        <f t="shared" si="128"/>
        <v>na</v>
      </c>
      <c r="AO146" s="12" t="str">
        <f t="shared" si="142"/>
        <v>na</v>
      </c>
      <c r="AP146" s="12" t="str">
        <f t="shared" si="143"/>
        <v>na</v>
      </c>
      <c r="AQ146" s="12" t="str">
        <f t="shared" si="144"/>
        <v>na</v>
      </c>
      <c r="AR146" s="12" t="str">
        <f t="shared" si="145"/>
        <v>na</v>
      </c>
      <c r="AS146" s="12" t="str">
        <f t="shared" si="146"/>
        <v>na</v>
      </c>
      <c r="AT146" s="12" t="str">
        <f t="shared" si="147"/>
        <v>na</v>
      </c>
      <c r="AU146" s="12" t="str">
        <f t="shared" si="148"/>
        <v>na</v>
      </c>
      <c r="AV146" s="12" t="str">
        <f t="shared" si="149"/>
        <v>na</v>
      </c>
      <c r="AW146" s="12" t="str">
        <f t="shared" si="150"/>
        <v>na</v>
      </c>
      <c r="AX146" s="67" t="str">
        <f t="shared" si="151"/>
        <v>na</v>
      </c>
      <c r="AZ146" s="46" t="s">
        <v>103</v>
      </c>
      <c r="BG146" s="1" t="s">
        <v>8</v>
      </c>
      <c r="BH146" t="s">
        <v>186</v>
      </c>
      <c r="BJ146" s="78"/>
      <c r="BK146" s="20">
        <v>12.813000000000001</v>
      </c>
      <c r="BL146" s="139"/>
      <c r="BM146" s="72"/>
      <c r="BN146" s="72"/>
      <c r="BO146" s="12">
        <f t="shared" si="123"/>
        <v>0.01</v>
      </c>
      <c r="BP146" s="67">
        <f t="shared" si="129"/>
        <v>0.01</v>
      </c>
      <c r="CA146" s="11"/>
      <c r="CB146" s="25" t="str">
        <f t="shared" si="130"/>
        <v>na</v>
      </c>
      <c r="CC146" s="12" t="str">
        <f t="shared" si="152"/>
        <v>na</v>
      </c>
      <c r="CD146" s="12" t="str">
        <f t="shared" si="153"/>
        <v>na</v>
      </c>
      <c r="CE146" s="12" t="str">
        <f t="shared" si="154"/>
        <v>na</v>
      </c>
      <c r="CF146" s="12" t="str">
        <f t="shared" si="155"/>
        <v>na</v>
      </c>
      <c r="CG146" s="12" t="str">
        <f t="shared" si="156"/>
        <v>na</v>
      </c>
      <c r="CH146" s="12" t="str">
        <f t="shared" si="157"/>
        <v>na</v>
      </c>
      <c r="CI146" s="12" t="str">
        <f t="shared" si="158"/>
        <v>na</v>
      </c>
      <c r="CJ146" s="12" t="str">
        <f t="shared" si="159"/>
        <v>na</v>
      </c>
      <c r="CK146" s="12" t="str">
        <f t="shared" si="160"/>
        <v>na</v>
      </c>
      <c r="CL146" s="12" t="str">
        <f t="shared" si="161"/>
        <v>na</v>
      </c>
      <c r="CM146" s="25" t="str">
        <f t="shared" si="131"/>
        <v>na</v>
      </c>
      <c r="CN146" s="12" t="str">
        <f t="shared" si="162"/>
        <v>na</v>
      </c>
      <c r="CO146" s="12" t="str">
        <f t="shared" si="163"/>
        <v>na</v>
      </c>
      <c r="CP146" s="12" t="str">
        <f t="shared" si="164"/>
        <v>na</v>
      </c>
      <c r="CQ146" s="12" t="str">
        <f t="shared" si="165"/>
        <v>na</v>
      </c>
      <c r="CR146" s="12" t="str">
        <f t="shared" si="166"/>
        <v>na</v>
      </c>
      <c r="CS146" s="12" t="str">
        <f t="shared" si="167"/>
        <v>na</v>
      </c>
      <c r="CT146" s="12" t="str">
        <f t="shared" si="168"/>
        <v>na</v>
      </c>
      <c r="CU146" s="12" t="str">
        <f t="shared" si="169"/>
        <v>na</v>
      </c>
      <c r="CV146" s="12" t="str">
        <f t="shared" si="170"/>
        <v>na</v>
      </c>
      <c r="CW146" s="67" t="str">
        <f t="shared" si="171"/>
        <v>na</v>
      </c>
    </row>
    <row r="147" spans="1:101" x14ac:dyDescent="0.25">
      <c r="A147" s="46" t="s">
        <v>104</v>
      </c>
      <c r="H147" s="1" t="s">
        <v>8</v>
      </c>
      <c r="I147" t="s">
        <v>186</v>
      </c>
      <c r="K147" s="78"/>
      <c r="L147" s="20">
        <v>43.262999999999998</v>
      </c>
      <c r="M147" s="139"/>
      <c r="N147" s="72"/>
      <c r="O147" s="72"/>
      <c r="P147" s="12">
        <f t="shared" si="120"/>
        <v>0.01</v>
      </c>
      <c r="Q147" s="67">
        <f t="shared" si="126"/>
        <v>0.01</v>
      </c>
      <c r="AB147" s="11"/>
      <c r="AC147" s="25" t="str">
        <f t="shared" si="127"/>
        <v>na</v>
      </c>
      <c r="AD147" s="12" t="str">
        <f t="shared" si="132"/>
        <v>na</v>
      </c>
      <c r="AE147" s="12" t="str">
        <f t="shared" si="133"/>
        <v>na</v>
      </c>
      <c r="AF147" s="12" t="str">
        <f t="shared" si="134"/>
        <v>na</v>
      </c>
      <c r="AG147" s="12" t="str">
        <f t="shared" si="135"/>
        <v>na</v>
      </c>
      <c r="AH147" s="12" t="str">
        <f t="shared" si="136"/>
        <v>na</v>
      </c>
      <c r="AI147" s="12" t="str">
        <f t="shared" si="137"/>
        <v>na</v>
      </c>
      <c r="AJ147" s="12" t="str">
        <f t="shared" si="138"/>
        <v>na</v>
      </c>
      <c r="AK147" s="12" t="str">
        <f t="shared" si="139"/>
        <v>na</v>
      </c>
      <c r="AL147" s="12" t="str">
        <f t="shared" si="140"/>
        <v>na</v>
      </c>
      <c r="AM147" s="12" t="str">
        <f t="shared" si="141"/>
        <v>na</v>
      </c>
      <c r="AN147" s="25" t="str">
        <f t="shared" si="128"/>
        <v>na</v>
      </c>
      <c r="AO147" s="12" t="str">
        <f t="shared" si="142"/>
        <v>na</v>
      </c>
      <c r="AP147" s="12" t="str">
        <f t="shared" si="143"/>
        <v>na</v>
      </c>
      <c r="AQ147" s="12" t="str">
        <f t="shared" si="144"/>
        <v>na</v>
      </c>
      <c r="AR147" s="12" t="str">
        <f t="shared" si="145"/>
        <v>na</v>
      </c>
      <c r="AS147" s="12" t="str">
        <f t="shared" si="146"/>
        <v>na</v>
      </c>
      <c r="AT147" s="12" t="str">
        <f t="shared" si="147"/>
        <v>na</v>
      </c>
      <c r="AU147" s="12" t="str">
        <f t="shared" si="148"/>
        <v>na</v>
      </c>
      <c r="AV147" s="12" t="str">
        <f t="shared" si="149"/>
        <v>na</v>
      </c>
      <c r="AW147" s="12" t="str">
        <f t="shared" si="150"/>
        <v>na</v>
      </c>
      <c r="AX147" s="67" t="str">
        <f t="shared" si="151"/>
        <v>na</v>
      </c>
      <c r="AZ147" s="46" t="s">
        <v>104</v>
      </c>
      <c r="BG147" s="1" t="s">
        <v>8</v>
      </c>
      <c r="BH147" t="s">
        <v>186</v>
      </c>
      <c r="BJ147" s="78"/>
      <c r="BK147" s="20">
        <v>43.262999999999998</v>
      </c>
      <c r="BL147" s="139"/>
      <c r="BM147" s="72"/>
      <c r="BN147" s="72"/>
      <c r="BO147" s="12">
        <f t="shared" si="123"/>
        <v>0.01</v>
      </c>
      <c r="BP147" s="67">
        <f t="shared" si="129"/>
        <v>0.01</v>
      </c>
      <c r="CA147" s="11"/>
      <c r="CB147" s="25" t="str">
        <f t="shared" si="130"/>
        <v>na</v>
      </c>
      <c r="CC147" s="12" t="str">
        <f t="shared" si="152"/>
        <v>na</v>
      </c>
      <c r="CD147" s="12" t="str">
        <f t="shared" si="153"/>
        <v>na</v>
      </c>
      <c r="CE147" s="12" t="str">
        <f t="shared" si="154"/>
        <v>na</v>
      </c>
      <c r="CF147" s="12" t="str">
        <f t="shared" si="155"/>
        <v>na</v>
      </c>
      <c r="CG147" s="12" t="str">
        <f t="shared" si="156"/>
        <v>na</v>
      </c>
      <c r="CH147" s="12" t="str">
        <f t="shared" si="157"/>
        <v>na</v>
      </c>
      <c r="CI147" s="12" t="str">
        <f t="shared" si="158"/>
        <v>na</v>
      </c>
      <c r="CJ147" s="12" t="str">
        <f t="shared" si="159"/>
        <v>na</v>
      </c>
      <c r="CK147" s="12" t="str">
        <f t="shared" si="160"/>
        <v>na</v>
      </c>
      <c r="CL147" s="12" t="str">
        <f t="shared" si="161"/>
        <v>na</v>
      </c>
      <c r="CM147" s="25" t="str">
        <f t="shared" si="131"/>
        <v>na</v>
      </c>
      <c r="CN147" s="12" t="str">
        <f t="shared" si="162"/>
        <v>na</v>
      </c>
      <c r="CO147" s="12" t="str">
        <f t="shared" si="163"/>
        <v>na</v>
      </c>
      <c r="CP147" s="12" t="str">
        <f t="shared" si="164"/>
        <v>na</v>
      </c>
      <c r="CQ147" s="12" t="str">
        <f t="shared" si="165"/>
        <v>na</v>
      </c>
      <c r="CR147" s="12" t="str">
        <f t="shared" si="166"/>
        <v>na</v>
      </c>
      <c r="CS147" s="12" t="str">
        <f t="shared" si="167"/>
        <v>na</v>
      </c>
      <c r="CT147" s="12" t="str">
        <f t="shared" si="168"/>
        <v>na</v>
      </c>
      <c r="CU147" s="12" t="str">
        <f t="shared" si="169"/>
        <v>na</v>
      </c>
      <c r="CV147" s="12" t="str">
        <f t="shared" si="170"/>
        <v>na</v>
      </c>
      <c r="CW147" s="67" t="str">
        <f t="shared" si="171"/>
        <v>na</v>
      </c>
    </row>
    <row r="148" spans="1:101" x14ac:dyDescent="0.25">
      <c r="A148" s="46" t="s">
        <v>105</v>
      </c>
      <c r="H148" s="1" t="s">
        <v>8</v>
      </c>
      <c r="I148" t="s">
        <v>186</v>
      </c>
      <c r="K148" s="78"/>
      <c r="L148" s="20">
        <v>181.42</v>
      </c>
      <c r="M148" s="139"/>
      <c r="N148" s="72"/>
      <c r="O148" s="72"/>
      <c r="P148" s="12">
        <f t="shared" si="120"/>
        <v>0.01</v>
      </c>
      <c r="Q148" s="67">
        <f t="shared" si="126"/>
        <v>0.01</v>
      </c>
      <c r="AB148" s="11"/>
      <c r="AC148" s="25" t="str">
        <f t="shared" si="127"/>
        <v>na</v>
      </c>
      <c r="AD148" s="12" t="str">
        <f t="shared" si="132"/>
        <v>na</v>
      </c>
      <c r="AE148" s="12" t="str">
        <f t="shared" si="133"/>
        <v>na</v>
      </c>
      <c r="AF148" s="12" t="str">
        <f t="shared" si="134"/>
        <v>na</v>
      </c>
      <c r="AG148" s="12" t="str">
        <f t="shared" si="135"/>
        <v>na</v>
      </c>
      <c r="AH148" s="12" t="str">
        <f t="shared" si="136"/>
        <v>na</v>
      </c>
      <c r="AI148" s="12" t="str">
        <f t="shared" si="137"/>
        <v>na</v>
      </c>
      <c r="AJ148" s="12" t="str">
        <f t="shared" si="138"/>
        <v>na</v>
      </c>
      <c r="AK148" s="12" t="str">
        <f t="shared" si="139"/>
        <v>na</v>
      </c>
      <c r="AL148" s="12" t="str">
        <f t="shared" si="140"/>
        <v>na</v>
      </c>
      <c r="AM148" s="12" t="str">
        <f t="shared" si="141"/>
        <v>na</v>
      </c>
      <c r="AN148" s="25" t="str">
        <f t="shared" si="128"/>
        <v>na</v>
      </c>
      <c r="AO148" s="12" t="str">
        <f t="shared" si="142"/>
        <v>na</v>
      </c>
      <c r="AP148" s="12" t="str">
        <f t="shared" si="143"/>
        <v>na</v>
      </c>
      <c r="AQ148" s="12" t="str">
        <f t="shared" si="144"/>
        <v>na</v>
      </c>
      <c r="AR148" s="12" t="str">
        <f t="shared" si="145"/>
        <v>na</v>
      </c>
      <c r="AS148" s="12" t="str">
        <f t="shared" si="146"/>
        <v>na</v>
      </c>
      <c r="AT148" s="12" t="str">
        <f t="shared" si="147"/>
        <v>na</v>
      </c>
      <c r="AU148" s="12" t="str">
        <f t="shared" si="148"/>
        <v>na</v>
      </c>
      <c r="AV148" s="12" t="str">
        <f t="shared" si="149"/>
        <v>na</v>
      </c>
      <c r="AW148" s="12" t="str">
        <f t="shared" si="150"/>
        <v>na</v>
      </c>
      <c r="AX148" s="67" t="str">
        <f t="shared" si="151"/>
        <v>na</v>
      </c>
      <c r="AZ148" s="46" t="s">
        <v>105</v>
      </c>
      <c r="BG148" s="1" t="s">
        <v>8</v>
      </c>
      <c r="BH148" t="s">
        <v>186</v>
      </c>
      <c r="BJ148" s="78"/>
      <c r="BK148" s="20">
        <v>181.42</v>
      </c>
      <c r="BL148" s="139"/>
      <c r="BM148" s="72"/>
      <c r="BN148" s="72"/>
      <c r="BO148" s="12">
        <f t="shared" si="123"/>
        <v>0.01</v>
      </c>
      <c r="BP148" s="67">
        <f t="shared" si="129"/>
        <v>0.01</v>
      </c>
      <c r="CA148" s="11"/>
      <c r="CB148" s="25" t="str">
        <f t="shared" si="130"/>
        <v>na</v>
      </c>
      <c r="CC148" s="12" t="str">
        <f t="shared" si="152"/>
        <v>na</v>
      </c>
      <c r="CD148" s="12" t="str">
        <f t="shared" si="153"/>
        <v>na</v>
      </c>
      <c r="CE148" s="12" t="str">
        <f t="shared" si="154"/>
        <v>na</v>
      </c>
      <c r="CF148" s="12" t="str">
        <f t="shared" si="155"/>
        <v>na</v>
      </c>
      <c r="CG148" s="12" t="str">
        <f t="shared" si="156"/>
        <v>na</v>
      </c>
      <c r="CH148" s="12" t="str">
        <f t="shared" si="157"/>
        <v>na</v>
      </c>
      <c r="CI148" s="12" t="str">
        <f t="shared" si="158"/>
        <v>na</v>
      </c>
      <c r="CJ148" s="12" t="str">
        <f t="shared" si="159"/>
        <v>na</v>
      </c>
      <c r="CK148" s="12" t="str">
        <f t="shared" si="160"/>
        <v>na</v>
      </c>
      <c r="CL148" s="12" t="str">
        <f t="shared" si="161"/>
        <v>na</v>
      </c>
      <c r="CM148" s="25" t="str">
        <f t="shared" si="131"/>
        <v>na</v>
      </c>
      <c r="CN148" s="12" t="str">
        <f t="shared" si="162"/>
        <v>na</v>
      </c>
      <c r="CO148" s="12" t="str">
        <f t="shared" si="163"/>
        <v>na</v>
      </c>
      <c r="CP148" s="12" t="str">
        <f t="shared" si="164"/>
        <v>na</v>
      </c>
      <c r="CQ148" s="12" t="str">
        <f t="shared" si="165"/>
        <v>na</v>
      </c>
      <c r="CR148" s="12" t="str">
        <f t="shared" si="166"/>
        <v>na</v>
      </c>
      <c r="CS148" s="12" t="str">
        <f t="shared" si="167"/>
        <v>na</v>
      </c>
      <c r="CT148" s="12" t="str">
        <f t="shared" si="168"/>
        <v>na</v>
      </c>
      <c r="CU148" s="12" t="str">
        <f t="shared" si="169"/>
        <v>na</v>
      </c>
      <c r="CV148" s="12" t="str">
        <f t="shared" si="170"/>
        <v>na</v>
      </c>
      <c r="CW148" s="67" t="str">
        <f t="shared" si="171"/>
        <v>na</v>
      </c>
    </row>
    <row r="149" spans="1:101" x14ac:dyDescent="0.25">
      <c r="A149" s="46" t="s">
        <v>106</v>
      </c>
      <c r="H149" s="1" t="s">
        <v>9</v>
      </c>
      <c r="I149" t="s">
        <v>186</v>
      </c>
      <c r="K149" s="78">
        <v>14</v>
      </c>
      <c r="L149" s="16">
        <v>1.0199999999999999E-2</v>
      </c>
      <c r="M149" s="128"/>
      <c r="N149" s="104"/>
      <c r="O149" s="104"/>
      <c r="P149" s="12">
        <f t="shared" si="120"/>
        <v>0.01</v>
      </c>
      <c r="Q149" s="67">
        <f t="shared" si="126"/>
        <v>0.01</v>
      </c>
      <c r="R149">
        <v>1</v>
      </c>
      <c r="X149">
        <v>1</v>
      </c>
      <c r="AB149" s="11"/>
      <c r="AC149" s="25">
        <f t="shared" si="127"/>
        <v>-4.6051701859880909</v>
      </c>
      <c r="AD149" s="12" t="str">
        <f t="shared" si="132"/>
        <v>na</v>
      </c>
      <c r="AE149" s="12" t="str">
        <f t="shared" si="133"/>
        <v>na</v>
      </c>
      <c r="AF149" s="12" t="str">
        <f t="shared" si="134"/>
        <v>na</v>
      </c>
      <c r="AG149" s="12" t="str">
        <f t="shared" si="135"/>
        <v>na</v>
      </c>
      <c r="AH149" s="12" t="str">
        <f t="shared" si="136"/>
        <v>na</v>
      </c>
      <c r="AI149" s="12">
        <f t="shared" si="137"/>
        <v>-5.3323023206177895</v>
      </c>
      <c r="AJ149" s="12" t="str">
        <f t="shared" si="138"/>
        <v>na</v>
      </c>
      <c r="AK149" s="12" t="str">
        <f t="shared" si="139"/>
        <v>na</v>
      </c>
      <c r="AL149" s="12" t="str">
        <f t="shared" si="140"/>
        <v>na</v>
      </c>
      <c r="AM149" s="12" t="str">
        <f t="shared" si="141"/>
        <v>na</v>
      </c>
      <c r="AN149" s="25">
        <f t="shared" si="128"/>
        <v>1</v>
      </c>
      <c r="AO149" s="12" t="str">
        <f t="shared" si="142"/>
        <v>na</v>
      </c>
      <c r="AP149" s="12" t="str">
        <f t="shared" si="143"/>
        <v>na</v>
      </c>
      <c r="AQ149" s="12" t="str">
        <f t="shared" si="144"/>
        <v>na</v>
      </c>
      <c r="AR149" s="12" t="str">
        <f t="shared" si="145"/>
        <v>na</v>
      </c>
      <c r="AS149" s="12" t="str">
        <f t="shared" si="146"/>
        <v>na</v>
      </c>
      <c r="AT149" s="12">
        <f t="shared" si="147"/>
        <v>1.3407202216066483</v>
      </c>
      <c r="AU149" s="12" t="str">
        <f t="shared" si="148"/>
        <v>na</v>
      </c>
      <c r="AV149" s="12" t="str">
        <f t="shared" si="149"/>
        <v>na</v>
      </c>
      <c r="AW149" s="12" t="str">
        <f t="shared" si="150"/>
        <v>na</v>
      </c>
      <c r="AX149" s="67" t="str">
        <f t="shared" si="151"/>
        <v>na</v>
      </c>
      <c r="AZ149" s="46" t="s">
        <v>106</v>
      </c>
      <c r="BG149" s="1" t="s">
        <v>9</v>
      </c>
      <c r="BH149" t="s">
        <v>186</v>
      </c>
      <c r="BJ149" s="78">
        <v>14</v>
      </c>
      <c r="BK149" s="16">
        <v>1.0199999999999999E-2</v>
      </c>
      <c r="BL149" s="128">
        <v>14</v>
      </c>
      <c r="BM149" s="104">
        <v>3.7593984962406E-3</v>
      </c>
      <c r="BN149" s="104">
        <v>1.4066381153285488E-2</v>
      </c>
      <c r="BO149" s="12">
        <f t="shared" si="123"/>
        <v>0.36856848002358827</v>
      </c>
      <c r="BP149" s="67">
        <f t="shared" si="129"/>
        <v>1.3790569758123028</v>
      </c>
      <c r="BQ149">
        <v>1</v>
      </c>
      <c r="BW149">
        <v>1</v>
      </c>
      <c r="CA149" s="11"/>
      <c r="CB149" s="25">
        <f t="shared" si="130"/>
        <v>-0.99812875008978774</v>
      </c>
      <c r="CC149" s="12" t="str">
        <f t="shared" si="152"/>
        <v>na</v>
      </c>
      <c r="CD149" s="12" t="str">
        <f t="shared" si="153"/>
        <v>na</v>
      </c>
      <c r="CE149" s="12" t="str">
        <f t="shared" si="154"/>
        <v>na</v>
      </c>
      <c r="CF149" s="12" t="str">
        <f t="shared" si="155"/>
        <v>na</v>
      </c>
      <c r="CG149" s="12" t="str">
        <f t="shared" si="156"/>
        <v>na</v>
      </c>
      <c r="CH149" s="12">
        <f t="shared" si="157"/>
        <v>-1.1557280264197543</v>
      </c>
      <c r="CI149" s="12" t="str">
        <f t="shared" si="158"/>
        <v>na</v>
      </c>
      <c r="CJ149" s="12" t="str">
        <f t="shared" si="159"/>
        <v>na</v>
      </c>
      <c r="CK149" s="12" t="str">
        <f t="shared" si="160"/>
        <v>na</v>
      </c>
      <c r="CL149" s="12" t="str">
        <f t="shared" si="161"/>
        <v>na</v>
      </c>
      <c r="CM149" s="25">
        <f t="shared" si="131"/>
        <v>13.999999999999996</v>
      </c>
      <c r="CN149" s="12" t="str">
        <f t="shared" si="162"/>
        <v>na</v>
      </c>
      <c r="CO149" s="12" t="str">
        <f t="shared" si="163"/>
        <v>na</v>
      </c>
      <c r="CP149" s="12" t="str">
        <f t="shared" si="164"/>
        <v>na</v>
      </c>
      <c r="CQ149" s="12" t="str">
        <f t="shared" si="165"/>
        <v>na</v>
      </c>
      <c r="CR149" s="12" t="str">
        <f t="shared" si="166"/>
        <v>na</v>
      </c>
      <c r="CS149" s="12">
        <f t="shared" si="167"/>
        <v>18.770083102493071</v>
      </c>
      <c r="CT149" s="12" t="str">
        <f t="shared" si="168"/>
        <v>na</v>
      </c>
      <c r="CU149" s="12" t="str">
        <f t="shared" si="169"/>
        <v>na</v>
      </c>
      <c r="CV149" s="12" t="str">
        <f t="shared" si="170"/>
        <v>na</v>
      </c>
      <c r="CW149" s="67" t="str">
        <f t="shared" si="171"/>
        <v>na</v>
      </c>
    </row>
    <row r="150" spans="1:101" x14ac:dyDescent="0.25">
      <c r="A150" s="46" t="s">
        <v>107</v>
      </c>
      <c r="H150" s="1" t="s">
        <v>9</v>
      </c>
      <c r="I150" t="s">
        <v>186</v>
      </c>
      <c r="K150" s="78">
        <v>14</v>
      </c>
      <c r="L150" s="16">
        <v>7.4999999999999997E-2</v>
      </c>
      <c r="M150" s="128"/>
      <c r="N150" s="104"/>
      <c r="O150" s="104"/>
      <c r="P150" s="12">
        <f t="shared" si="120"/>
        <v>0.01</v>
      </c>
      <c r="Q150" s="67">
        <f t="shared" si="126"/>
        <v>0.01</v>
      </c>
      <c r="R150">
        <v>1</v>
      </c>
      <c r="X150">
        <v>1</v>
      </c>
      <c r="AB150" s="11"/>
      <c r="AC150" s="25">
        <f t="shared" si="127"/>
        <v>-4.6051701859880909</v>
      </c>
      <c r="AD150" s="12" t="str">
        <f t="shared" si="132"/>
        <v>na</v>
      </c>
      <c r="AE150" s="12" t="str">
        <f t="shared" si="133"/>
        <v>na</v>
      </c>
      <c r="AF150" s="12" t="str">
        <f t="shared" si="134"/>
        <v>na</v>
      </c>
      <c r="AG150" s="12" t="str">
        <f t="shared" si="135"/>
        <v>na</v>
      </c>
      <c r="AH150" s="12" t="str">
        <f t="shared" si="136"/>
        <v>na</v>
      </c>
      <c r="AI150" s="12">
        <f t="shared" si="137"/>
        <v>-5.3323023206177895</v>
      </c>
      <c r="AJ150" s="12" t="str">
        <f t="shared" si="138"/>
        <v>na</v>
      </c>
      <c r="AK150" s="12" t="str">
        <f t="shared" si="139"/>
        <v>na</v>
      </c>
      <c r="AL150" s="12" t="str">
        <f t="shared" si="140"/>
        <v>na</v>
      </c>
      <c r="AM150" s="12" t="str">
        <f t="shared" si="141"/>
        <v>na</v>
      </c>
      <c r="AN150" s="25">
        <f t="shared" si="128"/>
        <v>1</v>
      </c>
      <c r="AO150" s="12" t="str">
        <f t="shared" si="142"/>
        <v>na</v>
      </c>
      <c r="AP150" s="12" t="str">
        <f t="shared" si="143"/>
        <v>na</v>
      </c>
      <c r="AQ150" s="12" t="str">
        <f t="shared" si="144"/>
        <v>na</v>
      </c>
      <c r="AR150" s="12" t="str">
        <f t="shared" si="145"/>
        <v>na</v>
      </c>
      <c r="AS150" s="12" t="str">
        <f t="shared" si="146"/>
        <v>na</v>
      </c>
      <c r="AT150" s="12">
        <f t="shared" si="147"/>
        <v>1.3407202216066483</v>
      </c>
      <c r="AU150" s="12" t="str">
        <f t="shared" si="148"/>
        <v>na</v>
      </c>
      <c r="AV150" s="12" t="str">
        <f t="shared" si="149"/>
        <v>na</v>
      </c>
      <c r="AW150" s="12" t="str">
        <f t="shared" si="150"/>
        <v>na</v>
      </c>
      <c r="AX150" s="67" t="str">
        <f t="shared" si="151"/>
        <v>na</v>
      </c>
      <c r="AZ150" s="46" t="s">
        <v>107</v>
      </c>
      <c r="BG150" s="1" t="s">
        <v>9</v>
      </c>
      <c r="BH150" t="s">
        <v>186</v>
      </c>
      <c r="BJ150" s="78">
        <v>14</v>
      </c>
      <c r="BK150" s="16">
        <v>7.4999999999999997E-2</v>
      </c>
      <c r="BL150" s="128">
        <v>14</v>
      </c>
      <c r="BM150" s="104">
        <v>5.5228276877761426E-2</v>
      </c>
      <c r="BN150" s="104">
        <v>0.16729140650563634</v>
      </c>
      <c r="BO150" s="12">
        <f t="shared" si="123"/>
        <v>0.73637702503681901</v>
      </c>
      <c r="BP150" s="67">
        <f t="shared" si="129"/>
        <v>2.230552086741818</v>
      </c>
      <c r="BQ150">
        <v>1</v>
      </c>
      <c r="BW150">
        <v>1</v>
      </c>
      <c r="CA150" s="11"/>
      <c r="CB150" s="25">
        <f t="shared" si="130"/>
        <v>-0.30601302913650419</v>
      </c>
      <c r="CC150" s="12" t="str">
        <f t="shared" si="152"/>
        <v>na</v>
      </c>
      <c r="CD150" s="12" t="str">
        <f t="shared" si="153"/>
        <v>na</v>
      </c>
      <c r="CE150" s="12" t="str">
        <f t="shared" si="154"/>
        <v>na</v>
      </c>
      <c r="CF150" s="12" t="str">
        <f t="shared" si="155"/>
        <v>na</v>
      </c>
      <c r="CG150" s="12" t="str">
        <f t="shared" si="156"/>
        <v>na</v>
      </c>
      <c r="CH150" s="12">
        <f t="shared" si="157"/>
        <v>-0.35433087584226802</v>
      </c>
      <c r="CI150" s="12" t="str">
        <f t="shared" si="158"/>
        <v>na</v>
      </c>
      <c r="CJ150" s="12" t="str">
        <f t="shared" si="159"/>
        <v>na</v>
      </c>
      <c r="CK150" s="12" t="str">
        <f t="shared" si="160"/>
        <v>na</v>
      </c>
      <c r="CL150" s="12" t="str">
        <f t="shared" si="161"/>
        <v>na</v>
      </c>
      <c r="CM150" s="25">
        <f t="shared" si="131"/>
        <v>9.1753846153846155</v>
      </c>
      <c r="CN150" s="12" t="str">
        <f t="shared" si="162"/>
        <v>na</v>
      </c>
      <c r="CO150" s="12" t="str">
        <f t="shared" si="163"/>
        <v>na</v>
      </c>
      <c r="CP150" s="12" t="str">
        <f t="shared" si="164"/>
        <v>na</v>
      </c>
      <c r="CQ150" s="12" t="str">
        <f t="shared" si="165"/>
        <v>na</v>
      </c>
      <c r="CR150" s="12" t="str">
        <f t="shared" si="166"/>
        <v>na</v>
      </c>
      <c r="CS150" s="12">
        <f t="shared" si="167"/>
        <v>12.301623694864693</v>
      </c>
      <c r="CT150" s="12" t="str">
        <f t="shared" si="168"/>
        <v>na</v>
      </c>
      <c r="CU150" s="12" t="str">
        <f t="shared" si="169"/>
        <v>na</v>
      </c>
      <c r="CV150" s="12" t="str">
        <f t="shared" si="170"/>
        <v>na</v>
      </c>
      <c r="CW150" s="67" t="str">
        <f t="shared" si="171"/>
        <v>na</v>
      </c>
    </row>
    <row r="151" spans="1:101" x14ac:dyDescent="0.25">
      <c r="A151" s="46" t="s">
        <v>108</v>
      </c>
      <c r="H151" s="1" t="s">
        <v>9</v>
      </c>
      <c r="I151" t="s">
        <v>186</v>
      </c>
      <c r="K151" s="78">
        <v>14</v>
      </c>
      <c r="L151" s="16">
        <v>0.1661</v>
      </c>
      <c r="M151" s="128"/>
      <c r="N151" s="104"/>
      <c r="O151" s="104"/>
      <c r="P151" s="12">
        <f t="shared" si="120"/>
        <v>0.01</v>
      </c>
      <c r="Q151" s="67">
        <f t="shared" si="126"/>
        <v>0.01</v>
      </c>
      <c r="R151">
        <v>1</v>
      </c>
      <c r="S151">
        <v>1</v>
      </c>
      <c r="T151">
        <v>1</v>
      </c>
      <c r="U151">
        <v>0.25</v>
      </c>
      <c r="V151">
        <v>0.25</v>
      </c>
      <c r="W151">
        <v>1</v>
      </c>
      <c r="Y151">
        <v>1</v>
      </c>
      <c r="AB151" s="11"/>
      <c r="AC151" s="25">
        <f t="shared" si="127"/>
        <v>-4.6051701859880909</v>
      </c>
      <c r="AD151" s="12">
        <f t="shared" si="132"/>
        <v>-6.1402269146507873</v>
      </c>
      <c r="AE151" s="12">
        <f t="shared" si="133"/>
        <v>-6.1402269146507873</v>
      </c>
      <c r="AF151" s="12">
        <f t="shared" si="134"/>
        <v>-1.4425834317553055</v>
      </c>
      <c r="AG151" s="12">
        <f t="shared" si="135"/>
        <v>-1.3014611395183737</v>
      </c>
      <c r="AH151" s="12">
        <f t="shared" si="136"/>
        <v>-9.6107899533664511</v>
      </c>
      <c r="AI151" s="12" t="str">
        <f t="shared" si="137"/>
        <v>na</v>
      </c>
      <c r="AJ151" s="12">
        <f t="shared" si="138"/>
        <v>-4.6051701859880909</v>
      </c>
      <c r="AK151" s="12" t="str">
        <f t="shared" si="139"/>
        <v>na</v>
      </c>
      <c r="AL151" s="12" t="str">
        <f t="shared" si="140"/>
        <v>na</v>
      </c>
      <c r="AM151" s="12" t="str">
        <f t="shared" si="141"/>
        <v>na</v>
      </c>
      <c r="AN151" s="25">
        <f t="shared" si="128"/>
        <v>1</v>
      </c>
      <c r="AO151" s="12">
        <f t="shared" si="142"/>
        <v>1.7777777777777777</v>
      </c>
      <c r="AP151" s="12">
        <f t="shared" si="143"/>
        <v>1.7777777777777777</v>
      </c>
      <c r="AQ151" s="12">
        <f t="shared" si="144"/>
        <v>9.812744955726517E-2</v>
      </c>
      <c r="AR151" s="12">
        <f t="shared" si="145"/>
        <v>7.9867674858223062E-2</v>
      </c>
      <c r="AS151" s="12">
        <f t="shared" si="146"/>
        <v>4.3553875236294894</v>
      </c>
      <c r="AT151" s="12" t="str">
        <f t="shared" si="147"/>
        <v>na</v>
      </c>
      <c r="AU151" s="12">
        <f t="shared" si="148"/>
        <v>1</v>
      </c>
      <c r="AV151" s="12" t="str">
        <f t="shared" si="149"/>
        <v>na</v>
      </c>
      <c r="AW151" s="12" t="str">
        <f t="shared" si="150"/>
        <v>na</v>
      </c>
      <c r="AX151" s="67" t="str">
        <f t="shared" si="151"/>
        <v>na</v>
      </c>
      <c r="AZ151" s="46" t="s">
        <v>108</v>
      </c>
      <c r="BG151" s="1" t="s">
        <v>9</v>
      </c>
      <c r="BH151" t="s">
        <v>186</v>
      </c>
      <c r="BJ151" s="78">
        <v>14</v>
      </c>
      <c r="BK151" s="16">
        <v>0.1661</v>
      </c>
      <c r="BL151" s="128">
        <v>14</v>
      </c>
      <c r="BM151" s="104">
        <v>3.5905532847138981E-2</v>
      </c>
      <c r="BN151" s="104">
        <v>5.3747122612483822E-2</v>
      </c>
      <c r="BO151" s="12">
        <f t="shared" si="123"/>
        <v>0.21616816885694751</v>
      </c>
      <c r="BP151" s="67">
        <f t="shared" si="129"/>
        <v>0.32358291759472502</v>
      </c>
      <c r="BQ151">
        <v>1</v>
      </c>
      <c r="BR151">
        <v>1</v>
      </c>
      <c r="BS151">
        <v>1</v>
      </c>
      <c r="BT151">
        <v>0.25</v>
      </c>
      <c r="BU151">
        <v>0.25</v>
      </c>
      <c r="BV151">
        <v>1</v>
      </c>
      <c r="BX151">
        <v>1</v>
      </c>
      <c r="CA151" s="11"/>
      <c r="CB151" s="25">
        <f t="shared" si="130"/>
        <v>-1.5316986146953149</v>
      </c>
      <c r="CC151" s="12">
        <f t="shared" si="152"/>
        <v>-2.0422648195937532</v>
      </c>
      <c r="CD151" s="12">
        <f t="shared" si="153"/>
        <v>-2.0422648195937532</v>
      </c>
      <c r="CE151" s="12">
        <f t="shared" si="154"/>
        <v>-0.47980920460335158</v>
      </c>
      <c r="CF151" s="12">
        <f t="shared" si="155"/>
        <v>-0.43287134763128471</v>
      </c>
      <c r="CG151" s="12">
        <f t="shared" si="156"/>
        <v>-3.1965884132771789</v>
      </c>
      <c r="CH151" s="12" t="str">
        <f t="shared" si="157"/>
        <v>na</v>
      </c>
      <c r="CI151" s="12">
        <f t="shared" si="158"/>
        <v>-1.5316986146953149</v>
      </c>
      <c r="CJ151" s="12" t="str">
        <f t="shared" si="159"/>
        <v>na</v>
      </c>
      <c r="CK151" s="12" t="str">
        <f t="shared" si="160"/>
        <v>na</v>
      </c>
      <c r="CL151" s="12" t="str">
        <f t="shared" si="161"/>
        <v>na</v>
      </c>
      <c r="CM151" s="25">
        <f t="shared" si="131"/>
        <v>2.2407204905576026</v>
      </c>
      <c r="CN151" s="12">
        <f t="shared" si="162"/>
        <v>3.9835030943246266</v>
      </c>
      <c r="CO151" s="12">
        <f t="shared" si="163"/>
        <v>3.9835030943246266</v>
      </c>
      <c r="CP151" s="12">
        <f t="shared" si="164"/>
        <v>0.21987618690912158</v>
      </c>
      <c r="CQ151" s="12">
        <f t="shared" si="165"/>
        <v>0.17896113558801269</v>
      </c>
      <c r="CR151" s="12">
        <f t="shared" si="166"/>
        <v>9.75920606851553</v>
      </c>
      <c r="CS151" s="12" t="str">
        <f t="shared" si="167"/>
        <v>na</v>
      </c>
      <c r="CT151" s="12">
        <f t="shared" si="168"/>
        <v>2.2407204905576026</v>
      </c>
      <c r="CU151" s="12" t="str">
        <f t="shared" si="169"/>
        <v>na</v>
      </c>
      <c r="CV151" s="12" t="str">
        <f t="shared" si="170"/>
        <v>na</v>
      </c>
      <c r="CW151" s="67" t="str">
        <f t="shared" si="171"/>
        <v>na</v>
      </c>
    </row>
    <row r="152" spans="1:101" x14ac:dyDescent="0.25">
      <c r="A152" s="46" t="s">
        <v>109</v>
      </c>
      <c r="H152" s="1" t="s">
        <v>8</v>
      </c>
      <c r="I152" t="s">
        <v>186</v>
      </c>
      <c r="K152" s="78"/>
      <c r="L152" s="20">
        <v>73.712999999999994</v>
      </c>
      <c r="M152" s="139"/>
      <c r="N152" s="72"/>
      <c r="O152" s="72"/>
      <c r="P152" s="12">
        <f t="shared" si="120"/>
        <v>0.01</v>
      </c>
      <c r="Q152" s="67">
        <f t="shared" si="126"/>
        <v>0.01</v>
      </c>
      <c r="AB152" s="11"/>
      <c r="AC152" s="25" t="str">
        <f t="shared" si="127"/>
        <v>na</v>
      </c>
      <c r="AD152" s="12" t="str">
        <f t="shared" si="132"/>
        <v>na</v>
      </c>
      <c r="AE152" s="12" t="str">
        <f t="shared" si="133"/>
        <v>na</v>
      </c>
      <c r="AF152" s="12" t="str">
        <f t="shared" si="134"/>
        <v>na</v>
      </c>
      <c r="AG152" s="12" t="str">
        <f t="shared" si="135"/>
        <v>na</v>
      </c>
      <c r="AH152" s="12" t="str">
        <f t="shared" si="136"/>
        <v>na</v>
      </c>
      <c r="AI152" s="12" t="str">
        <f t="shared" si="137"/>
        <v>na</v>
      </c>
      <c r="AJ152" s="12" t="str">
        <f t="shared" si="138"/>
        <v>na</v>
      </c>
      <c r="AK152" s="12" t="str">
        <f t="shared" si="139"/>
        <v>na</v>
      </c>
      <c r="AL152" s="12" t="str">
        <f t="shared" si="140"/>
        <v>na</v>
      </c>
      <c r="AM152" s="12" t="str">
        <f t="shared" si="141"/>
        <v>na</v>
      </c>
      <c r="AN152" s="25" t="str">
        <f t="shared" si="128"/>
        <v>na</v>
      </c>
      <c r="AO152" s="12" t="str">
        <f t="shared" si="142"/>
        <v>na</v>
      </c>
      <c r="AP152" s="12" t="str">
        <f t="shared" si="143"/>
        <v>na</v>
      </c>
      <c r="AQ152" s="12" t="str">
        <f t="shared" si="144"/>
        <v>na</v>
      </c>
      <c r="AR152" s="12" t="str">
        <f t="shared" si="145"/>
        <v>na</v>
      </c>
      <c r="AS152" s="12" t="str">
        <f t="shared" si="146"/>
        <v>na</v>
      </c>
      <c r="AT152" s="12" t="str">
        <f t="shared" si="147"/>
        <v>na</v>
      </c>
      <c r="AU152" s="12" t="str">
        <f t="shared" si="148"/>
        <v>na</v>
      </c>
      <c r="AV152" s="12" t="str">
        <f t="shared" si="149"/>
        <v>na</v>
      </c>
      <c r="AW152" s="12" t="str">
        <f t="shared" si="150"/>
        <v>na</v>
      </c>
      <c r="AX152" s="67" t="str">
        <f t="shared" si="151"/>
        <v>na</v>
      </c>
      <c r="AZ152" s="46" t="s">
        <v>109</v>
      </c>
      <c r="BG152" s="1" t="s">
        <v>8</v>
      </c>
      <c r="BH152" t="s">
        <v>186</v>
      </c>
      <c r="BJ152" s="78"/>
      <c r="BK152" s="20">
        <v>73.712999999999994</v>
      </c>
      <c r="BL152" s="139"/>
      <c r="BM152" s="72"/>
      <c r="BN152" s="72"/>
      <c r="BO152" s="12">
        <f t="shared" si="123"/>
        <v>0.01</v>
      </c>
      <c r="BP152" s="67">
        <f t="shared" si="129"/>
        <v>0.01</v>
      </c>
      <c r="CA152" s="11"/>
      <c r="CB152" s="25" t="str">
        <f t="shared" si="130"/>
        <v>na</v>
      </c>
      <c r="CC152" s="12" t="str">
        <f t="shared" si="152"/>
        <v>na</v>
      </c>
      <c r="CD152" s="12" t="str">
        <f t="shared" si="153"/>
        <v>na</v>
      </c>
      <c r="CE152" s="12" t="str">
        <f t="shared" si="154"/>
        <v>na</v>
      </c>
      <c r="CF152" s="12" t="str">
        <f t="shared" si="155"/>
        <v>na</v>
      </c>
      <c r="CG152" s="12" t="str">
        <f t="shared" si="156"/>
        <v>na</v>
      </c>
      <c r="CH152" s="12" t="str">
        <f t="shared" si="157"/>
        <v>na</v>
      </c>
      <c r="CI152" s="12" t="str">
        <f t="shared" si="158"/>
        <v>na</v>
      </c>
      <c r="CJ152" s="12" t="str">
        <f t="shared" si="159"/>
        <v>na</v>
      </c>
      <c r="CK152" s="12" t="str">
        <f t="shared" si="160"/>
        <v>na</v>
      </c>
      <c r="CL152" s="12" t="str">
        <f t="shared" si="161"/>
        <v>na</v>
      </c>
      <c r="CM152" s="25" t="str">
        <f t="shared" si="131"/>
        <v>na</v>
      </c>
      <c r="CN152" s="12" t="str">
        <f t="shared" si="162"/>
        <v>na</v>
      </c>
      <c r="CO152" s="12" t="str">
        <f t="shared" si="163"/>
        <v>na</v>
      </c>
      <c r="CP152" s="12" t="str">
        <f t="shared" si="164"/>
        <v>na</v>
      </c>
      <c r="CQ152" s="12" t="str">
        <f t="shared" si="165"/>
        <v>na</v>
      </c>
      <c r="CR152" s="12" t="str">
        <f t="shared" si="166"/>
        <v>na</v>
      </c>
      <c r="CS152" s="12" t="str">
        <f t="shared" si="167"/>
        <v>na</v>
      </c>
      <c r="CT152" s="12" t="str">
        <f t="shared" si="168"/>
        <v>na</v>
      </c>
      <c r="CU152" s="12" t="str">
        <f t="shared" si="169"/>
        <v>na</v>
      </c>
      <c r="CV152" s="12" t="str">
        <f t="shared" si="170"/>
        <v>na</v>
      </c>
      <c r="CW152" s="67" t="str">
        <f t="shared" si="171"/>
        <v>na</v>
      </c>
    </row>
    <row r="153" spans="1:101" x14ac:dyDescent="0.25">
      <c r="A153" s="46" t="s">
        <v>139</v>
      </c>
      <c r="H153" s="1" t="s">
        <v>9</v>
      </c>
      <c r="I153" t="s">
        <v>186</v>
      </c>
      <c r="K153" s="78">
        <v>14</v>
      </c>
      <c r="L153" s="16">
        <v>0.72839999999999994</v>
      </c>
      <c r="M153" s="128"/>
      <c r="N153" s="104"/>
      <c r="O153" s="104"/>
      <c r="P153" s="12">
        <f t="shared" si="120"/>
        <v>0.01</v>
      </c>
      <c r="Q153" s="67">
        <f t="shared" si="126"/>
        <v>0.01</v>
      </c>
      <c r="R153">
        <v>1</v>
      </c>
      <c r="S153">
        <v>0.25</v>
      </c>
      <c r="U153">
        <v>1</v>
      </c>
      <c r="V153">
        <v>1</v>
      </c>
      <c r="W153">
        <v>1</v>
      </c>
      <c r="AB153" s="11"/>
      <c r="AC153" s="25">
        <f t="shared" si="127"/>
        <v>-4.6051701859880909</v>
      </c>
      <c r="AD153" s="12">
        <f t="shared" si="132"/>
        <v>-1.5350567286626968</v>
      </c>
      <c r="AE153" s="12" t="str">
        <f t="shared" si="133"/>
        <v>na</v>
      </c>
      <c r="AF153" s="12">
        <f t="shared" si="134"/>
        <v>-5.7703337270212218</v>
      </c>
      <c r="AG153" s="12">
        <f t="shared" si="135"/>
        <v>-5.2058445580734949</v>
      </c>
      <c r="AH153" s="12">
        <f t="shared" si="136"/>
        <v>-9.6107899533664511</v>
      </c>
      <c r="AI153" s="12" t="str">
        <f t="shared" si="137"/>
        <v>na</v>
      </c>
      <c r="AJ153" s="12" t="str">
        <f t="shared" si="138"/>
        <v>na</v>
      </c>
      <c r="AK153" s="12" t="str">
        <f t="shared" si="139"/>
        <v>na</v>
      </c>
      <c r="AL153" s="12" t="str">
        <f t="shared" si="140"/>
        <v>na</v>
      </c>
      <c r="AM153" s="12" t="str">
        <f t="shared" si="141"/>
        <v>na</v>
      </c>
      <c r="AN153" s="25">
        <f t="shared" si="128"/>
        <v>1</v>
      </c>
      <c r="AO153" s="12">
        <f t="shared" si="142"/>
        <v>0.1111111111111111</v>
      </c>
      <c r="AP153" s="12" t="str">
        <f t="shared" si="143"/>
        <v>na</v>
      </c>
      <c r="AQ153" s="12">
        <f t="shared" si="144"/>
        <v>1.5700391929162427</v>
      </c>
      <c r="AR153" s="12">
        <f t="shared" si="145"/>
        <v>1.277882797731569</v>
      </c>
      <c r="AS153" s="12">
        <f t="shared" si="146"/>
        <v>4.3553875236294894</v>
      </c>
      <c r="AT153" s="12" t="str">
        <f t="shared" si="147"/>
        <v>na</v>
      </c>
      <c r="AU153" s="12" t="str">
        <f t="shared" si="148"/>
        <v>na</v>
      </c>
      <c r="AV153" s="12" t="str">
        <f t="shared" si="149"/>
        <v>na</v>
      </c>
      <c r="AW153" s="12" t="str">
        <f t="shared" si="150"/>
        <v>na</v>
      </c>
      <c r="AX153" s="67" t="str">
        <f t="shared" si="151"/>
        <v>na</v>
      </c>
      <c r="AZ153" s="46" t="s">
        <v>139</v>
      </c>
      <c r="BG153" s="1" t="s">
        <v>9</v>
      </c>
      <c r="BH153" t="s">
        <v>186</v>
      </c>
      <c r="BJ153" s="78">
        <v>14</v>
      </c>
      <c r="BK153" s="16">
        <v>0.72839999999999994</v>
      </c>
      <c r="BL153" s="128">
        <v>14</v>
      </c>
      <c r="BM153" s="104">
        <v>0.26165527512360282</v>
      </c>
      <c r="BN153" s="104">
        <v>0.17934296413755868</v>
      </c>
      <c r="BO153" s="12">
        <f t="shared" si="123"/>
        <v>0.35921921351400721</v>
      </c>
      <c r="BP153" s="67">
        <f t="shared" si="129"/>
        <v>0.24621494252822446</v>
      </c>
      <c r="BQ153">
        <v>1</v>
      </c>
      <c r="BR153">
        <v>0.25</v>
      </c>
      <c r="BT153">
        <v>1</v>
      </c>
      <c r="BU153">
        <v>1</v>
      </c>
      <c r="BV153">
        <v>1</v>
      </c>
      <c r="CA153" s="11"/>
      <c r="CB153" s="25">
        <f t="shared" si="130"/>
        <v>-1.0238224542462901</v>
      </c>
      <c r="CC153" s="12">
        <f t="shared" si="152"/>
        <v>-0.34127415141543005</v>
      </c>
      <c r="CD153" s="12" t="str">
        <f t="shared" si="153"/>
        <v>na</v>
      </c>
      <c r="CE153" s="12">
        <f t="shared" si="154"/>
        <v>-1.2828618703808934</v>
      </c>
      <c r="CF153" s="12">
        <f t="shared" si="155"/>
        <v>-1.1573645134958064</v>
      </c>
      <c r="CG153" s="12">
        <f t="shared" si="156"/>
        <v>-2.1366729479922575</v>
      </c>
      <c r="CH153" s="12" t="str">
        <f t="shared" si="157"/>
        <v>na</v>
      </c>
      <c r="CI153" s="12" t="str">
        <f t="shared" si="158"/>
        <v>na</v>
      </c>
      <c r="CJ153" s="12" t="str">
        <f t="shared" si="159"/>
        <v>na</v>
      </c>
      <c r="CK153" s="12" t="str">
        <f t="shared" si="160"/>
        <v>na</v>
      </c>
      <c r="CL153" s="12" t="str">
        <f t="shared" si="161"/>
        <v>na</v>
      </c>
      <c r="CM153" s="25">
        <f t="shared" si="131"/>
        <v>0.46979641374134823</v>
      </c>
      <c r="CN153" s="12">
        <f t="shared" si="162"/>
        <v>5.2199601526816464E-2</v>
      </c>
      <c r="CO153" s="12" t="str">
        <f t="shared" si="163"/>
        <v>na</v>
      </c>
      <c r="CP153" s="12">
        <f t="shared" si="164"/>
        <v>0.73759878226541165</v>
      </c>
      <c r="CQ153" s="12">
        <f t="shared" si="165"/>
        <v>0.60034475555605182</v>
      </c>
      <c r="CR153" s="12">
        <f t="shared" si="166"/>
        <v>2.0461454390549458</v>
      </c>
      <c r="CS153" s="12" t="str">
        <f t="shared" si="167"/>
        <v>na</v>
      </c>
      <c r="CT153" s="12" t="str">
        <f t="shared" si="168"/>
        <v>na</v>
      </c>
      <c r="CU153" s="12" t="str">
        <f t="shared" si="169"/>
        <v>na</v>
      </c>
      <c r="CV153" s="12" t="str">
        <f t="shared" si="170"/>
        <v>na</v>
      </c>
      <c r="CW153" s="67" t="str">
        <f t="shared" si="171"/>
        <v>na</v>
      </c>
    </row>
    <row r="154" spans="1:101" x14ac:dyDescent="0.25">
      <c r="A154" s="46" t="s">
        <v>111</v>
      </c>
      <c r="H154" s="1" t="s">
        <v>9</v>
      </c>
      <c r="I154" t="s">
        <v>186</v>
      </c>
      <c r="K154" s="78">
        <v>14</v>
      </c>
      <c r="L154" s="16">
        <v>0.42279999999999995</v>
      </c>
      <c r="M154" s="128"/>
      <c r="N154" s="104"/>
      <c r="O154" s="104"/>
      <c r="P154" s="12">
        <f t="shared" si="120"/>
        <v>0.01</v>
      </c>
      <c r="Q154" s="67">
        <f t="shared" si="126"/>
        <v>0.01</v>
      </c>
      <c r="R154">
        <v>1</v>
      </c>
      <c r="S154">
        <v>0.25</v>
      </c>
      <c r="T154">
        <v>1</v>
      </c>
      <c r="U154">
        <v>0.375</v>
      </c>
      <c r="V154">
        <v>1</v>
      </c>
      <c r="W154">
        <v>1</v>
      </c>
      <c r="X154">
        <v>1</v>
      </c>
      <c r="AB154" s="11"/>
      <c r="AC154" s="25">
        <f t="shared" si="127"/>
        <v>-4.6051701859880909</v>
      </c>
      <c r="AD154" s="12">
        <f t="shared" si="132"/>
        <v>-1.5350567286626968</v>
      </c>
      <c r="AE154" s="12">
        <f t="shared" si="133"/>
        <v>-6.1402269146507873</v>
      </c>
      <c r="AF154" s="12">
        <f t="shared" si="134"/>
        <v>-2.1638751476329583</v>
      </c>
      <c r="AG154" s="12">
        <f t="shared" si="135"/>
        <v>-5.2058445580734949</v>
      </c>
      <c r="AH154" s="12">
        <f t="shared" si="136"/>
        <v>-9.6107899533664511</v>
      </c>
      <c r="AI154" s="12">
        <f t="shared" si="137"/>
        <v>-5.3323023206177895</v>
      </c>
      <c r="AJ154" s="12" t="str">
        <f t="shared" si="138"/>
        <v>na</v>
      </c>
      <c r="AK154" s="12" t="str">
        <f t="shared" si="139"/>
        <v>na</v>
      </c>
      <c r="AL154" s="12" t="str">
        <f t="shared" si="140"/>
        <v>na</v>
      </c>
      <c r="AM154" s="12" t="str">
        <f t="shared" si="141"/>
        <v>na</v>
      </c>
      <c r="AN154" s="25">
        <f t="shared" si="128"/>
        <v>1</v>
      </c>
      <c r="AO154" s="12">
        <f t="shared" si="142"/>
        <v>0.1111111111111111</v>
      </c>
      <c r="AP154" s="12">
        <f t="shared" si="143"/>
        <v>1.7777777777777777</v>
      </c>
      <c r="AQ154" s="12">
        <f t="shared" si="144"/>
        <v>0.22078676150384668</v>
      </c>
      <c r="AR154" s="12">
        <f t="shared" si="145"/>
        <v>1.277882797731569</v>
      </c>
      <c r="AS154" s="12">
        <f t="shared" si="146"/>
        <v>4.3553875236294894</v>
      </c>
      <c r="AT154" s="12">
        <f t="shared" si="147"/>
        <v>1.3407202216066483</v>
      </c>
      <c r="AU154" s="12" t="str">
        <f t="shared" si="148"/>
        <v>na</v>
      </c>
      <c r="AV154" s="12" t="str">
        <f t="shared" si="149"/>
        <v>na</v>
      </c>
      <c r="AW154" s="12" t="str">
        <f t="shared" si="150"/>
        <v>na</v>
      </c>
      <c r="AX154" s="67" t="str">
        <f t="shared" si="151"/>
        <v>na</v>
      </c>
      <c r="AZ154" s="46" t="s">
        <v>111</v>
      </c>
      <c r="BG154" s="1" t="s">
        <v>9</v>
      </c>
      <c r="BH154" t="s">
        <v>186</v>
      </c>
      <c r="BJ154" s="78">
        <v>14</v>
      </c>
      <c r="BK154" s="16">
        <v>0.42279999999999995</v>
      </c>
      <c r="BL154" s="128">
        <v>14</v>
      </c>
      <c r="BM154" s="104">
        <v>1.1008085119172851E-2</v>
      </c>
      <c r="BN154" s="104">
        <v>2.1874909973780748E-2</v>
      </c>
      <c r="BO154" s="12">
        <f t="shared" si="123"/>
        <v>2.6036152126709681E-2</v>
      </c>
      <c r="BP154" s="67">
        <f t="shared" si="129"/>
        <v>5.1738197667409537E-2</v>
      </c>
      <c r="BQ154">
        <v>1</v>
      </c>
      <c r="BR154">
        <v>0.25</v>
      </c>
      <c r="BS154">
        <v>1</v>
      </c>
      <c r="BT154">
        <v>0.375</v>
      </c>
      <c r="BU154">
        <v>1</v>
      </c>
      <c r="BV154">
        <v>1</v>
      </c>
      <c r="BW154">
        <v>1</v>
      </c>
      <c r="CA154" s="11"/>
      <c r="CB154" s="25">
        <f t="shared" si="130"/>
        <v>-3.6482692403519912</v>
      </c>
      <c r="CC154" s="12">
        <f t="shared" si="152"/>
        <v>-1.2160897467839971</v>
      </c>
      <c r="CD154" s="12">
        <f t="shared" si="153"/>
        <v>-4.8643589871359882</v>
      </c>
      <c r="CE154" s="12">
        <f t="shared" si="154"/>
        <v>-1.7142469924545498</v>
      </c>
      <c r="CF154" s="12">
        <f t="shared" si="155"/>
        <v>-4.124130445615295</v>
      </c>
      <c r="CG154" s="12">
        <f t="shared" si="156"/>
        <v>-7.6137792842128507</v>
      </c>
      <c r="CH154" s="12">
        <f t="shared" si="157"/>
        <v>-4.2243117519865159</v>
      </c>
      <c r="CI154" s="12" t="str">
        <f t="shared" si="158"/>
        <v>na</v>
      </c>
      <c r="CJ154" s="12" t="str">
        <f t="shared" si="159"/>
        <v>na</v>
      </c>
      <c r="CK154" s="12" t="str">
        <f t="shared" si="160"/>
        <v>na</v>
      </c>
      <c r="CL154" s="12" t="str">
        <f t="shared" si="161"/>
        <v>na</v>
      </c>
      <c r="CM154" s="25">
        <f t="shared" si="131"/>
        <v>3.948835029662995</v>
      </c>
      <c r="CN154" s="12">
        <f t="shared" si="162"/>
        <v>0.43875944774033276</v>
      </c>
      <c r="CO154" s="12">
        <f t="shared" si="163"/>
        <v>7.0201511638453242</v>
      </c>
      <c r="CP154" s="12">
        <f t="shared" si="164"/>
        <v>0.8718504979122389</v>
      </c>
      <c r="CQ154" s="12">
        <f t="shared" si="165"/>
        <v>5.0461483554861717</v>
      </c>
      <c r="CR154" s="12">
        <f t="shared" si="166"/>
        <v>17.198706821065294</v>
      </c>
      <c r="CS154" s="12">
        <f t="shared" si="167"/>
        <v>5.2942829760578665</v>
      </c>
      <c r="CT154" s="12" t="str">
        <f t="shared" si="168"/>
        <v>na</v>
      </c>
      <c r="CU154" s="12" t="str">
        <f t="shared" si="169"/>
        <v>na</v>
      </c>
      <c r="CV154" s="12" t="str">
        <f t="shared" si="170"/>
        <v>na</v>
      </c>
      <c r="CW154" s="67" t="str">
        <f t="shared" si="171"/>
        <v>na</v>
      </c>
    </row>
    <row r="155" spans="1:101" x14ac:dyDescent="0.25">
      <c r="A155" s="46" t="s">
        <v>112</v>
      </c>
      <c r="H155" s="1" t="s">
        <v>8</v>
      </c>
      <c r="I155" t="s">
        <v>186</v>
      </c>
      <c r="K155" s="78"/>
      <c r="L155" s="20">
        <v>52.887999999999998</v>
      </c>
      <c r="M155" s="139"/>
      <c r="N155" s="72"/>
      <c r="O155" s="72"/>
      <c r="P155" s="12">
        <f t="shared" si="120"/>
        <v>0.01</v>
      </c>
      <c r="Q155" s="67">
        <f t="shared" si="126"/>
        <v>0.01</v>
      </c>
      <c r="AB155" s="11"/>
      <c r="AC155" s="25" t="str">
        <f t="shared" si="127"/>
        <v>na</v>
      </c>
      <c r="AD155" s="12" t="str">
        <f t="shared" si="132"/>
        <v>na</v>
      </c>
      <c r="AE155" s="12" t="str">
        <f t="shared" si="133"/>
        <v>na</v>
      </c>
      <c r="AF155" s="12" t="str">
        <f t="shared" si="134"/>
        <v>na</v>
      </c>
      <c r="AG155" s="12" t="str">
        <f t="shared" si="135"/>
        <v>na</v>
      </c>
      <c r="AH155" s="12" t="str">
        <f t="shared" si="136"/>
        <v>na</v>
      </c>
      <c r="AI155" s="12" t="str">
        <f t="shared" si="137"/>
        <v>na</v>
      </c>
      <c r="AJ155" s="12" t="str">
        <f t="shared" si="138"/>
        <v>na</v>
      </c>
      <c r="AK155" s="12" t="str">
        <f t="shared" si="139"/>
        <v>na</v>
      </c>
      <c r="AL155" s="12" t="str">
        <f t="shared" si="140"/>
        <v>na</v>
      </c>
      <c r="AM155" s="12" t="str">
        <f t="shared" si="141"/>
        <v>na</v>
      </c>
      <c r="AN155" s="25" t="str">
        <f t="shared" si="128"/>
        <v>na</v>
      </c>
      <c r="AO155" s="12" t="str">
        <f t="shared" si="142"/>
        <v>na</v>
      </c>
      <c r="AP155" s="12" t="str">
        <f t="shared" si="143"/>
        <v>na</v>
      </c>
      <c r="AQ155" s="12" t="str">
        <f t="shared" si="144"/>
        <v>na</v>
      </c>
      <c r="AR155" s="12" t="str">
        <f t="shared" si="145"/>
        <v>na</v>
      </c>
      <c r="AS155" s="12" t="str">
        <f t="shared" si="146"/>
        <v>na</v>
      </c>
      <c r="AT155" s="12" t="str">
        <f t="shared" si="147"/>
        <v>na</v>
      </c>
      <c r="AU155" s="12" t="str">
        <f t="shared" si="148"/>
        <v>na</v>
      </c>
      <c r="AV155" s="12" t="str">
        <f t="shared" si="149"/>
        <v>na</v>
      </c>
      <c r="AW155" s="12" t="str">
        <f t="shared" si="150"/>
        <v>na</v>
      </c>
      <c r="AX155" s="67" t="str">
        <f t="shared" si="151"/>
        <v>na</v>
      </c>
      <c r="AZ155" s="46" t="s">
        <v>112</v>
      </c>
      <c r="BG155" s="1" t="s">
        <v>8</v>
      </c>
      <c r="BH155" t="s">
        <v>186</v>
      </c>
      <c r="BJ155" s="78"/>
      <c r="BK155" s="20">
        <v>52.887999999999998</v>
      </c>
      <c r="BL155" s="139"/>
      <c r="BM155" s="72"/>
      <c r="BN155" s="72"/>
      <c r="BO155" s="12">
        <f t="shared" si="123"/>
        <v>0.01</v>
      </c>
      <c r="BP155" s="67">
        <f t="shared" si="129"/>
        <v>0.01</v>
      </c>
      <c r="CA155" s="11"/>
      <c r="CB155" s="25" t="str">
        <f t="shared" si="130"/>
        <v>na</v>
      </c>
      <c r="CC155" s="12" t="str">
        <f t="shared" si="152"/>
        <v>na</v>
      </c>
      <c r="CD155" s="12" t="str">
        <f t="shared" si="153"/>
        <v>na</v>
      </c>
      <c r="CE155" s="12" t="str">
        <f t="shared" si="154"/>
        <v>na</v>
      </c>
      <c r="CF155" s="12" t="str">
        <f t="shared" si="155"/>
        <v>na</v>
      </c>
      <c r="CG155" s="12" t="str">
        <f t="shared" si="156"/>
        <v>na</v>
      </c>
      <c r="CH155" s="12" t="str">
        <f t="shared" si="157"/>
        <v>na</v>
      </c>
      <c r="CI155" s="12" t="str">
        <f t="shared" si="158"/>
        <v>na</v>
      </c>
      <c r="CJ155" s="12" t="str">
        <f t="shared" si="159"/>
        <v>na</v>
      </c>
      <c r="CK155" s="12" t="str">
        <f t="shared" si="160"/>
        <v>na</v>
      </c>
      <c r="CL155" s="12" t="str">
        <f t="shared" si="161"/>
        <v>na</v>
      </c>
      <c r="CM155" s="25" t="str">
        <f t="shared" si="131"/>
        <v>na</v>
      </c>
      <c r="CN155" s="12" t="str">
        <f t="shared" si="162"/>
        <v>na</v>
      </c>
      <c r="CO155" s="12" t="str">
        <f t="shared" si="163"/>
        <v>na</v>
      </c>
      <c r="CP155" s="12" t="str">
        <f t="shared" si="164"/>
        <v>na</v>
      </c>
      <c r="CQ155" s="12" t="str">
        <f t="shared" si="165"/>
        <v>na</v>
      </c>
      <c r="CR155" s="12" t="str">
        <f t="shared" si="166"/>
        <v>na</v>
      </c>
      <c r="CS155" s="12" t="str">
        <f t="shared" si="167"/>
        <v>na</v>
      </c>
      <c r="CT155" s="12" t="str">
        <f t="shared" si="168"/>
        <v>na</v>
      </c>
      <c r="CU155" s="12" t="str">
        <f t="shared" si="169"/>
        <v>na</v>
      </c>
      <c r="CV155" s="12" t="str">
        <f t="shared" si="170"/>
        <v>na</v>
      </c>
      <c r="CW155" s="67" t="str">
        <f t="shared" si="171"/>
        <v>na</v>
      </c>
    </row>
    <row r="156" spans="1:101" x14ac:dyDescent="0.25">
      <c r="A156" s="46" t="s">
        <v>113</v>
      </c>
      <c r="H156" s="1" t="s">
        <v>8</v>
      </c>
      <c r="I156" t="s">
        <v>186</v>
      </c>
      <c r="K156" s="78"/>
      <c r="L156" s="20">
        <v>3730.78</v>
      </c>
      <c r="M156" s="139"/>
      <c r="N156" s="72"/>
      <c r="O156" s="72"/>
      <c r="P156" s="12">
        <f t="shared" si="120"/>
        <v>0.01</v>
      </c>
      <c r="Q156" s="67">
        <f t="shared" si="126"/>
        <v>0.01</v>
      </c>
      <c r="AB156" s="11"/>
      <c r="AC156" s="25" t="str">
        <f t="shared" si="127"/>
        <v>na</v>
      </c>
      <c r="AD156" s="12" t="str">
        <f t="shared" si="132"/>
        <v>na</v>
      </c>
      <c r="AE156" s="12" t="str">
        <f t="shared" si="133"/>
        <v>na</v>
      </c>
      <c r="AF156" s="12" t="str">
        <f t="shared" si="134"/>
        <v>na</v>
      </c>
      <c r="AG156" s="12" t="str">
        <f t="shared" si="135"/>
        <v>na</v>
      </c>
      <c r="AH156" s="12" t="str">
        <f t="shared" si="136"/>
        <v>na</v>
      </c>
      <c r="AI156" s="12" t="str">
        <f t="shared" si="137"/>
        <v>na</v>
      </c>
      <c r="AJ156" s="12" t="str">
        <f t="shared" si="138"/>
        <v>na</v>
      </c>
      <c r="AK156" s="12" t="str">
        <f t="shared" si="139"/>
        <v>na</v>
      </c>
      <c r="AL156" s="12" t="str">
        <f t="shared" si="140"/>
        <v>na</v>
      </c>
      <c r="AM156" s="12" t="str">
        <f t="shared" si="141"/>
        <v>na</v>
      </c>
      <c r="AN156" s="25" t="str">
        <f t="shared" si="128"/>
        <v>na</v>
      </c>
      <c r="AO156" s="12" t="str">
        <f t="shared" si="142"/>
        <v>na</v>
      </c>
      <c r="AP156" s="12" t="str">
        <f t="shared" si="143"/>
        <v>na</v>
      </c>
      <c r="AQ156" s="12" t="str">
        <f t="shared" si="144"/>
        <v>na</v>
      </c>
      <c r="AR156" s="12" t="str">
        <f t="shared" si="145"/>
        <v>na</v>
      </c>
      <c r="AS156" s="12" t="str">
        <f t="shared" si="146"/>
        <v>na</v>
      </c>
      <c r="AT156" s="12" t="str">
        <f t="shared" si="147"/>
        <v>na</v>
      </c>
      <c r="AU156" s="12" t="str">
        <f t="shared" si="148"/>
        <v>na</v>
      </c>
      <c r="AV156" s="12" t="str">
        <f t="shared" si="149"/>
        <v>na</v>
      </c>
      <c r="AW156" s="12" t="str">
        <f t="shared" si="150"/>
        <v>na</v>
      </c>
      <c r="AX156" s="67" t="str">
        <f t="shared" si="151"/>
        <v>na</v>
      </c>
      <c r="AZ156" s="46" t="s">
        <v>113</v>
      </c>
      <c r="BG156" s="1" t="s">
        <v>8</v>
      </c>
      <c r="BH156" t="s">
        <v>186</v>
      </c>
      <c r="BJ156" s="78"/>
      <c r="BK156" s="20">
        <v>3730.78</v>
      </c>
      <c r="BL156" s="139"/>
      <c r="BM156" s="72"/>
      <c r="BN156" s="72"/>
      <c r="BO156" s="12">
        <f t="shared" si="123"/>
        <v>0.01</v>
      </c>
      <c r="BP156" s="67">
        <f t="shared" si="129"/>
        <v>0.01</v>
      </c>
      <c r="CA156" s="11"/>
      <c r="CB156" s="25" t="str">
        <f t="shared" si="130"/>
        <v>na</v>
      </c>
      <c r="CC156" s="12" t="str">
        <f t="shared" si="152"/>
        <v>na</v>
      </c>
      <c r="CD156" s="12" t="str">
        <f t="shared" si="153"/>
        <v>na</v>
      </c>
      <c r="CE156" s="12" t="str">
        <f t="shared" si="154"/>
        <v>na</v>
      </c>
      <c r="CF156" s="12" t="str">
        <f t="shared" si="155"/>
        <v>na</v>
      </c>
      <c r="CG156" s="12" t="str">
        <f t="shared" si="156"/>
        <v>na</v>
      </c>
      <c r="CH156" s="12" t="str">
        <f t="shared" si="157"/>
        <v>na</v>
      </c>
      <c r="CI156" s="12" t="str">
        <f t="shared" si="158"/>
        <v>na</v>
      </c>
      <c r="CJ156" s="12" t="str">
        <f t="shared" si="159"/>
        <v>na</v>
      </c>
      <c r="CK156" s="12" t="str">
        <f t="shared" si="160"/>
        <v>na</v>
      </c>
      <c r="CL156" s="12" t="str">
        <f t="shared" si="161"/>
        <v>na</v>
      </c>
      <c r="CM156" s="25" t="str">
        <f t="shared" si="131"/>
        <v>na</v>
      </c>
      <c r="CN156" s="12" t="str">
        <f t="shared" si="162"/>
        <v>na</v>
      </c>
      <c r="CO156" s="12" t="str">
        <f t="shared" si="163"/>
        <v>na</v>
      </c>
      <c r="CP156" s="12" t="str">
        <f t="shared" si="164"/>
        <v>na</v>
      </c>
      <c r="CQ156" s="12" t="str">
        <f t="shared" si="165"/>
        <v>na</v>
      </c>
      <c r="CR156" s="12" t="str">
        <f t="shared" si="166"/>
        <v>na</v>
      </c>
      <c r="CS156" s="12" t="str">
        <f t="shared" si="167"/>
        <v>na</v>
      </c>
      <c r="CT156" s="12" t="str">
        <f t="shared" si="168"/>
        <v>na</v>
      </c>
      <c r="CU156" s="12" t="str">
        <f t="shared" si="169"/>
        <v>na</v>
      </c>
      <c r="CV156" s="12" t="str">
        <f t="shared" si="170"/>
        <v>na</v>
      </c>
      <c r="CW156" s="67" t="str">
        <f t="shared" si="171"/>
        <v>na</v>
      </c>
    </row>
    <row r="157" spans="1:101" x14ac:dyDescent="0.25">
      <c r="A157" s="46" t="s">
        <v>114</v>
      </c>
      <c r="H157" s="1" t="s">
        <v>8</v>
      </c>
      <c r="I157" t="s">
        <v>186</v>
      </c>
      <c r="K157" s="78"/>
      <c r="L157" s="20">
        <v>125</v>
      </c>
      <c r="M157" s="139"/>
      <c r="N157" s="72"/>
      <c r="O157" s="72"/>
      <c r="P157" s="12">
        <f t="shared" si="120"/>
        <v>0.01</v>
      </c>
      <c r="Q157" s="67">
        <f t="shared" si="126"/>
        <v>0.01</v>
      </c>
      <c r="AB157" s="11"/>
      <c r="AC157" s="25" t="str">
        <f t="shared" si="127"/>
        <v>na</v>
      </c>
      <c r="AD157" s="12" t="str">
        <f t="shared" si="132"/>
        <v>na</v>
      </c>
      <c r="AE157" s="12" t="str">
        <f t="shared" si="133"/>
        <v>na</v>
      </c>
      <c r="AF157" s="12" t="str">
        <f t="shared" si="134"/>
        <v>na</v>
      </c>
      <c r="AG157" s="12" t="str">
        <f t="shared" si="135"/>
        <v>na</v>
      </c>
      <c r="AH157" s="12" t="str">
        <f t="shared" si="136"/>
        <v>na</v>
      </c>
      <c r="AI157" s="12" t="str">
        <f t="shared" si="137"/>
        <v>na</v>
      </c>
      <c r="AJ157" s="12" t="str">
        <f t="shared" si="138"/>
        <v>na</v>
      </c>
      <c r="AK157" s="12" t="str">
        <f t="shared" si="139"/>
        <v>na</v>
      </c>
      <c r="AL157" s="12" t="str">
        <f t="shared" si="140"/>
        <v>na</v>
      </c>
      <c r="AM157" s="12" t="str">
        <f t="shared" si="141"/>
        <v>na</v>
      </c>
      <c r="AN157" s="25" t="str">
        <f t="shared" si="128"/>
        <v>na</v>
      </c>
      <c r="AO157" s="12" t="str">
        <f t="shared" si="142"/>
        <v>na</v>
      </c>
      <c r="AP157" s="12" t="str">
        <f t="shared" si="143"/>
        <v>na</v>
      </c>
      <c r="AQ157" s="12" t="str">
        <f t="shared" si="144"/>
        <v>na</v>
      </c>
      <c r="AR157" s="12" t="str">
        <f t="shared" si="145"/>
        <v>na</v>
      </c>
      <c r="AS157" s="12" t="str">
        <f t="shared" si="146"/>
        <v>na</v>
      </c>
      <c r="AT157" s="12" t="str">
        <f t="shared" si="147"/>
        <v>na</v>
      </c>
      <c r="AU157" s="12" t="str">
        <f t="shared" si="148"/>
        <v>na</v>
      </c>
      <c r="AV157" s="12" t="str">
        <f t="shared" si="149"/>
        <v>na</v>
      </c>
      <c r="AW157" s="12" t="str">
        <f t="shared" si="150"/>
        <v>na</v>
      </c>
      <c r="AX157" s="67" t="str">
        <f t="shared" si="151"/>
        <v>na</v>
      </c>
      <c r="AZ157" s="46" t="s">
        <v>114</v>
      </c>
      <c r="BG157" s="1" t="s">
        <v>8</v>
      </c>
      <c r="BH157" t="s">
        <v>186</v>
      </c>
      <c r="BJ157" s="78"/>
      <c r="BK157" s="20">
        <v>125</v>
      </c>
      <c r="BL157" s="139"/>
      <c r="BM157" s="72"/>
      <c r="BN157" s="72"/>
      <c r="BO157" s="12">
        <f t="shared" si="123"/>
        <v>0.01</v>
      </c>
      <c r="BP157" s="67">
        <f t="shared" si="129"/>
        <v>0.01</v>
      </c>
      <c r="CA157" s="11"/>
      <c r="CB157" s="25" t="str">
        <f t="shared" si="130"/>
        <v>na</v>
      </c>
      <c r="CC157" s="12" t="str">
        <f t="shared" si="152"/>
        <v>na</v>
      </c>
      <c r="CD157" s="12" t="str">
        <f t="shared" si="153"/>
        <v>na</v>
      </c>
      <c r="CE157" s="12" t="str">
        <f t="shared" si="154"/>
        <v>na</v>
      </c>
      <c r="CF157" s="12" t="str">
        <f t="shared" si="155"/>
        <v>na</v>
      </c>
      <c r="CG157" s="12" t="str">
        <f t="shared" si="156"/>
        <v>na</v>
      </c>
      <c r="CH157" s="12" t="str">
        <f t="shared" si="157"/>
        <v>na</v>
      </c>
      <c r="CI157" s="12" t="str">
        <f t="shared" si="158"/>
        <v>na</v>
      </c>
      <c r="CJ157" s="12" t="str">
        <f t="shared" si="159"/>
        <v>na</v>
      </c>
      <c r="CK157" s="12" t="str">
        <f t="shared" si="160"/>
        <v>na</v>
      </c>
      <c r="CL157" s="12" t="str">
        <f t="shared" si="161"/>
        <v>na</v>
      </c>
      <c r="CM157" s="25" t="str">
        <f t="shared" si="131"/>
        <v>na</v>
      </c>
      <c r="CN157" s="12" t="str">
        <f t="shared" si="162"/>
        <v>na</v>
      </c>
      <c r="CO157" s="12" t="str">
        <f t="shared" si="163"/>
        <v>na</v>
      </c>
      <c r="CP157" s="12" t="str">
        <f t="shared" si="164"/>
        <v>na</v>
      </c>
      <c r="CQ157" s="12" t="str">
        <f t="shared" si="165"/>
        <v>na</v>
      </c>
      <c r="CR157" s="12" t="str">
        <f t="shared" si="166"/>
        <v>na</v>
      </c>
      <c r="CS157" s="12" t="str">
        <f t="shared" si="167"/>
        <v>na</v>
      </c>
      <c r="CT157" s="12" t="str">
        <f t="shared" si="168"/>
        <v>na</v>
      </c>
      <c r="CU157" s="12" t="str">
        <f t="shared" si="169"/>
        <v>na</v>
      </c>
      <c r="CV157" s="12" t="str">
        <f t="shared" si="170"/>
        <v>na</v>
      </c>
      <c r="CW157" s="67" t="str">
        <f t="shared" si="171"/>
        <v>na</v>
      </c>
    </row>
    <row r="158" spans="1:101" x14ac:dyDescent="0.25">
      <c r="M158" s="1"/>
      <c r="R158" s="1"/>
      <c r="AB158" s="2"/>
      <c r="AN158" s="1"/>
      <c r="AX158" s="2"/>
      <c r="BL158" s="1"/>
      <c r="BQ158" s="1"/>
      <c r="CA158" s="2"/>
      <c r="CM158" s="1"/>
      <c r="CW158" s="2"/>
    </row>
    <row r="159" spans="1:101" x14ac:dyDescent="0.25">
      <c r="A159" t="s">
        <v>40</v>
      </c>
      <c r="M159" s="84" t="e">
        <f>AVERAGE(M124:M157)</f>
        <v>#DIV/0!</v>
      </c>
      <c r="N159" s="16"/>
      <c r="O159" s="16"/>
      <c r="P159" s="16"/>
      <c r="Q159" s="16"/>
      <c r="R159" s="1">
        <f>AVERAGE(R124:R157)</f>
        <v>1</v>
      </c>
      <c r="S159">
        <f t="shared" ref="S159:AB159" si="172">AVERAGE(S124:S157)</f>
        <v>0.75</v>
      </c>
      <c r="T159">
        <f t="shared" si="172"/>
        <v>0.75</v>
      </c>
      <c r="U159">
        <f t="shared" si="172"/>
        <v>0.79807692307692313</v>
      </c>
      <c r="V159">
        <f t="shared" si="172"/>
        <v>0.88461538461538458</v>
      </c>
      <c r="W159">
        <f t="shared" si="172"/>
        <v>0.47916666666666669</v>
      </c>
      <c r="X159">
        <f t="shared" si="172"/>
        <v>0.86363636363636365</v>
      </c>
      <c r="Y159">
        <f t="shared" si="172"/>
        <v>1</v>
      </c>
      <c r="Z159" t="e">
        <f t="shared" si="172"/>
        <v>#DIV/0!</v>
      </c>
      <c r="AA159">
        <f t="shared" si="172"/>
        <v>1</v>
      </c>
      <c r="AB159" s="2">
        <f t="shared" si="172"/>
        <v>1</v>
      </c>
      <c r="AC159" s="25">
        <f t="shared" ref="AC159:AM159" si="173">(1/R160)*(SUM(AC124:AC157))</f>
        <v>-4.6051701859880909</v>
      </c>
      <c r="AD159" s="12">
        <f t="shared" si="173"/>
        <v>-4.6051701859880909</v>
      </c>
      <c r="AE159" s="12">
        <f t="shared" si="173"/>
        <v>-4.60517018598809</v>
      </c>
      <c r="AF159" s="12">
        <f t="shared" si="173"/>
        <v>-4.6051701859880909</v>
      </c>
      <c r="AG159" s="12">
        <f t="shared" si="173"/>
        <v>-4.6051701859880918</v>
      </c>
      <c r="AH159" s="12">
        <f t="shared" si="173"/>
        <v>-4.60517018598809</v>
      </c>
      <c r="AI159" s="12">
        <f t="shared" si="173"/>
        <v>-4.6051701859880918</v>
      </c>
      <c r="AJ159" s="12">
        <f t="shared" si="173"/>
        <v>-4.6051701859880909</v>
      </c>
      <c r="AK159" s="12" t="e">
        <f t="shared" si="173"/>
        <v>#DIV/0!</v>
      </c>
      <c r="AL159" s="12">
        <f t="shared" si="173"/>
        <v>-4.6051701859880909</v>
      </c>
      <c r="AM159" s="12">
        <f t="shared" si="173"/>
        <v>-4.6051701859880909</v>
      </c>
      <c r="AN159" s="25">
        <f>SUM(AN124:AN157)</f>
        <v>16</v>
      </c>
      <c r="AO159" s="12">
        <f t="shared" ref="AO159:AX159" si="174">SUM(AO124:AO157)</f>
        <v>14.666666666666668</v>
      </c>
      <c r="AP159" s="12">
        <f t="shared" si="174"/>
        <v>7.333333333333333</v>
      </c>
      <c r="AQ159" s="12">
        <f t="shared" si="174"/>
        <v>14.890840470314989</v>
      </c>
      <c r="AR159" s="12">
        <f t="shared" si="174"/>
        <v>14.216446124763708</v>
      </c>
      <c r="AS159" s="12">
        <f t="shared" si="174"/>
        <v>22.3758034026465</v>
      </c>
      <c r="AT159" s="12">
        <f t="shared" si="174"/>
        <v>12.234072022160667</v>
      </c>
      <c r="AU159" s="12">
        <f t="shared" si="174"/>
        <v>5</v>
      </c>
      <c r="AV159" s="12">
        <f t="shared" si="174"/>
        <v>0</v>
      </c>
      <c r="AW159" s="12">
        <f t="shared" si="174"/>
        <v>1</v>
      </c>
      <c r="AX159" s="67">
        <f t="shared" si="174"/>
        <v>3</v>
      </c>
      <c r="AZ159" t="s">
        <v>40</v>
      </c>
      <c r="BL159" s="84">
        <f>AVERAGE(BL124:BL157)</f>
        <v>14</v>
      </c>
      <c r="BM159" s="16"/>
      <c r="BN159" s="16"/>
      <c r="BO159" s="16"/>
      <c r="BP159" s="16"/>
      <c r="BQ159" s="1">
        <f>AVERAGE(BQ124:BQ157)</f>
        <v>1</v>
      </c>
      <c r="BR159">
        <f t="shared" ref="BR159:CA159" si="175">AVERAGE(BR124:BR157)</f>
        <v>0.75</v>
      </c>
      <c r="BS159">
        <f t="shared" si="175"/>
        <v>0.75</v>
      </c>
      <c r="BT159">
        <f t="shared" si="175"/>
        <v>0.79807692307692313</v>
      </c>
      <c r="BU159">
        <f t="shared" si="175"/>
        <v>0.88461538461538458</v>
      </c>
      <c r="BV159">
        <f t="shared" si="175"/>
        <v>0.47916666666666669</v>
      </c>
      <c r="BW159">
        <f t="shared" si="175"/>
        <v>0.86363636363636365</v>
      </c>
      <c r="BX159">
        <f t="shared" si="175"/>
        <v>1</v>
      </c>
      <c r="BY159" t="e">
        <f t="shared" si="175"/>
        <v>#DIV/0!</v>
      </c>
      <c r="BZ159">
        <f t="shared" si="175"/>
        <v>1</v>
      </c>
      <c r="CA159" s="2">
        <f t="shared" si="175"/>
        <v>1</v>
      </c>
      <c r="CB159" s="25">
        <f t="shared" ref="CB159:CL159" si="176">(1/BQ160)*(SUM(CB124:CB157))</f>
        <v>-1.7467693869008267</v>
      </c>
      <c r="CC159" s="12">
        <f t="shared" si="176"/>
        <v>-2.5377668174076922</v>
      </c>
      <c r="CD159" s="12">
        <f t="shared" si="176"/>
        <v>-2.1538531927932523</v>
      </c>
      <c r="CE159" s="12">
        <f t="shared" si="176"/>
        <v>-2.1603511653198368</v>
      </c>
      <c r="CF159" s="12">
        <f t="shared" si="176"/>
        <v>-2.2790112708555257</v>
      </c>
      <c r="CG159" s="12">
        <f t="shared" si="176"/>
        <v>-1.6605655485995401</v>
      </c>
      <c r="CH159" s="12">
        <f t="shared" si="176"/>
        <v>-2.0030811716134913</v>
      </c>
      <c r="CI159" s="12">
        <f t="shared" si="176"/>
        <v>-1.9806706204537019</v>
      </c>
      <c r="CJ159" s="12" t="e">
        <f t="shared" si="176"/>
        <v>#DIV/0!</v>
      </c>
      <c r="CK159" s="12">
        <f t="shared" si="176"/>
        <v>-0.81529479650153702</v>
      </c>
      <c r="CL159" s="12">
        <f t="shared" si="176"/>
        <v>-2.5568173091793431</v>
      </c>
      <c r="CM159" s="25">
        <f>SUM(CM124:CM157)</f>
        <v>42.393706826829643</v>
      </c>
      <c r="CN159" s="12">
        <f t="shared" ref="CN159:CW159" si="177">SUM(CN124:CN157)</f>
        <v>24.95758425005868</v>
      </c>
      <c r="CO159" s="12">
        <f t="shared" si="177"/>
        <v>18.52873501480979</v>
      </c>
      <c r="CP159" s="12">
        <f t="shared" si="177"/>
        <v>20.67409531763105</v>
      </c>
      <c r="CQ159" s="12">
        <f t="shared" si="177"/>
        <v>21.26349301349887</v>
      </c>
      <c r="CR159" s="12">
        <f t="shared" si="177"/>
        <v>31.655337584184416</v>
      </c>
      <c r="CS159" s="12">
        <f t="shared" si="177"/>
        <v>45.324817123370551</v>
      </c>
      <c r="CT159" s="12">
        <f t="shared" si="177"/>
        <v>7.1513131455958412</v>
      </c>
      <c r="CU159" s="12">
        <f t="shared" si="177"/>
        <v>0</v>
      </c>
      <c r="CV159" s="12">
        <f t="shared" si="177"/>
        <v>0.15393371227398076</v>
      </c>
      <c r="CW159" s="67">
        <f t="shared" si="177"/>
        <v>5.0501603180550942</v>
      </c>
    </row>
    <row r="160" spans="1:101" x14ac:dyDescent="0.25">
      <c r="A160" t="s">
        <v>41</v>
      </c>
      <c r="N160" s="16"/>
      <c r="O160" s="16"/>
      <c r="P160" s="16"/>
      <c r="Q160" s="16"/>
      <c r="R160" s="1">
        <f>COUNTIF(R124:R157,"&gt;0")</f>
        <v>16</v>
      </c>
      <c r="S160">
        <f t="shared" ref="S160:AB160" si="178">COUNTIF(S124:S157,"&gt;0")</f>
        <v>12</v>
      </c>
      <c r="T160">
        <f t="shared" si="178"/>
        <v>6</v>
      </c>
      <c r="U160">
        <f t="shared" si="178"/>
        <v>13</v>
      </c>
      <c r="V160">
        <f t="shared" si="178"/>
        <v>13</v>
      </c>
      <c r="W160">
        <f t="shared" si="178"/>
        <v>12</v>
      </c>
      <c r="X160">
        <f t="shared" si="178"/>
        <v>11</v>
      </c>
      <c r="Y160">
        <f t="shared" si="178"/>
        <v>5</v>
      </c>
      <c r="Z160">
        <f t="shared" si="178"/>
        <v>0</v>
      </c>
      <c r="AA160">
        <f t="shared" si="178"/>
        <v>1</v>
      </c>
      <c r="AB160" s="2">
        <f t="shared" si="178"/>
        <v>3</v>
      </c>
      <c r="AC160" s="25"/>
      <c r="AD160" s="12"/>
      <c r="AE160" s="12"/>
      <c r="AF160" s="12"/>
      <c r="AG160" s="12"/>
      <c r="AH160" s="12"/>
      <c r="AI160" s="12"/>
      <c r="AJ160" s="12"/>
      <c r="AK160" s="12"/>
      <c r="AL160" s="12"/>
      <c r="AM160" s="12"/>
      <c r="AN160" s="25">
        <f t="shared" ref="AN160:AX160" si="179">AN159*AC161^2</f>
        <v>1.6000000000000012E-3</v>
      </c>
      <c r="AO160" s="12">
        <f t="shared" si="179"/>
        <v>1.4666666666666678E-3</v>
      </c>
      <c r="AP160" s="12">
        <f t="shared" si="179"/>
        <v>7.3333333333333529E-4</v>
      </c>
      <c r="AQ160" s="12">
        <f t="shared" si="179"/>
        <v>1.4890840470315001E-3</v>
      </c>
      <c r="AR160" s="12">
        <f t="shared" si="179"/>
        <v>1.4216446124763694E-3</v>
      </c>
      <c r="AS160" s="12">
        <f t="shared" si="179"/>
        <v>2.2375803402646562E-3</v>
      </c>
      <c r="AT160" s="12">
        <f t="shared" si="179"/>
        <v>1.2234072022160654E-3</v>
      </c>
      <c r="AU160" s="12">
        <f t="shared" si="179"/>
        <v>5.0000000000000034E-4</v>
      </c>
      <c r="AV160" s="12" t="e">
        <f t="shared" si="179"/>
        <v>#DIV/0!</v>
      </c>
      <c r="AW160" s="12">
        <f t="shared" si="179"/>
        <v>1.0000000000000007E-4</v>
      </c>
      <c r="AX160" s="67">
        <f t="shared" si="179"/>
        <v>3.0000000000000024E-4</v>
      </c>
      <c r="AZ160" t="s">
        <v>41</v>
      </c>
      <c r="BM160" s="16"/>
      <c r="BN160" s="16"/>
      <c r="BO160" s="16"/>
      <c r="BP160" s="16"/>
      <c r="BQ160" s="1">
        <f>COUNTIF(BQ124:BQ157,"&gt;0")</f>
        <v>16</v>
      </c>
      <c r="BR160">
        <f t="shared" ref="BR160:CA160" si="180">COUNTIF(BR124:BR157,"&gt;0")</f>
        <v>12</v>
      </c>
      <c r="BS160">
        <f t="shared" si="180"/>
        <v>6</v>
      </c>
      <c r="BT160">
        <f t="shared" si="180"/>
        <v>13</v>
      </c>
      <c r="BU160">
        <f t="shared" si="180"/>
        <v>13</v>
      </c>
      <c r="BV160">
        <f t="shared" si="180"/>
        <v>12</v>
      </c>
      <c r="BW160">
        <f t="shared" si="180"/>
        <v>11</v>
      </c>
      <c r="BX160">
        <f t="shared" si="180"/>
        <v>5</v>
      </c>
      <c r="BY160">
        <f t="shared" si="180"/>
        <v>0</v>
      </c>
      <c r="BZ160">
        <f t="shared" si="180"/>
        <v>1</v>
      </c>
      <c r="CA160" s="2">
        <f t="shared" si="180"/>
        <v>3</v>
      </c>
      <c r="CB160" s="25"/>
      <c r="CC160" s="12"/>
      <c r="CD160" s="12"/>
      <c r="CE160" s="12"/>
      <c r="CF160" s="12"/>
      <c r="CG160" s="12"/>
      <c r="CH160" s="12"/>
      <c r="CI160" s="12"/>
      <c r="CJ160" s="12"/>
      <c r="CK160" s="12"/>
      <c r="CL160" s="12"/>
      <c r="CM160" s="25">
        <f t="shared" ref="CM160:CW160" si="181">CM159*CB161^2</f>
        <v>1.2884773257106314</v>
      </c>
      <c r="CN160" s="12">
        <f t="shared" si="181"/>
        <v>0.15592878523733894</v>
      </c>
      <c r="CO160" s="12">
        <f t="shared" si="181"/>
        <v>0.24947823189906412</v>
      </c>
      <c r="CP160" s="12">
        <f t="shared" si="181"/>
        <v>0.27477001288742042</v>
      </c>
      <c r="CQ160" s="12">
        <f t="shared" si="181"/>
        <v>0.22290025769163235</v>
      </c>
      <c r="CR160" s="12">
        <f t="shared" si="181"/>
        <v>1.143136363929969</v>
      </c>
      <c r="CS160" s="12">
        <f t="shared" si="181"/>
        <v>0.8250530255003069</v>
      </c>
      <c r="CT160" s="12">
        <f t="shared" si="181"/>
        <v>0.13614357598525142</v>
      </c>
      <c r="CU160" s="12" t="e">
        <f t="shared" si="181"/>
        <v>#DIV/0!</v>
      </c>
      <c r="CV160" s="12">
        <f t="shared" si="181"/>
        <v>3.0142389707470619E-2</v>
      </c>
      <c r="CW160" s="67">
        <f t="shared" si="181"/>
        <v>3.037259281271841E-2</v>
      </c>
    </row>
    <row r="161" spans="1:101" ht="24" x14ac:dyDescent="0.45">
      <c r="A161" s="28" t="s">
        <v>188</v>
      </c>
      <c r="N161" s="16"/>
      <c r="O161" s="16"/>
      <c r="P161" s="16"/>
      <c r="Q161" s="16"/>
      <c r="R161" s="1">
        <f>IF(R124&gt;0,$M124,0)+IF(R125&gt;0,$M125,0)+IF(R126&gt;0,$M126,0)+IF(R127&gt;0,$M127,0)+IF(R128&gt;0,$M128,0)+IF(R129&gt;0,$M129,0)+IF(R130&gt;0,$M130,0)+IF(R131&gt;0,$M131,0)+IF(R132&gt;0,$M132,0)+IF(R133&gt;0,$M133,0)+IF(R134&gt;0,$M134,0)+IF(R135&gt;0,$M135,0)+IF(R136&gt;0,$M136,0)+IF(R137&gt;0,$M137,0)+IF(R138&gt;0,$M138,0)+IF(R139&gt;0,$M139,0)+IF(R140&gt;0,$M140,0)+IF(R141&gt;0,$M141,0)+IF(R142&gt;0,$M142,0)+IF(R143&gt;0,$M143,0)+IF(R144&gt;0,$M144,0)+IF(R145&gt;0,$M145,0)+IF(R146&gt;0,$M146,0)+IF(R147&gt;0,$M147,0)+IF(R148&gt;0,$M148,0)+IF(R149&gt;0,$M149,0)+IF(R150&gt;0,$M150,0)+IF(R151&gt;0,$M151,0)+IF(R152&gt;0,$M152,0)+IF(R153&gt;0,$M153,0)+IF(R154&gt;0,$M154,0)+IF(R155&gt;0,$M155,0)+IF(R156&gt;0,$M156,0)+IF(R157&gt;0,$M157,0)</f>
        <v>0</v>
      </c>
      <c r="S161">
        <f t="shared" ref="S161:AB161" si="182">IF(S124&gt;0,$M124,0)+IF(S125&gt;0,$M125,0)+IF(S126&gt;0,$M126,0)+IF(S127&gt;0,$M127,0)+IF(S128&gt;0,$M128,0)+IF(S129&gt;0,$M129,0)+IF(S130&gt;0,$M130,0)+IF(S131&gt;0,$M131,0)+IF(S132&gt;0,$M132,0)+IF(S133&gt;0,$M133,0)+IF(S134&gt;0,$M134,0)+IF(S135&gt;0,$M135,0)+IF(S136&gt;0,$M136,0)+IF(S137&gt;0,$M137,0)+IF(S138&gt;0,$M138,0)+IF(S139&gt;0,$M139,0)+IF(S140&gt;0,$M140,0)+IF(S141&gt;0,$M141,0)+IF(S142&gt;0,$M142,0)+IF(S143&gt;0,$M143,0)+IF(S144&gt;0,$M144,0)+IF(S145&gt;0,$M145,0)+IF(S146&gt;0,$M146,0)+IF(S147&gt;0,$M147,0)+IF(S148&gt;0,$M148,0)+IF(S149&gt;0,$M149,0)+IF(S150&gt;0,$M150,0)+IF(S151&gt;0,$M151,0)+IF(S152&gt;0,$M152,0)+IF(S153&gt;0,$M153,0)+IF(S154&gt;0,$M154,0)+IF(S155&gt;0,$M155,0)+IF(S156&gt;0,$M156,0)+IF(S157&gt;0,$M157,0)</f>
        <v>0</v>
      </c>
      <c r="T161">
        <f t="shared" si="182"/>
        <v>0</v>
      </c>
      <c r="U161">
        <f t="shared" si="182"/>
        <v>0</v>
      </c>
      <c r="V161">
        <f t="shared" si="182"/>
        <v>0</v>
      </c>
      <c r="W161">
        <f t="shared" si="182"/>
        <v>0</v>
      </c>
      <c r="X161">
        <f t="shared" si="182"/>
        <v>0</v>
      </c>
      <c r="Y161">
        <f t="shared" si="182"/>
        <v>0</v>
      </c>
      <c r="Z161">
        <f t="shared" si="182"/>
        <v>0</v>
      </c>
      <c r="AA161">
        <f t="shared" si="182"/>
        <v>0</v>
      </c>
      <c r="AB161" s="2">
        <f t="shared" si="182"/>
        <v>0</v>
      </c>
      <c r="AC161" s="30">
        <f>EXP(AC159)</f>
        <v>1.0000000000000004E-2</v>
      </c>
      <c r="AD161" s="30">
        <f t="shared" ref="AD161:AM161" si="183">EXP(AD159)</f>
        <v>1.0000000000000004E-2</v>
      </c>
      <c r="AE161" s="30">
        <f t="shared" si="183"/>
        <v>1.0000000000000014E-2</v>
      </c>
      <c r="AF161" s="30">
        <f t="shared" si="183"/>
        <v>1.0000000000000004E-2</v>
      </c>
      <c r="AG161" s="30">
        <f t="shared" si="183"/>
        <v>9.999999999999995E-3</v>
      </c>
      <c r="AH161" s="30">
        <f t="shared" si="183"/>
        <v>1.0000000000000014E-2</v>
      </c>
      <c r="AI161" s="30">
        <f t="shared" si="183"/>
        <v>9.999999999999995E-3</v>
      </c>
      <c r="AJ161" s="30">
        <f t="shared" si="183"/>
        <v>1.0000000000000004E-2</v>
      </c>
      <c r="AK161" s="30" t="e">
        <f t="shared" si="183"/>
        <v>#DIV/0!</v>
      </c>
      <c r="AL161" s="30">
        <f t="shared" si="183"/>
        <v>1.0000000000000004E-2</v>
      </c>
      <c r="AM161" s="30">
        <f t="shared" si="183"/>
        <v>1.0000000000000004E-2</v>
      </c>
      <c r="AN161" s="25">
        <f>SQRT(AN160)</f>
        <v>4.0000000000000015E-2</v>
      </c>
      <c r="AO161" s="12">
        <f t="shared" ref="AO161:AX161" si="184">SQRT(AO160)</f>
        <v>3.829708431025354E-2</v>
      </c>
      <c r="AP161" s="12">
        <f t="shared" si="184"/>
        <v>2.7080128015453238E-2</v>
      </c>
      <c r="AQ161" s="12">
        <f t="shared" si="184"/>
        <v>3.8588651790798546E-2</v>
      </c>
      <c r="AR161" s="12">
        <f t="shared" si="184"/>
        <v>3.7704702789922231E-2</v>
      </c>
      <c r="AS161" s="12">
        <f t="shared" si="184"/>
        <v>4.730306903642359E-2</v>
      </c>
      <c r="AT161" s="12">
        <f t="shared" si="184"/>
        <v>3.4977238344615851E-2</v>
      </c>
      <c r="AU161" s="12">
        <f t="shared" si="184"/>
        <v>2.2360679774997904E-2</v>
      </c>
      <c r="AV161" s="12" t="e">
        <f t="shared" si="184"/>
        <v>#DIV/0!</v>
      </c>
      <c r="AW161" s="12">
        <f t="shared" si="184"/>
        <v>1.0000000000000004E-2</v>
      </c>
      <c r="AX161" s="67">
        <f t="shared" si="184"/>
        <v>1.732050807568878E-2</v>
      </c>
      <c r="AZ161" s="28" t="s">
        <v>188</v>
      </c>
      <c r="BM161" s="16"/>
      <c r="BN161" s="16"/>
      <c r="BO161" s="16"/>
      <c r="BP161" s="16"/>
      <c r="BQ161" s="1">
        <f>IF(BQ124&gt;0,$BL124,0)+IF(BQ125&gt;0,$BL125,0)+IF(BQ126&gt;0,$BL126,0)+IF(BQ127&gt;0,$BL127,0)+IF(BQ128&gt;0,$BL128,0)+IF(BQ129&gt;0,$BL129,0)+IF(BQ130&gt;0,$BL130,0)+IF(BQ131&gt;0,$BL131,0)+IF(BQ132&gt;0,$BL132,0)+IF(BQ133&gt;0,$BL133,0)+IF(BQ134&gt;0,$BL134,0)+IF(BQ135&gt;0,$BL135,0)+IF(BQ136&gt;0,$BL136,0)+IF(BQ137&gt;0,$BL137,0)+IF(BQ138&gt;0,$BL138,0)+IF(BQ139&gt;0,$BL139,0)+IF(BQ140&gt;0,$BL140,0)+IF(BQ141&gt;0,$BL141,0)+IF(BQ142&gt;0,$BL142,0)+IF(BQ143&gt;0,$BL143,0)+IF(BQ144&gt;0,$BL144,0)+IF(BQ145&gt;0,$BL145,0)+IF(BQ146&gt;0,$BL146,0)+IF(BQ147&gt;0,$BL147,0)+IF(BQ148&gt;0,$BL148,0)+IF(BQ149&gt;0,$BL149,0)+IF(BQ150&gt;0,$BL150,0)+IF(BQ151&gt;0,$BL151,0)+IF(BQ152&gt;0,$BL152,0)+IF(BQ153&gt;0,$BL153,0)+IF(BQ154&gt;0,$BL154,0)+IF(BQ155&gt;0,$BL155,0)+IF(BQ156&gt;0,$BL156,0)+IF(BQ157&gt;0,$BL157,0)</f>
        <v>224</v>
      </c>
      <c r="BR161">
        <f t="shared" ref="BR161:CA161" si="185">IF(BR124&gt;0,$BL124,0)+IF(BR125&gt;0,$BL125,0)+IF(BR126&gt;0,$BL126,0)+IF(BR127&gt;0,$BL127,0)+IF(BR128&gt;0,$BL128,0)+IF(BR129&gt;0,$BL129,0)+IF(BR130&gt;0,$BL130,0)+IF(BR131&gt;0,$BL131,0)+IF(BR132&gt;0,$BL132,0)+IF(BR133&gt;0,$BL133,0)+IF(BR134&gt;0,$BL134,0)+IF(BR135&gt;0,$BL135,0)+IF(BR136&gt;0,$BL136,0)+IF(BR137&gt;0,$BL137,0)+IF(BR138&gt;0,$BL138,0)+IF(BR139&gt;0,$BL139,0)+IF(BR140&gt;0,$BL140,0)+IF(BR141&gt;0,$BL141,0)+IF(BR142&gt;0,$BL142,0)+IF(BR143&gt;0,$BL143,0)+IF(BR144&gt;0,$BL144,0)+IF(BR145&gt;0,$BL145,0)+IF(BR146&gt;0,$BL146,0)+IF(BR147&gt;0,$BL147,0)+IF(BR148&gt;0,$BL148,0)+IF(BR149&gt;0,$BL149,0)+IF(BR150&gt;0,$BL150,0)+IF(BR151&gt;0,$BL151,0)+IF(BR152&gt;0,$BL152,0)+IF(BR153&gt;0,$BL153,0)+IF(BR154&gt;0,$BL154,0)+IF(BR155&gt;0,$BL155,0)+IF(BR156&gt;0,$BL156,0)+IF(BR157&gt;0,$BL157,0)</f>
        <v>168</v>
      </c>
      <c r="BS161">
        <f t="shared" si="185"/>
        <v>84</v>
      </c>
      <c r="BT161">
        <f t="shared" si="185"/>
        <v>182</v>
      </c>
      <c r="BU161">
        <f t="shared" si="185"/>
        <v>182</v>
      </c>
      <c r="BV161">
        <f t="shared" si="185"/>
        <v>168</v>
      </c>
      <c r="BW161">
        <f t="shared" si="185"/>
        <v>154</v>
      </c>
      <c r="BX161">
        <f t="shared" si="185"/>
        <v>70</v>
      </c>
      <c r="BY161">
        <f t="shared" si="185"/>
        <v>0</v>
      </c>
      <c r="BZ161">
        <f t="shared" si="185"/>
        <v>14</v>
      </c>
      <c r="CA161" s="2">
        <f t="shared" si="185"/>
        <v>42</v>
      </c>
      <c r="CB161" s="30">
        <f>EXP(CB159)</f>
        <v>0.17433624763302263</v>
      </c>
      <c r="CC161" s="30">
        <f t="shared" ref="CC161:CL161" si="186">EXP(CC159)</f>
        <v>7.9042719665766203E-2</v>
      </c>
      <c r="CD161" s="30">
        <f t="shared" si="186"/>
        <v>0.11603618547231444</v>
      </c>
      <c r="CE161" s="30">
        <f t="shared" si="186"/>
        <v>0.11528462996499439</v>
      </c>
      <c r="CF161" s="30">
        <f t="shared" si="186"/>
        <v>0.10238538810398759</v>
      </c>
      <c r="CG161" s="30">
        <f t="shared" si="186"/>
        <v>0.19003147766939643</v>
      </c>
      <c r="CH161" s="30">
        <f t="shared" si="186"/>
        <v>0.13491893375509065</v>
      </c>
      <c r="CI161" s="30">
        <f t="shared" si="186"/>
        <v>0.13797667629644883</v>
      </c>
      <c r="CJ161" s="30" t="e">
        <f t="shared" si="186"/>
        <v>#DIV/0!</v>
      </c>
      <c r="CK161" s="30">
        <f t="shared" si="186"/>
        <v>0.44250885806809276</v>
      </c>
      <c r="CL161" s="30">
        <f t="shared" si="186"/>
        <v>7.7551169476796022E-2</v>
      </c>
      <c r="CM161" s="25">
        <f>SQRT(CM160)</f>
        <v>1.1351111512581626</v>
      </c>
      <c r="CN161" s="12">
        <f t="shared" ref="CN161:CW161" si="187">SQRT(CN160)</f>
        <v>0.39487819037943706</v>
      </c>
      <c r="CO161" s="12">
        <f t="shared" si="187"/>
        <v>0.4994779593726475</v>
      </c>
      <c r="CP161" s="12">
        <f t="shared" si="187"/>
        <v>0.52418509411029657</v>
      </c>
      <c r="CQ161" s="12">
        <f t="shared" si="187"/>
        <v>0.47212313827182029</v>
      </c>
      <c r="CR161" s="12">
        <f t="shared" si="187"/>
        <v>1.06917555337277</v>
      </c>
      <c r="CS161" s="12">
        <f t="shared" si="187"/>
        <v>0.9083242953374675</v>
      </c>
      <c r="CT161" s="12">
        <f t="shared" si="187"/>
        <v>0.36897638946855588</v>
      </c>
      <c r="CU161" s="12" t="e">
        <f t="shared" si="187"/>
        <v>#DIV/0!</v>
      </c>
      <c r="CV161" s="12">
        <f t="shared" si="187"/>
        <v>0.1736156378540557</v>
      </c>
      <c r="CW161" s="67">
        <f t="shared" si="187"/>
        <v>0.17427734451935631</v>
      </c>
    </row>
    <row r="162" spans="1:101" ht="18" x14ac:dyDescent="0.35">
      <c r="A162" s="31" t="s">
        <v>189</v>
      </c>
      <c r="AC162" s="1"/>
      <c r="AM162" s="2"/>
      <c r="AZ162" s="31" t="s">
        <v>189</v>
      </c>
      <c r="CB162" s="1"/>
      <c r="CL162" s="2"/>
    </row>
    <row r="163" spans="1:101" x14ac:dyDescent="0.25">
      <c r="A163" s="31" t="s">
        <v>199</v>
      </c>
      <c r="T163" s="11"/>
      <c r="U163" s="11"/>
      <c r="V163" s="11"/>
      <c r="Z163" t="s">
        <v>43</v>
      </c>
      <c r="AC163" s="25">
        <f t="shared" ref="AC163:AM163" si="188">SQRT(((R161-1)*(AN161^2))/(R161-1))</f>
        <v>4.0000000000000015E-2</v>
      </c>
      <c r="AD163" s="12">
        <f t="shared" si="188"/>
        <v>3.829708431025354E-2</v>
      </c>
      <c r="AE163" s="12">
        <f t="shared" si="188"/>
        <v>2.7080128015453238E-2</v>
      </c>
      <c r="AF163" s="12">
        <f t="shared" si="188"/>
        <v>3.8588651790798546E-2</v>
      </c>
      <c r="AG163" s="12">
        <f t="shared" si="188"/>
        <v>3.7704702789922231E-2</v>
      </c>
      <c r="AH163" s="12">
        <f t="shared" si="188"/>
        <v>4.730306903642359E-2</v>
      </c>
      <c r="AI163" s="12">
        <f t="shared" si="188"/>
        <v>3.4977238344615851E-2</v>
      </c>
      <c r="AJ163" s="12">
        <f t="shared" si="188"/>
        <v>2.2360679774997904E-2</v>
      </c>
      <c r="AK163" s="12" t="e">
        <f t="shared" si="188"/>
        <v>#DIV/0!</v>
      </c>
      <c r="AL163" s="12">
        <f t="shared" si="188"/>
        <v>1.0000000000000004E-2</v>
      </c>
      <c r="AM163" s="67">
        <f t="shared" si="188"/>
        <v>1.732050807568878E-2</v>
      </c>
      <c r="AZ163" s="31" t="s">
        <v>199</v>
      </c>
      <c r="BS163" s="11"/>
      <c r="BT163" s="11"/>
      <c r="BU163" s="11"/>
      <c r="BY163" t="s">
        <v>43</v>
      </c>
      <c r="CB163" s="25">
        <f t="shared" ref="CB163:CL163" si="189">SQRT(((BQ161-1)*(CM161^2))/(BQ161-1))</f>
        <v>1.1351111512581626</v>
      </c>
      <c r="CC163" s="12">
        <f t="shared" si="189"/>
        <v>0.39487819037943706</v>
      </c>
      <c r="CD163" s="12">
        <f t="shared" si="189"/>
        <v>0.49947795937264744</v>
      </c>
      <c r="CE163" s="12">
        <f t="shared" si="189"/>
        <v>0.52418509411029657</v>
      </c>
      <c r="CF163" s="12">
        <f t="shared" si="189"/>
        <v>0.47212313827182023</v>
      </c>
      <c r="CG163" s="12">
        <f t="shared" si="189"/>
        <v>1.06917555337277</v>
      </c>
      <c r="CH163" s="12">
        <f t="shared" si="189"/>
        <v>0.9083242953374675</v>
      </c>
      <c r="CI163" s="12">
        <f t="shared" si="189"/>
        <v>0.36897638946855588</v>
      </c>
      <c r="CJ163" s="12" t="e">
        <f t="shared" si="189"/>
        <v>#DIV/0!</v>
      </c>
      <c r="CK163" s="12">
        <f t="shared" si="189"/>
        <v>0.1736156378540557</v>
      </c>
      <c r="CL163" s="67">
        <f t="shared" si="189"/>
        <v>0.17427734451935631</v>
      </c>
    </row>
    <row r="164" spans="1:101" x14ac:dyDescent="0.25">
      <c r="T164" s="11"/>
      <c r="U164" s="11"/>
      <c r="V164" s="11"/>
      <c r="Z164" t="s">
        <v>44</v>
      </c>
      <c r="AC164" s="25" t="e">
        <f t="shared" ref="AC164:AM164" si="190">(1-AC161)/(SQRT((2*(AC163^2)/R161)))</f>
        <v>#DIV/0!</v>
      </c>
      <c r="AD164" s="12" t="e">
        <f t="shared" si="190"/>
        <v>#DIV/0!</v>
      </c>
      <c r="AE164" s="12" t="e">
        <f t="shared" si="190"/>
        <v>#DIV/0!</v>
      </c>
      <c r="AF164" s="12" t="e">
        <f t="shared" si="190"/>
        <v>#DIV/0!</v>
      </c>
      <c r="AG164" s="12" t="e">
        <f t="shared" si="190"/>
        <v>#DIV/0!</v>
      </c>
      <c r="AH164" s="12" t="e">
        <f t="shared" si="190"/>
        <v>#DIV/0!</v>
      </c>
      <c r="AI164" s="12" t="e">
        <f t="shared" si="190"/>
        <v>#DIV/0!</v>
      </c>
      <c r="AJ164" s="12" t="e">
        <f t="shared" si="190"/>
        <v>#DIV/0!</v>
      </c>
      <c r="AK164" s="12" t="e">
        <f t="shared" si="190"/>
        <v>#DIV/0!</v>
      </c>
      <c r="AL164" s="12" t="e">
        <f t="shared" si="190"/>
        <v>#DIV/0!</v>
      </c>
      <c r="AM164" s="67" t="e">
        <f t="shared" si="190"/>
        <v>#DIV/0!</v>
      </c>
      <c r="BS164" s="11"/>
      <c r="BT164" s="11"/>
      <c r="BU164" s="11"/>
      <c r="BY164" t="s">
        <v>44</v>
      </c>
      <c r="CB164" s="25">
        <f t="shared" ref="CB164:CL164" si="191">(1-CB161)/(SQRT((2*(CB163^2)/BQ161)))</f>
        <v>7.6979279179915681</v>
      </c>
      <c r="CC164" s="12">
        <f t="shared" si="191"/>
        <v>21.375485158585061</v>
      </c>
      <c r="CD164" s="12">
        <f t="shared" si="191"/>
        <v>11.469455581032689</v>
      </c>
      <c r="CE164" s="12">
        <f t="shared" si="191"/>
        <v>16.10050882894636</v>
      </c>
      <c r="CF164" s="12">
        <f t="shared" si="191"/>
        <v>18.136577020702486</v>
      </c>
      <c r="CG164" s="12">
        <f t="shared" si="191"/>
        <v>6.9431854336785701</v>
      </c>
      <c r="CH164" s="12">
        <f t="shared" si="191"/>
        <v>8.3572085294558782</v>
      </c>
      <c r="CI164" s="12">
        <f t="shared" si="191"/>
        <v>13.821477209607526</v>
      </c>
      <c r="CJ164" s="12" t="e">
        <f t="shared" si="191"/>
        <v>#DIV/0!</v>
      </c>
      <c r="CK164" s="12">
        <f t="shared" si="191"/>
        <v>8.49568010062052</v>
      </c>
      <c r="CL164" s="67">
        <f t="shared" si="191"/>
        <v>24.255542808816294</v>
      </c>
    </row>
    <row r="165" spans="1:101" x14ac:dyDescent="0.25">
      <c r="T165" s="11"/>
      <c r="U165" s="11"/>
      <c r="V165" s="11"/>
      <c r="Z165" t="s">
        <v>45</v>
      </c>
      <c r="AC165" s="25" t="e">
        <f t="shared" ref="AC165:AM165" si="192">TINV(0.05,2*R161-2)</f>
        <v>#NUM!</v>
      </c>
      <c r="AD165" s="12" t="e">
        <f t="shared" si="192"/>
        <v>#NUM!</v>
      </c>
      <c r="AE165" s="12" t="e">
        <f t="shared" si="192"/>
        <v>#NUM!</v>
      </c>
      <c r="AF165" s="12" t="e">
        <f t="shared" si="192"/>
        <v>#NUM!</v>
      </c>
      <c r="AG165" s="12" t="e">
        <f t="shared" si="192"/>
        <v>#NUM!</v>
      </c>
      <c r="AH165" s="12" t="e">
        <f t="shared" si="192"/>
        <v>#NUM!</v>
      </c>
      <c r="AI165" s="12" t="e">
        <f t="shared" si="192"/>
        <v>#NUM!</v>
      </c>
      <c r="AJ165" s="12" t="e">
        <f t="shared" si="192"/>
        <v>#NUM!</v>
      </c>
      <c r="AK165" s="12" t="e">
        <f t="shared" si="192"/>
        <v>#NUM!</v>
      </c>
      <c r="AL165" s="12" t="e">
        <f t="shared" si="192"/>
        <v>#NUM!</v>
      </c>
      <c r="AM165" s="67" t="e">
        <f t="shared" si="192"/>
        <v>#NUM!</v>
      </c>
      <c r="BS165" s="11"/>
      <c r="BT165" s="11"/>
      <c r="BU165" s="11"/>
      <c r="BY165" t="s">
        <v>45</v>
      </c>
      <c r="CB165" s="25">
        <f t="shared" ref="CB165:CL165" si="193">TINV(0.05,2*BQ161-2)</f>
        <v>1.9652971965789798</v>
      </c>
      <c r="CC165" s="12">
        <f t="shared" si="193"/>
        <v>1.9670919629190615</v>
      </c>
      <c r="CD165" s="12">
        <f t="shared" si="193"/>
        <v>1.9743577636580343</v>
      </c>
      <c r="CE165" s="12">
        <f t="shared" si="193"/>
        <v>1.9665388125099446</v>
      </c>
      <c r="CF165" s="12">
        <f t="shared" si="193"/>
        <v>1.9665388125099446</v>
      </c>
      <c r="CG165" s="12">
        <f t="shared" si="193"/>
        <v>1.9670919629190615</v>
      </c>
      <c r="CH165" s="12">
        <f t="shared" si="193"/>
        <v>1.9677467375895095</v>
      </c>
      <c r="CI165" s="12">
        <f t="shared" si="193"/>
        <v>1.9773035420276546</v>
      </c>
      <c r="CJ165" s="12" t="e">
        <f t="shared" si="193"/>
        <v>#NUM!</v>
      </c>
      <c r="CK165" s="12">
        <f t="shared" si="193"/>
        <v>2.0555294386428731</v>
      </c>
      <c r="CL165" s="67">
        <f t="shared" si="193"/>
        <v>1.9893185571365706</v>
      </c>
    </row>
    <row r="166" spans="1:101" x14ac:dyDescent="0.25">
      <c r="T166" s="11"/>
      <c r="U166" s="11"/>
      <c r="V166" s="11"/>
      <c r="Z166" t="s">
        <v>46</v>
      </c>
      <c r="AC166" s="25" t="e">
        <f t="shared" ref="AC166:AM166" si="194">TDIST(ABS(AC164),2*R161-2,1)</f>
        <v>#DIV/0!</v>
      </c>
      <c r="AD166" s="12" t="e">
        <f t="shared" si="194"/>
        <v>#DIV/0!</v>
      </c>
      <c r="AE166" s="12" t="e">
        <f t="shared" si="194"/>
        <v>#DIV/0!</v>
      </c>
      <c r="AF166" s="12" t="e">
        <f t="shared" si="194"/>
        <v>#DIV/0!</v>
      </c>
      <c r="AG166" s="12" t="e">
        <f t="shared" si="194"/>
        <v>#DIV/0!</v>
      </c>
      <c r="AH166" s="12" t="e">
        <f t="shared" si="194"/>
        <v>#DIV/0!</v>
      </c>
      <c r="AI166" s="12" t="e">
        <f t="shared" si="194"/>
        <v>#DIV/0!</v>
      </c>
      <c r="AJ166" s="12" t="e">
        <f t="shared" si="194"/>
        <v>#DIV/0!</v>
      </c>
      <c r="AK166" s="12" t="e">
        <f t="shared" si="194"/>
        <v>#DIV/0!</v>
      </c>
      <c r="AL166" s="12" t="e">
        <f t="shared" si="194"/>
        <v>#DIV/0!</v>
      </c>
      <c r="AM166" s="67" t="e">
        <f t="shared" si="194"/>
        <v>#DIV/0!</v>
      </c>
      <c r="BS166" s="11"/>
      <c r="BT166" s="11"/>
      <c r="BU166" s="11"/>
      <c r="BY166" t="s">
        <v>46</v>
      </c>
      <c r="CB166" s="25">
        <f t="shared" ref="CB166:CL166" si="195">TDIST(ABS(CB164),2*BQ161-2,1)</f>
        <v>4.4934545807628802E-14</v>
      </c>
      <c r="CC166" s="12">
        <f t="shared" si="195"/>
        <v>8.6145874012051896E-65</v>
      </c>
      <c r="CD166" s="12">
        <f t="shared" si="195"/>
        <v>4.2454304622624788E-23</v>
      </c>
      <c r="CE166" s="12">
        <f t="shared" si="195"/>
        <v>1.1413302637260625E-44</v>
      </c>
      <c r="CF166" s="12">
        <f t="shared" si="195"/>
        <v>4.6686016373335598E-53</v>
      </c>
      <c r="CG166" s="12">
        <f t="shared" si="195"/>
        <v>1.0032215739085002E-11</v>
      </c>
      <c r="CH166" s="12">
        <f t="shared" si="195"/>
        <v>1.1391043512243351E-15</v>
      </c>
      <c r="CI166" s="12">
        <f t="shared" si="195"/>
        <v>4.0564793181024102E-28</v>
      </c>
      <c r="CJ166" s="12" t="e">
        <f t="shared" si="195"/>
        <v>#DIV/0!</v>
      </c>
      <c r="CK166" s="12">
        <f t="shared" si="195"/>
        <v>2.8130322329327295E-9</v>
      </c>
      <c r="CL166" s="67">
        <f t="shared" si="195"/>
        <v>1.8146469711029579E-39</v>
      </c>
    </row>
    <row r="167" spans="1:101" x14ac:dyDescent="0.25">
      <c r="T167" s="11"/>
      <c r="U167" s="11"/>
      <c r="V167" s="11"/>
      <c r="Z167" t="s">
        <v>47</v>
      </c>
      <c r="AC167" s="25" t="e">
        <f t="shared" ref="AC167:AM167" si="196">IF(R160&gt;4,IF(AC166&lt;0.001,"***",IF(AC166&lt;0.01,"**",IF(AC166&lt;0.05,"*","ns"))),"na")</f>
        <v>#DIV/0!</v>
      </c>
      <c r="AD167" s="12" t="e">
        <f t="shared" si="196"/>
        <v>#DIV/0!</v>
      </c>
      <c r="AE167" s="12" t="e">
        <f t="shared" si="196"/>
        <v>#DIV/0!</v>
      </c>
      <c r="AF167" s="12" t="e">
        <f t="shared" si="196"/>
        <v>#DIV/0!</v>
      </c>
      <c r="AG167" s="12" t="e">
        <f t="shared" si="196"/>
        <v>#DIV/0!</v>
      </c>
      <c r="AH167" s="12" t="e">
        <f t="shared" si="196"/>
        <v>#DIV/0!</v>
      </c>
      <c r="AI167" s="12" t="e">
        <f t="shared" si="196"/>
        <v>#DIV/0!</v>
      </c>
      <c r="AJ167" s="12" t="e">
        <f t="shared" si="196"/>
        <v>#DIV/0!</v>
      </c>
      <c r="AK167" s="12" t="str">
        <f t="shared" si="196"/>
        <v>na</v>
      </c>
      <c r="AL167" s="12" t="str">
        <f t="shared" si="196"/>
        <v>na</v>
      </c>
      <c r="AM167" s="67" t="str">
        <f t="shared" si="196"/>
        <v>na</v>
      </c>
      <c r="BS167" s="11"/>
      <c r="BT167" s="11"/>
      <c r="BU167" s="11"/>
      <c r="BY167" t="s">
        <v>47</v>
      </c>
      <c r="CB167" s="25" t="str">
        <f t="shared" ref="CB167:CL167" si="197">IF(BQ160&gt;4,IF(CB166&lt;0.001,"***",IF(CB166&lt;0.01,"**",IF(CB166&lt;0.05,"*","ns"))),"na")</f>
        <v>***</v>
      </c>
      <c r="CC167" s="12" t="str">
        <f t="shared" si="197"/>
        <v>***</v>
      </c>
      <c r="CD167" s="12" t="str">
        <f t="shared" si="197"/>
        <v>***</v>
      </c>
      <c r="CE167" s="12" t="str">
        <f t="shared" si="197"/>
        <v>***</v>
      </c>
      <c r="CF167" s="12" t="str">
        <f t="shared" si="197"/>
        <v>***</v>
      </c>
      <c r="CG167" s="12" t="str">
        <f t="shared" si="197"/>
        <v>***</v>
      </c>
      <c r="CH167" s="12" t="str">
        <f t="shared" si="197"/>
        <v>***</v>
      </c>
      <c r="CI167" s="12" t="str">
        <f t="shared" si="197"/>
        <v>***</v>
      </c>
      <c r="CJ167" s="12" t="str">
        <f t="shared" si="197"/>
        <v>na</v>
      </c>
      <c r="CK167" s="12" t="str">
        <f t="shared" si="197"/>
        <v>na</v>
      </c>
      <c r="CL167" s="67" t="str">
        <f t="shared" si="197"/>
        <v>na</v>
      </c>
    </row>
    <row r="169" spans="1:101" x14ac:dyDescent="0.25">
      <c r="A169" s="31" t="s">
        <v>200</v>
      </c>
      <c r="Z169" t="s">
        <v>43</v>
      </c>
      <c r="AC169" s="25">
        <f t="shared" ref="AC169:AM169" si="198">SQRT((((R161-1)*(AN161^2))+((BQ161-1)*(CM161^2)))/((R161-1)+(BQ161-1)))</f>
        <v>1.1376616678173874</v>
      </c>
      <c r="AD169" s="12">
        <f t="shared" si="198"/>
        <v>0.39605464260316875</v>
      </c>
      <c r="AE169" s="12">
        <f t="shared" si="198"/>
        <v>0.50250542909685747</v>
      </c>
      <c r="AF169" s="12">
        <f t="shared" si="198"/>
        <v>0.5256312778648804</v>
      </c>
      <c r="AG169" s="12">
        <f t="shared" si="198"/>
        <v>0.47342443370717668</v>
      </c>
      <c r="AH169" s="12">
        <f t="shared" si="198"/>
        <v>1.0723848414484705</v>
      </c>
      <c r="AI169" s="12">
        <f t="shared" si="198"/>
        <v>0.91130288993267017</v>
      </c>
      <c r="AJ169" s="12">
        <f t="shared" si="198"/>
        <v>0.37166965770105953</v>
      </c>
      <c r="AK169" s="12" t="e">
        <f t="shared" si="198"/>
        <v>#DIV/0!</v>
      </c>
      <c r="AL169" s="12">
        <f t="shared" si="198"/>
        <v>0.18068182582399694</v>
      </c>
      <c r="AM169" s="67">
        <f t="shared" si="198"/>
        <v>0.1764211088079779</v>
      </c>
    </row>
    <row r="170" spans="1:101" x14ac:dyDescent="0.25">
      <c r="B170" t="s">
        <v>219</v>
      </c>
      <c r="Z170" t="s">
        <v>44</v>
      </c>
      <c r="AC170" s="25" t="e">
        <f t="shared" ref="AC170:AM170" si="199">(AC161-CB161)/(SQRT(((AC161^2)/R161)+((AC161^2)/BQ161)))</f>
        <v>#DIV/0!</v>
      </c>
      <c r="AD170" s="12" t="e">
        <f t="shared" si="199"/>
        <v>#DIV/0!</v>
      </c>
      <c r="AE170" s="12" t="e">
        <f t="shared" si="199"/>
        <v>#DIV/0!</v>
      </c>
      <c r="AF170" s="12" t="e">
        <f t="shared" si="199"/>
        <v>#DIV/0!</v>
      </c>
      <c r="AG170" s="12" t="e">
        <f t="shared" si="199"/>
        <v>#DIV/0!</v>
      </c>
      <c r="AH170" s="12" t="e">
        <f t="shared" si="199"/>
        <v>#DIV/0!</v>
      </c>
      <c r="AI170" s="12" t="e">
        <f t="shared" si="199"/>
        <v>#DIV/0!</v>
      </c>
      <c r="AJ170" s="12" t="e">
        <f t="shared" si="199"/>
        <v>#DIV/0!</v>
      </c>
      <c r="AK170" s="12" t="e">
        <f t="shared" si="199"/>
        <v>#DIV/0!</v>
      </c>
      <c r="AL170" s="12" t="e">
        <f t="shared" si="199"/>
        <v>#DIV/0!</v>
      </c>
      <c r="AM170" s="67" t="e">
        <f t="shared" si="199"/>
        <v>#DIV/0!</v>
      </c>
    </row>
    <row r="171" spans="1:101" x14ac:dyDescent="0.25">
      <c r="B171" t="s">
        <v>201</v>
      </c>
      <c r="Z171" t="s">
        <v>151</v>
      </c>
      <c r="AC171" s="25">
        <f t="shared" ref="AC171:AM171" si="200">TINV(0.05,R161+BQ161-2)</f>
        <v>1.9707073953204004</v>
      </c>
      <c r="AD171" s="12">
        <f t="shared" si="200"/>
        <v>1.9743577636580343</v>
      </c>
      <c r="AE171" s="12">
        <f t="shared" si="200"/>
        <v>1.9893185571365706</v>
      </c>
      <c r="AF171" s="12">
        <f t="shared" si="200"/>
        <v>1.973230823071547</v>
      </c>
      <c r="AG171" s="12">
        <f t="shared" si="200"/>
        <v>1.973230823071547</v>
      </c>
      <c r="AH171" s="12">
        <f t="shared" si="200"/>
        <v>1.9743577636580343</v>
      </c>
      <c r="AI171" s="12">
        <f t="shared" si="200"/>
        <v>1.9756939278152725</v>
      </c>
      <c r="AJ171" s="12">
        <f t="shared" si="200"/>
        <v>1.9954689314298424</v>
      </c>
      <c r="AK171" s="12" t="e">
        <f t="shared" si="200"/>
        <v>#NUM!</v>
      </c>
      <c r="AL171" s="12">
        <f t="shared" si="200"/>
        <v>2.1788128296672284</v>
      </c>
      <c r="AM171" s="67">
        <f t="shared" si="200"/>
        <v>2.0210753903062737</v>
      </c>
    </row>
    <row r="172" spans="1:101" x14ac:dyDescent="0.25">
      <c r="B172" t="s">
        <v>202</v>
      </c>
      <c r="Z172" t="s">
        <v>46</v>
      </c>
      <c r="AC172" s="25" t="e">
        <f t="shared" ref="AC172:AM172" si="201">TDIST(ABS(AC170),R161+BQ161-2,2)</f>
        <v>#DIV/0!</v>
      </c>
      <c r="AD172" s="12" t="e">
        <f t="shared" si="201"/>
        <v>#DIV/0!</v>
      </c>
      <c r="AE172" s="12" t="e">
        <f t="shared" si="201"/>
        <v>#DIV/0!</v>
      </c>
      <c r="AF172" s="12" t="e">
        <f t="shared" si="201"/>
        <v>#DIV/0!</v>
      </c>
      <c r="AG172" s="12" t="e">
        <f t="shared" si="201"/>
        <v>#DIV/0!</v>
      </c>
      <c r="AH172" s="12" t="e">
        <f t="shared" si="201"/>
        <v>#DIV/0!</v>
      </c>
      <c r="AI172" s="12" t="e">
        <f t="shared" si="201"/>
        <v>#DIV/0!</v>
      </c>
      <c r="AJ172" s="12" t="e">
        <f t="shared" si="201"/>
        <v>#DIV/0!</v>
      </c>
      <c r="AK172" s="12" t="e">
        <f t="shared" si="201"/>
        <v>#DIV/0!</v>
      </c>
      <c r="AL172" s="12" t="e">
        <f t="shared" si="201"/>
        <v>#DIV/0!</v>
      </c>
      <c r="AM172" s="67" t="e">
        <f t="shared" si="201"/>
        <v>#DIV/0!</v>
      </c>
    </row>
    <row r="173" spans="1:101" x14ac:dyDescent="0.25">
      <c r="Z173" t="s">
        <v>47</v>
      </c>
      <c r="AC173" s="25" t="e">
        <f t="shared" ref="AC173:AM173" si="202">IF(R160&gt;4,IF(AC172&lt;0.001,"***",IF(AC172&lt;0.01,"**",IF(AC172&lt;0.05,"*","ns"))),"na")</f>
        <v>#DIV/0!</v>
      </c>
      <c r="AD173" s="12" t="e">
        <f t="shared" si="202"/>
        <v>#DIV/0!</v>
      </c>
      <c r="AE173" s="12" t="e">
        <f t="shared" si="202"/>
        <v>#DIV/0!</v>
      </c>
      <c r="AF173" s="12" t="e">
        <f t="shared" si="202"/>
        <v>#DIV/0!</v>
      </c>
      <c r="AG173" s="12" t="e">
        <f t="shared" si="202"/>
        <v>#DIV/0!</v>
      </c>
      <c r="AH173" s="12" t="e">
        <f t="shared" si="202"/>
        <v>#DIV/0!</v>
      </c>
      <c r="AI173" s="12" t="e">
        <f t="shared" si="202"/>
        <v>#DIV/0!</v>
      </c>
      <c r="AJ173" s="12" t="e">
        <f t="shared" si="202"/>
        <v>#DIV/0!</v>
      </c>
      <c r="AK173" s="12" t="str">
        <f t="shared" si="202"/>
        <v>na</v>
      </c>
      <c r="AL173" s="12" t="str">
        <f t="shared" si="202"/>
        <v>na</v>
      </c>
      <c r="AM173" s="67" t="str">
        <f t="shared" si="202"/>
        <v>na</v>
      </c>
    </row>
  </sheetData>
  <mergeCells count="98">
    <mergeCell ref="K64:K65"/>
    <mergeCell ref="R64:AA64"/>
    <mergeCell ref="AC64:AL64"/>
    <mergeCell ref="AN64:AW64"/>
    <mergeCell ref="BJ64:BJ65"/>
    <mergeCell ref="DP3:DP4"/>
    <mergeCell ref="EA3:EA4"/>
    <mergeCell ref="EL3:EL4"/>
    <mergeCell ref="DL4:DO4"/>
    <mergeCell ref="R122:R123"/>
    <mergeCell ref="AC122:AC123"/>
    <mergeCell ref="AN122:AN123"/>
    <mergeCell ref="BQ122:BQ123"/>
    <mergeCell ref="CB122:CB123"/>
    <mergeCell ref="CM122:CM123"/>
    <mergeCell ref="CI121:CK121"/>
    <mergeCell ref="CN121:CQ121"/>
    <mergeCell ref="CT121:CV121"/>
    <mergeCell ref="BQ64:BZ64"/>
    <mergeCell ref="CM66:CM67"/>
    <mergeCell ref="CB120:CK120"/>
    <mergeCell ref="DI1:DI2"/>
    <mergeCell ref="DP1:DY1"/>
    <mergeCell ref="EA1:EJ1"/>
    <mergeCell ref="EL1:EU1"/>
    <mergeCell ref="DQ2:DT2"/>
    <mergeCell ref="DW2:DY2"/>
    <mergeCell ref="EB2:EE2"/>
    <mergeCell ref="EH2:EJ2"/>
    <mergeCell ref="EM2:EP2"/>
    <mergeCell ref="ES2:EU2"/>
    <mergeCell ref="K120:K121"/>
    <mergeCell ref="R120:AA120"/>
    <mergeCell ref="AC120:AL120"/>
    <mergeCell ref="AN120:AW120"/>
    <mergeCell ref="BJ120:BJ121"/>
    <mergeCell ref="S121:V121"/>
    <mergeCell ref="Y121:AA121"/>
    <mergeCell ref="AD121:AG121"/>
    <mergeCell ref="AJ121:AL121"/>
    <mergeCell ref="AO121:AR121"/>
    <mergeCell ref="AU121:AW121"/>
    <mergeCell ref="N123:Q123"/>
    <mergeCell ref="BM123:BP123"/>
    <mergeCell ref="N67:Q67"/>
    <mergeCell ref="BM67:BP67"/>
    <mergeCell ref="BQ120:BZ120"/>
    <mergeCell ref="CM120:CV120"/>
    <mergeCell ref="BR121:BU121"/>
    <mergeCell ref="BX121:BZ121"/>
    <mergeCell ref="CC121:CF121"/>
    <mergeCell ref="R66:R67"/>
    <mergeCell ref="AC66:AC67"/>
    <mergeCell ref="AN66:AN67"/>
    <mergeCell ref="BQ66:BQ67"/>
    <mergeCell ref="CB66:CB67"/>
    <mergeCell ref="CB64:CK64"/>
    <mergeCell ref="CM64:CV64"/>
    <mergeCell ref="S65:V65"/>
    <mergeCell ref="Y65:AA65"/>
    <mergeCell ref="AD65:AG65"/>
    <mergeCell ref="AJ65:AL65"/>
    <mergeCell ref="AO65:AR65"/>
    <mergeCell ref="AU65:AW65"/>
    <mergeCell ref="BR65:BU65"/>
    <mergeCell ref="BX65:BZ65"/>
    <mergeCell ref="CC65:CF65"/>
    <mergeCell ref="CI65:CK65"/>
    <mergeCell ref="CN65:CQ65"/>
    <mergeCell ref="CT65:CV65"/>
    <mergeCell ref="BQ1:BZ1"/>
    <mergeCell ref="CB1:CK1"/>
    <mergeCell ref="CM1:CV1"/>
    <mergeCell ref="S2:V2"/>
    <mergeCell ref="Y2:AA2"/>
    <mergeCell ref="CN2:CQ2"/>
    <mergeCell ref="CT2:CV2"/>
    <mergeCell ref="AD2:AG2"/>
    <mergeCell ref="AJ2:AL2"/>
    <mergeCell ref="AO2:AR2"/>
    <mergeCell ref="AU2:AW2"/>
    <mergeCell ref="BR2:BU2"/>
    <mergeCell ref="BX2:BZ2"/>
    <mergeCell ref="CC2:CF2"/>
    <mergeCell ref="CI2:CK2"/>
    <mergeCell ref="K1:K2"/>
    <mergeCell ref="R1:AA1"/>
    <mergeCell ref="AC1:AL1"/>
    <mergeCell ref="AN1:AW1"/>
    <mergeCell ref="BJ1:BJ2"/>
    <mergeCell ref="BQ3:BQ4"/>
    <mergeCell ref="CB3:CB4"/>
    <mergeCell ref="CM3:CM4"/>
    <mergeCell ref="N4:Q4"/>
    <mergeCell ref="BM4:BP4"/>
    <mergeCell ref="R3:R4"/>
    <mergeCell ref="AC3:AC4"/>
    <mergeCell ref="AN3:AN4"/>
  </mergeCells>
  <pageMargins left="0.7" right="0.7" top="0.75" bottom="0.75" header="0.3" footer="0.3"/>
  <pageSetup paperSize="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3CEDA-642F-48F1-B7D7-EBD2A6E6DC22}">
  <dimension ref="A1:IT61"/>
  <sheetViews>
    <sheetView zoomScaleNormal="100" workbookViewId="0">
      <selection activeCell="M5" sqref="M5:O27"/>
    </sheetView>
  </sheetViews>
  <sheetFormatPr defaultRowHeight="15" x14ac:dyDescent="0.25"/>
  <cols>
    <col min="1" max="1" width="23.7109375" customWidth="1"/>
    <col min="2" max="7" width="3.28515625" customWidth="1"/>
    <col min="8" max="8" width="10.42578125" customWidth="1"/>
    <col min="10" max="10" width="10.28515625" customWidth="1"/>
    <col min="11" max="11" width="12.85546875" customWidth="1"/>
    <col min="52" max="52" width="24" customWidth="1"/>
    <col min="53" max="58" width="2.7109375" customWidth="1"/>
    <col min="59" max="59" width="9.85546875" customWidth="1"/>
    <col min="61" max="61" width="10" customWidth="1"/>
    <col min="62" max="62" width="5.85546875" customWidth="1"/>
    <col min="103" max="103" width="23.5703125" customWidth="1"/>
    <col min="104" max="109" width="2.85546875" customWidth="1"/>
    <col min="154" max="154" width="24" customWidth="1"/>
    <col min="155" max="160" width="2.7109375" customWidth="1"/>
    <col min="161" max="161" width="9.85546875" customWidth="1"/>
    <col min="163" max="163" width="10" customWidth="1"/>
    <col min="164" max="164" width="5.85546875" customWidth="1"/>
    <col min="205" max="205" width="23.140625" customWidth="1"/>
    <col min="206" max="211" width="2.5703125" customWidth="1"/>
    <col min="212" max="212" width="10" customWidth="1"/>
    <col min="214" max="214" width="10.28515625" customWidth="1"/>
    <col min="256" max="256" width="23.42578125" customWidth="1"/>
    <col min="257" max="262" width="3.140625" customWidth="1"/>
    <col min="263" max="263" width="10.42578125" customWidth="1"/>
    <col min="265" max="265" width="10.28515625" customWidth="1"/>
  </cols>
  <sheetData>
    <row r="1" spans="1:254" ht="15.6" customHeight="1" x14ac:dyDescent="0.35">
      <c r="A1" s="78" t="s">
        <v>61</v>
      </c>
      <c r="B1" s="1" t="s">
        <v>169</v>
      </c>
      <c r="G1" s="2"/>
      <c r="J1" s="78"/>
      <c r="K1" s="232"/>
      <c r="L1" s="85"/>
      <c r="M1" s="62"/>
      <c r="N1" s="62"/>
      <c r="O1" s="62"/>
      <c r="P1" s="62"/>
      <c r="Q1" s="62"/>
      <c r="R1" s="229" t="s">
        <v>155</v>
      </c>
      <c r="S1" s="230"/>
      <c r="T1" s="230"/>
      <c r="U1" s="230"/>
      <c r="V1" s="230"/>
      <c r="W1" s="230"/>
      <c r="X1" s="230"/>
      <c r="Y1" s="230"/>
      <c r="Z1" s="230"/>
      <c r="AA1" s="230"/>
      <c r="AB1" s="62"/>
      <c r="AC1" s="229" t="s">
        <v>156</v>
      </c>
      <c r="AD1" s="230"/>
      <c r="AE1" s="230"/>
      <c r="AF1" s="230"/>
      <c r="AG1" s="230"/>
      <c r="AH1" s="230"/>
      <c r="AI1" s="230"/>
      <c r="AJ1" s="230"/>
      <c r="AK1" s="230"/>
      <c r="AL1" s="230"/>
      <c r="AM1" s="62"/>
      <c r="AN1" s="229" t="s">
        <v>157</v>
      </c>
      <c r="AO1" s="230"/>
      <c r="AP1" s="230"/>
      <c r="AQ1" s="230"/>
      <c r="AR1" s="230"/>
      <c r="AS1" s="230"/>
      <c r="AT1" s="230"/>
      <c r="AU1" s="230"/>
      <c r="AV1" s="230"/>
      <c r="AW1" s="230"/>
      <c r="AX1" s="63"/>
      <c r="BJ1" s="230"/>
      <c r="BK1" s="62"/>
      <c r="BL1" s="62"/>
      <c r="BM1" s="62"/>
      <c r="BN1" s="62"/>
      <c r="BO1" s="62"/>
      <c r="BP1" s="62"/>
      <c r="BQ1" s="230"/>
      <c r="BR1" s="230"/>
      <c r="BS1" s="230"/>
      <c r="BT1" s="230"/>
      <c r="BU1" s="230"/>
      <c r="BV1" s="230"/>
      <c r="BW1" s="230"/>
      <c r="BX1" s="230"/>
      <c r="BY1" s="230"/>
      <c r="BZ1" s="230"/>
      <c r="CA1" s="62"/>
      <c r="CB1" s="230"/>
      <c r="CC1" s="230"/>
      <c r="CD1" s="230"/>
      <c r="CE1" s="230"/>
      <c r="CF1" s="230"/>
      <c r="CG1" s="230"/>
      <c r="CH1" s="230"/>
      <c r="CI1" s="230"/>
      <c r="CJ1" s="230"/>
      <c r="CK1" s="230"/>
      <c r="CL1" s="62"/>
      <c r="CM1" s="230"/>
      <c r="CN1" s="230"/>
      <c r="CO1" s="230"/>
      <c r="CP1" s="230"/>
      <c r="CQ1" s="230"/>
      <c r="CR1" s="230"/>
      <c r="CS1" s="230"/>
      <c r="CT1" s="230"/>
      <c r="CU1" s="230"/>
      <c r="CV1" s="230"/>
      <c r="CW1" s="62"/>
      <c r="DI1" s="230"/>
      <c r="DJ1" s="62"/>
      <c r="DK1" s="62"/>
      <c r="DL1" s="62"/>
      <c r="DM1" s="62"/>
      <c r="DN1" s="62"/>
      <c r="DO1" s="62"/>
      <c r="DP1" s="230"/>
      <c r="DQ1" s="230"/>
      <c r="DR1" s="230"/>
      <c r="DS1" s="230"/>
      <c r="DT1" s="230"/>
      <c r="DU1" s="230"/>
      <c r="DV1" s="230"/>
      <c r="DW1" s="230"/>
      <c r="DX1" s="230"/>
      <c r="DY1" s="230"/>
      <c r="DZ1" s="62"/>
      <c r="EA1" s="230"/>
      <c r="EB1" s="230"/>
      <c r="EC1" s="230"/>
      <c r="ED1" s="230"/>
      <c r="EE1" s="230"/>
      <c r="EF1" s="230"/>
      <c r="EG1" s="230"/>
      <c r="EH1" s="230"/>
      <c r="EI1" s="230"/>
      <c r="EJ1" s="230"/>
      <c r="EK1" s="62"/>
      <c r="EL1" s="230"/>
      <c r="EM1" s="230"/>
      <c r="EN1" s="230"/>
      <c r="EO1" s="230"/>
      <c r="EP1" s="230"/>
      <c r="EQ1" s="230"/>
      <c r="ER1" s="230"/>
      <c r="ES1" s="230"/>
      <c r="ET1" s="230"/>
      <c r="EU1" s="230"/>
      <c r="EV1" s="62"/>
      <c r="FH1" s="230"/>
      <c r="FI1" s="62"/>
      <c r="FJ1" s="62"/>
      <c r="FK1" s="62"/>
      <c r="FL1" s="62"/>
      <c r="FM1" s="62"/>
      <c r="FN1" s="62"/>
      <c r="FO1" s="230"/>
      <c r="FP1" s="230"/>
      <c r="FQ1" s="230"/>
      <c r="FR1" s="230"/>
      <c r="FS1" s="230"/>
      <c r="FT1" s="230"/>
      <c r="FU1" s="230"/>
      <c r="FV1" s="230"/>
      <c r="FW1" s="230"/>
      <c r="FX1" s="230"/>
      <c r="FY1" s="62"/>
      <c r="FZ1" s="230"/>
      <c r="GA1" s="230"/>
      <c r="GB1" s="230"/>
      <c r="GC1" s="230"/>
      <c r="GD1" s="230"/>
      <c r="GE1" s="230"/>
      <c r="GF1" s="230"/>
      <c r="GG1" s="230"/>
      <c r="GH1" s="230"/>
      <c r="GI1" s="230"/>
      <c r="GJ1" s="62"/>
      <c r="GK1" s="230"/>
      <c r="GL1" s="230"/>
      <c r="GM1" s="230"/>
      <c r="GN1" s="230"/>
      <c r="GO1" s="230"/>
      <c r="GP1" s="230"/>
      <c r="GQ1" s="230"/>
      <c r="GR1" s="230"/>
      <c r="GS1" s="230"/>
      <c r="GT1" s="230"/>
      <c r="GU1" s="62"/>
      <c r="HG1" s="230"/>
      <c r="HH1" s="62"/>
      <c r="HI1" s="62"/>
      <c r="HJ1" s="62"/>
      <c r="HK1" s="62"/>
      <c r="HL1" s="62"/>
      <c r="HM1" s="62"/>
      <c r="HN1" s="230"/>
      <c r="HO1" s="230"/>
      <c r="HP1" s="230"/>
      <c r="HQ1" s="230"/>
      <c r="HR1" s="230"/>
      <c r="HS1" s="230"/>
      <c r="HT1" s="230"/>
      <c r="HU1" s="230"/>
      <c r="HV1" s="230"/>
      <c r="HW1" s="230"/>
      <c r="HX1" s="62"/>
      <c r="HY1" s="230"/>
      <c r="HZ1" s="230"/>
      <c r="IA1" s="230"/>
      <c r="IB1" s="230"/>
      <c r="IC1" s="230"/>
      <c r="ID1" s="230"/>
      <c r="IE1" s="230"/>
      <c r="IF1" s="230"/>
      <c r="IG1" s="230"/>
      <c r="IH1" s="230"/>
      <c r="II1" s="62"/>
      <c r="IJ1" s="230"/>
      <c r="IK1" s="230"/>
      <c r="IL1" s="230"/>
      <c r="IM1" s="230"/>
      <c r="IN1" s="230"/>
      <c r="IO1" s="230"/>
      <c r="IP1" s="230"/>
      <c r="IQ1" s="230"/>
      <c r="IR1" s="230"/>
      <c r="IS1" s="230"/>
      <c r="IT1" s="62"/>
    </row>
    <row r="2" spans="1:254" ht="60" customHeight="1" x14ac:dyDescent="0.35">
      <c r="A2" s="132"/>
      <c r="B2" s="9" t="s">
        <v>170</v>
      </c>
      <c r="C2" s="11" t="s">
        <v>171</v>
      </c>
      <c r="D2" s="11" t="s">
        <v>172</v>
      </c>
      <c r="E2" s="11" t="s">
        <v>173</v>
      </c>
      <c r="F2" s="11" t="s">
        <v>174</v>
      </c>
      <c r="G2" s="26" t="s">
        <v>175</v>
      </c>
      <c r="H2" s="62"/>
      <c r="I2" s="62"/>
      <c r="J2" s="85"/>
      <c r="K2" s="232"/>
      <c r="L2" s="86" t="s">
        <v>1</v>
      </c>
      <c r="M2" s="87"/>
      <c r="N2" s="233" t="s">
        <v>239</v>
      </c>
      <c r="O2" s="234" t="s">
        <v>2</v>
      </c>
      <c r="P2" s="233" t="s">
        <v>240</v>
      </c>
      <c r="Q2" s="234" t="s">
        <v>2</v>
      </c>
      <c r="R2" s="5"/>
      <c r="S2" s="230" t="s">
        <v>3</v>
      </c>
      <c r="T2" s="230"/>
      <c r="U2" s="230"/>
      <c r="V2" s="230"/>
      <c r="W2" s="11" t="s">
        <v>4</v>
      </c>
      <c r="X2" s="11"/>
      <c r="Y2" s="230" t="s">
        <v>6</v>
      </c>
      <c r="Z2" s="230"/>
      <c r="AA2" s="230"/>
      <c r="AB2" s="62"/>
      <c r="AC2" s="5"/>
      <c r="AD2" s="230" t="s">
        <v>3</v>
      </c>
      <c r="AE2" s="230"/>
      <c r="AF2" s="230"/>
      <c r="AG2" s="230"/>
      <c r="AH2" s="11" t="s">
        <v>4</v>
      </c>
      <c r="AI2" s="11"/>
      <c r="AJ2" s="230" t="s">
        <v>6</v>
      </c>
      <c r="AK2" s="230"/>
      <c r="AL2" s="230"/>
      <c r="AM2" s="62"/>
      <c r="AN2" s="5"/>
      <c r="AO2" s="230" t="s">
        <v>3</v>
      </c>
      <c r="AP2" s="230"/>
      <c r="AQ2" s="230"/>
      <c r="AR2" s="230"/>
      <c r="AS2" s="11" t="s">
        <v>4</v>
      </c>
      <c r="AT2" s="11"/>
      <c r="AU2" s="230" t="s">
        <v>6</v>
      </c>
      <c r="AV2" s="230"/>
      <c r="AW2" s="230"/>
      <c r="AX2" s="63"/>
      <c r="AZ2" s="48"/>
      <c r="BA2" s="11"/>
      <c r="BB2" s="11"/>
      <c r="BC2" s="11"/>
      <c r="BD2" s="11"/>
      <c r="BE2" s="11"/>
      <c r="BF2" s="11"/>
      <c r="BG2" s="62"/>
      <c r="BH2" s="62"/>
      <c r="BI2" s="62"/>
      <c r="BJ2" s="230"/>
      <c r="BK2" s="133"/>
      <c r="BL2" s="87"/>
      <c r="BM2" s="233"/>
      <c r="BN2" s="234"/>
      <c r="BO2" s="233"/>
      <c r="BP2" s="234"/>
      <c r="BQ2" s="7"/>
      <c r="BR2" s="230"/>
      <c r="BS2" s="230"/>
      <c r="BT2" s="230"/>
      <c r="BU2" s="230"/>
      <c r="BV2" s="11"/>
      <c r="BW2" s="11"/>
      <c r="BX2" s="230"/>
      <c r="BY2" s="230"/>
      <c r="BZ2" s="230"/>
      <c r="CA2" s="62"/>
      <c r="CB2" s="7"/>
      <c r="CC2" s="230"/>
      <c r="CD2" s="230"/>
      <c r="CE2" s="230"/>
      <c r="CF2" s="230"/>
      <c r="CG2" s="11"/>
      <c r="CH2" s="11"/>
      <c r="CI2" s="230"/>
      <c r="CJ2" s="230"/>
      <c r="CK2" s="230"/>
      <c r="CL2" s="62"/>
      <c r="CM2" s="7"/>
      <c r="CN2" s="230"/>
      <c r="CO2" s="230"/>
      <c r="CP2" s="230"/>
      <c r="CQ2" s="230"/>
      <c r="CR2" s="11"/>
      <c r="CS2" s="11"/>
      <c r="CT2" s="230"/>
      <c r="CU2" s="230"/>
      <c r="CV2" s="230"/>
      <c r="CW2" s="62"/>
      <c r="CY2" s="48"/>
      <c r="CZ2" s="11"/>
      <c r="DA2" s="11"/>
      <c r="DB2" s="11"/>
      <c r="DC2" s="11"/>
      <c r="DD2" s="11"/>
      <c r="DE2" s="11"/>
      <c r="DF2" s="62"/>
      <c r="DG2" s="62"/>
      <c r="DH2" s="62"/>
      <c r="DI2" s="230"/>
      <c r="DJ2" s="133"/>
      <c r="DK2" s="87"/>
      <c r="DL2" s="233"/>
      <c r="DM2" s="234"/>
      <c r="DN2" s="233"/>
      <c r="DO2" s="234"/>
      <c r="DP2" s="7"/>
      <c r="DQ2" s="230"/>
      <c r="DR2" s="230"/>
      <c r="DS2" s="230"/>
      <c r="DT2" s="230"/>
      <c r="DU2" s="11"/>
      <c r="DV2" s="11"/>
      <c r="DW2" s="230"/>
      <c r="DX2" s="230"/>
      <c r="DY2" s="230"/>
      <c r="DZ2" s="62"/>
      <c r="EA2" s="7"/>
      <c r="EB2" s="230"/>
      <c r="EC2" s="230"/>
      <c r="ED2" s="230"/>
      <c r="EE2" s="230"/>
      <c r="EF2" s="11"/>
      <c r="EG2" s="11"/>
      <c r="EH2" s="230"/>
      <c r="EI2" s="230"/>
      <c r="EJ2" s="230"/>
      <c r="EK2" s="62"/>
      <c r="EL2" s="7"/>
      <c r="EM2" s="230"/>
      <c r="EN2" s="230"/>
      <c r="EO2" s="230"/>
      <c r="EP2" s="230"/>
      <c r="EQ2" s="11"/>
      <c r="ER2" s="11"/>
      <c r="ES2" s="230"/>
      <c r="ET2" s="230"/>
      <c r="EU2" s="230"/>
      <c r="EV2" s="62"/>
      <c r="EX2" s="48"/>
      <c r="EY2" s="11"/>
      <c r="EZ2" s="11"/>
      <c r="FA2" s="11"/>
      <c r="FB2" s="11"/>
      <c r="FC2" s="11"/>
      <c r="FD2" s="11"/>
      <c r="FE2" s="62"/>
      <c r="FF2" s="62"/>
      <c r="FG2" s="62"/>
      <c r="FH2" s="230"/>
      <c r="FI2" s="133"/>
      <c r="FJ2" s="87"/>
      <c r="FK2" s="233"/>
      <c r="FL2" s="234"/>
      <c r="FM2" s="233"/>
      <c r="FN2" s="234"/>
      <c r="FO2" s="7"/>
      <c r="FP2" s="230"/>
      <c r="FQ2" s="230"/>
      <c r="FR2" s="230"/>
      <c r="FS2" s="230"/>
      <c r="FT2" s="11"/>
      <c r="FU2" s="11"/>
      <c r="FV2" s="230"/>
      <c r="FW2" s="230"/>
      <c r="FX2" s="230"/>
      <c r="FY2" s="62"/>
      <c r="FZ2" s="7"/>
      <c r="GA2" s="230"/>
      <c r="GB2" s="230"/>
      <c r="GC2" s="230"/>
      <c r="GD2" s="230"/>
      <c r="GE2" s="11"/>
      <c r="GF2" s="11"/>
      <c r="GG2" s="230"/>
      <c r="GH2" s="230"/>
      <c r="GI2" s="230"/>
      <c r="GJ2" s="62"/>
      <c r="GK2" s="7"/>
      <c r="GL2" s="230"/>
      <c r="GM2" s="230"/>
      <c r="GN2" s="230"/>
      <c r="GO2" s="230"/>
      <c r="GP2" s="11"/>
      <c r="GQ2" s="11"/>
      <c r="GR2" s="230"/>
      <c r="GS2" s="230"/>
      <c r="GT2" s="230"/>
      <c r="GU2" s="62"/>
      <c r="GW2" s="48"/>
      <c r="GX2" s="11"/>
      <c r="GY2" s="11"/>
      <c r="GZ2" s="11"/>
      <c r="HA2" s="11"/>
      <c r="HB2" s="11"/>
      <c r="HC2" s="11"/>
      <c r="HD2" s="62"/>
      <c r="HE2" s="62"/>
      <c r="HF2" s="62"/>
      <c r="HG2" s="230"/>
      <c r="HH2" s="133"/>
      <c r="HI2" s="87"/>
      <c r="HJ2" s="233"/>
      <c r="HK2" s="234"/>
      <c r="HL2" s="233"/>
      <c r="HM2" s="234"/>
      <c r="HN2" s="7"/>
      <c r="HO2" s="230"/>
      <c r="HP2" s="230"/>
      <c r="HQ2" s="230"/>
      <c r="HR2" s="230"/>
      <c r="HS2" s="11"/>
      <c r="HT2" s="11"/>
      <c r="HU2" s="230"/>
      <c r="HV2" s="230"/>
      <c r="HW2" s="230"/>
      <c r="HX2" s="62"/>
      <c r="HY2" s="7"/>
      <c r="HZ2" s="230"/>
      <c r="IA2" s="230"/>
      <c r="IB2" s="230"/>
      <c r="IC2" s="230"/>
      <c r="ID2" s="11"/>
      <c r="IE2" s="11"/>
      <c r="IF2" s="230"/>
      <c r="IG2" s="230"/>
      <c r="IH2" s="230"/>
      <c r="II2" s="62"/>
      <c r="IJ2" s="7"/>
      <c r="IK2" s="230"/>
      <c r="IL2" s="230"/>
      <c r="IM2" s="230"/>
      <c r="IN2" s="230"/>
      <c r="IO2" s="11"/>
      <c r="IP2" s="11"/>
      <c r="IQ2" s="230"/>
      <c r="IR2" s="230"/>
      <c r="IS2" s="230"/>
      <c r="IT2" s="62"/>
    </row>
    <row r="3" spans="1:254" ht="104.25" customHeight="1" x14ac:dyDescent="0.3">
      <c r="A3" s="50" t="s">
        <v>305</v>
      </c>
      <c r="B3" s="9" t="s">
        <v>176</v>
      </c>
      <c r="C3" s="11" t="s">
        <v>177</v>
      </c>
      <c r="D3" s="11" t="s">
        <v>178</v>
      </c>
      <c r="E3" s="11"/>
      <c r="F3" s="11" t="s">
        <v>179</v>
      </c>
      <c r="G3" s="26"/>
      <c r="H3" s="62" t="s">
        <v>158</v>
      </c>
      <c r="I3" s="62" t="s">
        <v>159</v>
      </c>
      <c r="J3" s="85" t="s">
        <v>160</v>
      </c>
      <c r="K3" s="88" t="s">
        <v>515</v>
      </c>
      <c r="L3" s="85" t="s">
        <v>162</v>
      </c>
      <c r="M3" s="62" t="s">
        <v>163</v>
      </c>
      <c r="N3" s="233"/>
      <c r="O3" s="234"/>
      <c r="P3" s="233"/>
      <c r="Q3" s="234"/>
      <c r="R3" s="229" t="s">
        <v>13</v>
      </c>
      <c r="S3" s="62" t="s">
        <v>50</v>
      </c>
      <c r="T3" s="62" t="s">
        <v>63</v>
      </c>
      <c r="U3" s="62" t="s">
        <v>164</v>
      </c>
      <c r="V3" s="62" t="s">
        <v>165</v>
      </c>
      <c r="W3" s="11" t="s">
        <v>64</v>
      </c>
      <c r="X3" s="11" t="s">
        <v>166</v>
      </c>
      <c r="Y3" s="62" t="s">
        <v>65</v>
      </c>
      <c r="Z3" s="62" t="s">
        <v>66</v>
      </c>
      <c r="AA3" s="62" t="s">
        <v>167</v>
      </c>
      <c r="AB3" s="4" t="s">
        <v>81</v>
      </c>
      <c r="AC3" s="229" t="s">
        <v>13</v>
      </c>
      <c r="AD3" s="62" t="s">
        <v>50</v>
      </c>
      <c r="AE3" s="62" t="s">
        <v>63</v>
      </c>
      <c r="AF3" s="62" t="s">
        <v>164</v>
      </c>
      <c r="AG3" s="62" t="s">
        <v>165</v>
      </c>
      <c r="AH3" s="11" t="s">
        <v>64</v>
      </c>
      <c r="AI3" s="11" t="s">
        <v>166</v>
      </c>
      <c r="AJ3" s="62" t="s">
        <v>65</v>
      </c>
      <c r="AK3" s="62" t="s">
        <v>66</v>
      </c>
      <c r="AL3" s="62" t="s">
        <v>167</v>
      </c>
      <c r="AM3" s="4" t="s">
        <v>81</v>
      </c>
      <c r="AN3" s="229" t="s">
        <v>13</v>
      </c>
      <c r="AO3" s="62" t="s">
        <v>50</v>
      </c>
      <c r="AP3" s="62" t="s">
        <v>63</v>
      </c>
      <c r="AQ3" s="62" t="s">
        <v>164</v>
      </c>
      <c r="AR3" s="62" t="s">
        <v>165</v>
      </c>
      <c r="AS3" s="11" t="s">
        <v>64</v>
      </c>
      <c r="AT3" s="11" t="s">
        <v>166</v>
      </c>
      <c r="AU3" s="62" t="s">
        <v>65</v>
      </c>
      <c r="AV3" s="62" t="s">
        <v>66</v>
      </c>
      <c r="AW3" s="62" t="s">
        <v>167</v>
      </c>
      <c r="AX3" s="8" t="s">
        <v>81</v>
      </c>
      <c r="AZ3" s="115"/>
      <c r="BA3" s="11"/>
      <c r="BB3" s="11"/>
      <c r="BC3" s="11"/>
      <c r="BD3" s="11"/>
      <c r="BE3" s="11"/>
      <c r="BF3" s="11"/>
      <c r="BG3" s="62"/>
      <c r="BH3" s="62"/>
      <c r="BI3" s="62"/>
      <c r="BJ3" s="11"/>
      <c r="BK3" s="62"/>
      <c r="BL3" s="62"/>
      <c r="BM3" s="233"/>
      <c r="BN3" s="234"/>
      <c r="BO3" s="233"/>
      <c r="BP3" s="234"/>
      <c r="BQ3" s="230"/>
      <c r="BR3" s="62"/>
      <c r="BS3" s="62"/>
      <c r="BT3" s="62"/>
      <c r="BU3" s="62"/>
      <c r="BV3" s="11"/>
      <c r="BW3" s="11"/>
      <c r="BX3" s="62"/>
      <c r="BY3" s="62"/>
      <c r="BZ3" s="62"/>
      <c r="CA3" s="4"/>
      <c r="CB3" s="230"/>
      <c r="CC3" s="62"/>
      <c r="CD3" s="62"/>
      <c r="CE3" s="62"/>
      <c r="CF3" s="62"/>
      <c r="CG3" s="11"/>
      <c r="CH3" s="11"/>
      <c r="CI3" s="62"/>
      <c r="CJ3" s="62"/>
      <c r="CK3" s="62"/>
      <c r="CL3" s="4"/>
      <c r="CM3" s="230"/>
      <c r="CN3" s="62"/>
      <c r="CO3" s="62"/>
      <c r="CP3" s="62"/>
      <c r="CQ3" s="62"/>
      <c r="CR3" s="11"/>
      <c r="CS3" s="11"/>
      <c r="CT3" s="62"/>
      <c r="CU3" s="62"/>
      <c r="CV3" s="62"/>
      <c r="CW3" s="4"/>
      <c r="CY3" s="115"/>
      <c r="CZ3" s="11"/>
      <c r="DA3" s="11"/>
      <c r="DB3" s="11"/>
      <c r="DC3" s="11"/>
      <c r="DD3" s="11"/>
      <c r="DE3" s="11"/>
      <c r="DF3" s="62"/>
      <c r="DG3" s="62"/>
      <c r="DH3" s="62"/>
      <c r="DI3" s="11"/>
      <c r="DJ3" s="62"/>
      <c r="DK3" s="62"/>
      <c r="DL3" s="233"/>
      <c r="DM3" s="234"/>
      <c r="DN3" s="233"/>
      <c r="DO3" s="234"/>
      <c r="DP3" s="230"/>
      <c r="DQ3" s="62"/>
      <c r="DR3" s="62"/>
      <c r="DS3" s="62"/>
      <c r="DT3" s="62"/>
      <c r="DU3" s="11"/>
      <c r="DV3" s="11"/>
      <c r="DW3" s="62"/>
      <c r="DX3" s="62"/>
      <c r="DY3" s="62"/>
      <c r="DZ3" s="4"/>
      <c r="EA3" s="230"/>
      <c r="EB3" s="62"/>
      <c r="EC3" s="62"/>
      <c r="ED3" s="62"/>
      <c r="EE3" s="62"/>
      <c r="EF3" s="11"/>
      <c r="EG3" s="11"/>
      <c r="EH3" s="62"/>
      <c r="EI3" s="62"/>
      <c r="EJ3" s="62"/>
      <c r="EK3" s="4"/>
      <c r="EL3" s="230"/>
      <c r="EM3" s="62"/>
      <c r="EN3" s="62"/>
      <c r="EO3" s="62"/>
      <c r="EP3" s="62"/>
      <c r="EQ3" s="11"/>
      <c r="ER3" s="11"/>
      <c r="ES3" s="62"/>
      <c r="ET3" s="62"/>
      <c r="EU3" s="62"/>
      <c r="EV3" s="4"/>
      <c r="EX3" s="115"/>
      <c r="EY3" s="11"/>
      <c r="EZ3" s="11"/>
      <c r="FA3" s="11"/>
      <c r="FB3" s="11"/>
      <c r="FC3" s="11"/>
      <c r="FD3" s="11"/>
      <c r="FE3" s="62"/>
      <c r="FF3" s="62"/>
      <c r="FG3" s="62"/>
      <c r="FH3" s="11"/>
      <c r="FI3" s="62"/>
      <c r="FJ3" s="62"/>
      <c r="FK3" s="233"/>
      <c r="FL3" s="234"/>
      <c r="FM3" s="233"/>
      <c r="FN3" s="234"/>
      <c r="FO3" s="230"/>
      <c r="FP3" s="62"/>
      <c r="FQ3" s="62"/>
      <c r="FR3" s="62"/>
      <c r="FS3" s="62"/>
      <c r="FT3" s="11"/>
      <c r="FU3" s="11"/>
      <c r="FV3" s="62"/>
      <c r="FW3" s="62"/>
      <c r="FX3" s="62"/>
      <c r="FY3" s="4"/>
      <c r="FZ3" s="230"/>
      <c r="GA3" s="62"/>
      <c r="GB3" s="62"/>
      <c r="GC3" s="62"/>
      <c r="GD3" s="62"/>
      <c r="GE3" s="11"/>
      <c r="GF3" s="11"/>
      <c r="GG3" s="62"/>
      <c r="GH3" s="62"/>
      <c r="GI3" s="62"/>
      <c r="GJ3" s="4"/>
      <c r="GK3" s="230"/>
      <c r="GL3" s="62"/>
      <c r="GM3" s="62"/>
      <c r="GN3" s="62"/>
      <c r="GO3" s="62"/>
      <c r="GP3" s="11"/>
      <c r="GQ3" s="11"/>
      <c r="GR3" s="62"/>
      <c r="GS3" s="62"/>
      <c r="GT3" s="62"/>
      <c r="GU3" s="4"/>
      <c r="GW3" s="115"/>
      <c r="GX3" s="11"/>
      <c r="GY3" s="11"/>
      <c r="GZ3" s="11"/>
      <c r="HA3" s="11"/>
      <c r="HB3" s="11"/>
      <c r="HC3" s="11"/>
      <c r="HD3" s="62"/>
      <c r="HE3" s="62"/>
      <c r="HF3" s="62"/>
      <c r="HG3" s="11"/>
      <c r="HH3" s="62"/>
      <c r="HI3" s="62"/>
      <c r="HJ3" s="233"/>
      <c r="HK3" s="234"/>
      <c r="HL3" s="233"/>
      <c r="HM3" s="234"/>
      <c r="HN3" s="230"/>
      <c r="HO3" s="62"/>
      <c r="HP3" s="62"/>
      <c r="HQ3" s="62"/>
      <c r="HR3" s="62"/>
      <c r="HS3" s="11"/>
      <c r="HT3" s="11"/>
      <c r="HU3" s="62"/>
      <c r="HV3" s="62"/>
      <c r="HW3" s="62"/>
      <c r="HX3" s="4"/>
      <c r="HY3" s="230"/>
      <c r="HZ3" s="62"/>
      <c r="IA3" s="62"/>
      <c r="IB3" s="62"/>
      <c r="IC3" s="62"/>
      <c r="ID3" s="11"/>
      <c r="IE3" s="11"/>
      <c r="IF3" s="62"/>
      <c r="IG3" s="62"/>
      <c r="IH3" s="62"/>
      <c r="II3" s="4"/>
      <c r="IJ3" s="230"/>
      <c r="IK3" s="62"/>
      <c r="IL3" s="62"/>
      <c r="IM3" s="62"/>
      <c r="IN3" s="62"/>
      <c r="IO3" s="11"/>
      <c r="IP3" s="11"/>
      <c r="IQ3" s="62"/>
      <c r="IR3" s="62"/>
      <c r="IS3" s="62"/>
      <c r="IT3" s="4"/>
    </row>
    <row r="4" spans="1:254" ht="30" customHeight="1" x14ac:dyDescent="0.3">
      <c r="A4" s="50" t="s">
        <v>7</v>
      </c>
      <c r="B4" s="1" t="s">
        <v>180</v>
      </c>
      <c r="C4" t="s">
        <v>181</v>
      </c>
      <c r="D4" t="s">
        <v>182</v>
      </c>
      <c r="E4" t="s">
        <v>183</v>
      </c>
      <c r="F4" t="s">
        <v>184</v>
      </c>
      <c r="G4" s="122" t="s">
        <v>185</v>
      </c>
      <c r="H4" s="64"/>
      <c r="I4" s="62"/>
      <c r="J4" s="123"/>
      <c r="K4" s="63"/>
      <c r="L4" s="85"/>
      <c r="M4" s="61" t="s">
        <v>168</v>
      </c>
      <c r="N4" s="230" t="s">
        <v>334</v>
      </c>
      <c r="O4" s="230"/>
      <c r="P4" s="230"/>
      <c r="Q4" s="230"/>
      <c r="R4" s="236"/>
      <c r="S4" s="65" t="s">
        <v>14</v>
      </c>
      <c r="T4" s="65" t="s">
        <v>15</v>
      </c>
      <c r="U4" s="65" t="s">
        <v>16</v>
      </c>
      <c r="V4" s="65" t="s">
        <v>17</v>
      </c>
      <c r="W4" s="65" t="s">
        <v>18</v>
      </c>
      <c r="X4" s="65" t="s">
        <v>19</v>
      </c>
      <c r="Y4" s="65" t="s">
        <v>20</v>
      </c>
      <c r="Z4" s="65" t="s">
        <v>21</v>
      </c>
      <c r="AA4" s="65" t="s">
        <v>22</v>
      </c>
      <c r="AB4" s="65" t="s">
        <v>82</v>
      </c>
      <c r="AC4" s="229"/>
      <c r="AD4" s="62" t="s">
        <v>14</v>
      </c>
      <c r="AE4" s="62" t="s">
        <v>15</v>
      </c>
      <c r="AF4" s="62" t="s">
        <v>16</v>
      </c>
      <c r="AG4" s="62" t="s">
        <v>17</v>
      </c>
      <c r="AH4" s="62" t="s">
        <v>18</v>
      </c>
      <c r="AI4" s="62" t="s">
        <v>19</v>
      </c>
      <c r="AJ4" s="62" t="s">
        <v>20</v>
      </c>
      <c r="AK4" s="62" t="s">
        <v>21</v>
      </c>
      <c r="AL4" s="62" t="s">
        <v>22</v>
      </c>
      <c r="AM4" s="62" t="s">
        <v>82</v>
      </c>
      <c r="AN4" s="229"/>
      <c r="AO4" s="62" t="s">
        <v>14</v>
      </c>
      <c r="AP4" s="62" t="s">
        <v>15</v>
      </c>
      <c r="AQ4" s="62" t="s">
        <v>16</v>
      </c>
      <c r="AR4" s="62" t="s">
        <v>17</v>
      </c>
      <c r="AS4" s="62" t="s">
        <v>18</v>
      </c>
      <c r="AT4" s="62" t="s">
        <v>19</v>
      </c>
      <c r="AU4" s="62" t="s">
        <v>20</v>
      </c>
      <c r="AV4" s="62" t="s">
        <v>21</v>
      </c>
      <c r="AW4" s="62" t="s">
        <v>22</v>
      </c>
      <c r="AX4" s="63" t="s">
        <v>82</v>
      </c>
      <c r="AZ4" s="115"/>
      <c r="BG4" s="62"/>
      <c r="BH4" s="62"/>
      <c r="BI4" s="62"/>
      <c r="BJ4" s="62"/>
      <c r="BK4" s="62"/>
      <c r="BL4" s="62"/>
      <c r="BM4" s="230"/>
      <c r="BN4" s="230"/>
      <c r="BO4" s="230"/>
      <c r="BP4" s="230"/>
      <c r="BQ4" s="230"/>
      <c r="BR4" s="62"/>
      <c r="BS4" s="62"/>
      <c r="BT4" s="62"/>
      <c r="BU4" s="62"/>
      <c r="BV4" s="62"/>
      <c r="BW4" s="62"/>
      <c r="BX4" s="62"/>
      <c r="BY4" s="62"/>
      <c r="BZ4" s="62"/>
      <c r="CA4" s="62"/>
      <c r="CB4" s="230"/>
      <c r="CC4" s="62"/>
      <c r="CD4" s="62"/>
      <c r="CE4" s="62"/>
      <c r="CF4" s="62"/>
      <c r="CG4" s="62"/>
      <c r="CH4" s="62"/>
      <c r="CI4" s="62"/>
      <c r="CJ4" s="62"/>
      <c r="CK4" s="62"/>
      <c r="CL4" s="62"/>
      <c r="CM4" s="230"/>
      <c r="CN4" s="62"/>
      <c r="CO4" s="62"/>
      <c r="CP4" s="62"/>
      <c r="CQ4" s="62"/>
      <c r="CR4" s="62"/>
      <c r="CS4" s="62"/>
      <c r="CT4" s="62"/>
      <c r="CU4" s="62"/>
      <c r="CV4" s="62"/>
      <c r="CW4" s="62"/>
      <c r="CY4" s="115"/>
      <c r="DF4" s="62"/>
      <c r="DG4" s="62"/>
      <c r="DH4" s="62"/>
      <c r="DI4" s="62"/>
      <c r="DJ4" s="62"/>
      <c r="DK4" s="62"/>
      <c r="DL4" s="230"/>
      <c r="DM4" s="230"/>
      <c r="DN4" s="230"/>
      <c r="DO4" s="230"/>
      <c r="DP4" s="230"/>
      <c r="DQ4" s="62"/>
      <c r="DR4" s="62"/>
      <c r="DS4" s="62"/>
      <c r="DT4" s="62"/>
      <c r="DU4" s="62"/>
      <c r="DV4" s="62"/>
      <c r="DW4" s="62"/>
      <c r="DX4" s="62"/>
      <c r="DY4" s="62"/>
      <c r="DZ4" s="62"/>
      <c r="EA4" s="230"/>
      <c r="EB4" s="62"/>
      <c r="EC4" s="62"/>
      <c r="ED4" s="62"/>
      <c r="EE4" s="62"/>
      <c r="EF4" s="62"/>
      <c r="EG4" s="62"/>
      <c r="EH4" s="62"/>
      <c r="EI4" s="62"/>
      <c r="EJ4" s="62"/>
      <c r="EK4" s="62"/>
      <c r="EL4" s="230"/>
      <c r="EM4" s="62"/>
      <c r="EN4" s="62"/>
      <c r="EO4" s="62"/>
      <c r="EP4" s="62"/>
      <c r="EQ4" s="62"/>
      <c r="ER4" s="62"/>
      <c r="ES4" s="62"/>
      <c r="ET4" s="62"/>
      <c r="EU4" s="62"/>
      <c r="EV4" s="62"/>
      <c r="EX4" s="115"/>
      <c r="FE4" s="62"/>
      <c r="FF4" s="62"/>
      <c r="FG4" s="62"/>
      <c r="FH4" s="62"/>
      <c r="FI4" s="62"/>
      <c r="FJ4" s="62"/>
      <c r="FK4" s="230"/>
      <c r="FL4" s="230"/>
      <c r="FM4" s="230"/>
      <c r="FN4" s="230"/>
      <c r="FO4" s="230"/>
      <c r="FP4" s="62"/>
      <c r="FQ4" s="62"/>
      <c r="FR4" s="62"/>
      <c r="FS4" s="62"/>
      <c r="FT4" s="62"/>
      <c r="FU4" s="62"/>
      <c r="FV4" s="62"/>
      <c r="FW4" s="62"/>
      <c r="FX4" s="62"/>
      <c r="FY4" s="62"/>
      <c r="FZ4" s="230"/>
      <c r="GA4" s="62"/>
      <c r="GB4" s="62"/>
      <c r="GC4" s="62"/>
      <c r="GD4" s="62"/>
      <c r="GE4" s="62"/>
      <c r="GF4" s="62"/>
      <c r="GG4" s="62"/>
      <c r="GH4" s="62"/>
      <c r="GI4" s="62"/>
      <c r="GJ4" s="62"/>
      <c r="GK4" s="230"/>
      <c r="GL4" s="62"/>
      <c r="GM4" s="62"/>
      <c r="GN4" s="62"/>
      <c r="GO4" s="62"/>
      <c r="GP4" s="62"/>
      <c r="GQ4" s="62"/>
      <c r="GR4" s="62"/>
      <c r="GS4" s="62"/>
      <c r="GT4" s="62"/>
      <c r="GU4" s="62"/>
      <c r="GW4" s="115"/>
      <c r="HD4" s="62"/>
      <c r="HE4" s="62"/>
      <c r="HF4" s="62"/>
      <c r="HG4" s="62"/>
      <c r="HH4" s="62"/>
      <c r="HI4" s="62"/>
      <c r="HJ4" s="230"/>
      <c r="HK4" s="230"/>
      <c r="HL4" s="230"/>
      <c r="HM4" s="230"/>
      <c r="HN4" s="230"/>
      <c r="HO4" s="62"/>
      <c r="HP4" s="62"/>
      <c r="HQ4" s="62"/>
      <c r="HR4" s="62"/>
      <c r="HS4" s="62"/>
      <c r="HT4" s="62"/>
      <c r="HU4" s="62"/>
      <c r="HV4" s="62"/>
      <c r="HW4" s="62"/>
      <c r="HX4" s="62"/>
      <c r="HY4" s="230"/>
      <c r="HZ4" s="62"/>
      <c r="IA4" s="62"/>
      <c r="IB4" s="62"/>
      <c r="IC4" s="62"/>
      <c r="ID4" s="62"/>
      <c r="IE4" s="62"/>
      <c r="IF4" s="62"/>
      <c r="IG4" s="62"/>
      <c r="IH4" s="62"/>
      <c r="II4" s="62"/>
      <c r="IJ4" s="230"/>
      <c r="IK4" s="62"/>
      <c r="IL4" s="62"/>
      <c r="IM4" s="62"/>
      <c r="IN4" s="62"/>
      <c r="IO4" s="62"/>
      <c r="IP4" s="62"/>
      <c r="IQ4" s="62"/>
      <c r="IR4" s="62"/>
      <c r="IS4" s="62"/>
      <c r="IT4" s="62"/>
    </row>
    <row r="5" spans="1:254" ht="15.75" x14ac:dyDescent="0.25">
      <c r="A5" s="77" t="s">
        <v>121</v>
      </c>
      <c r="B5" s="97"/>
      <c r="C5" s="125"/>
      <c r="D5" s="125"/>
      <c r="E5" s="79"/>
      <c r="F5" s="79"/>
      <c r="G5" s="124"/>
      <c r="H5" t="s">
        <v>120</v>
      </c>
      <c r="I5" s="79" t="s">
        <v>186</v>
      </c>
      <c r="J5" s="78"/>
      <c r="K5" s="101">
        <v>83</v>
      </c>
      <c r="L5" s="76">
        <v>222.26</v>
      </c>
      <c r="M5" s="174"/>
      <c r="N5" s="118"/>
      <c r="O5" s="118"/>
      <c r="P5" s="89">
        <f>IF(N5&lt;0.01*L5,0.01,IF(N5&gt;100*L5,100,N5/L5))</f>
        <v>0.01</v>
      </c>
      <c r="Q5" s="90">
        <f>IF(O5&gt;0,O5/L5,0.01)</f>
        <v>0.01</v>
      </c>
      <c r="R5" s="53">
        <v>1</v>
      </c>
      <c r="S5">
        <v>1</v>
      </c>
      <c r="T5">
        <v>1</v>
      </c>
      <c r="U5">
        <v>1</v>
      </c>
      <c r="V5">
        <v>1</v>
      </c>
      <c r="W5">
        <v>1</v>
      </c>
      <c r="X5">
        <v>0.25</v>
      </c>
      <c r="Y5">
        <v>1</v>
      </c>
      <c r="AA5">
        <v>1</v>
      </c>
      <c r="AB5" s="53">
        <v>1</v>
      </c>
      <c r="AC5" s="91">
        <f>IF(R5&gt;0,(R5/R$29)*LN($P5),"na")</f>
        <v>-4.6051701859880909</v>
      </c>
      <c r="AD5" s="89">
        <f t="shared" ref="AD5:AM20" si="0">IF(S5&gt;0,(S5/S$29)*LN($P5),"na")</f>
        <v>-6.5788145514115586</v>
      </c>
      <c r="AE5" s="89">
        <f t="shared" si="0"/>
        <v>-4.6051701859880909</v>
      </c>
      <c r="AF5" s="89">
        <f t="shared" si="0"/>
        <v>-10.591891427772611</v>
      </c>
      <c r="AG5" s="89">
        <f t="shared" si="0"/>
        <v>-9.9454379603498655</v>
      </c>
      <c r="AH5" s="89">
        <f t="shared" si="0"/>
        <v>-4.767705604317082</v>
      </c>
      <c r="AI5" s="89">
        <f t="shared" si="0"/>
        <v>-1.8420680743952365</v>
      </c>
      <c r="AJ5" s="89">
        <f t="shared" si="0"/>
        <v>-4.6051701859880909</v>
      </c>
      <c r="AK5" s="89" t="str">
        <f t="shared" si="0"/>
        <v>na</v>
      </c>
      <c r="AL5" s="89">
        <f t="shared" si="0"/>
        <v>-4.6051701859880909</v>
      </c>
      <c r="AM5" s="89">
        <f t="shared" si="0"/>
        <v>-4.6051701859880909</v>
      </c>
      <c r="AN5" s="91">
        <f>IF(R5&gt;0,(((R5/R$29)^2)*($Q5^2))/($P5^2),"na")</f>
        <v>1</v>
      </c>
      <c r="AO5" s="89">
        <f t="shared" ref="AO5:AX20" si="1">IF(S5&gt;0,(((S5/S$29)^2)*($Q5^2))/($P5^2),"na")</f>
        <v>2.0408163265306123</v>
      </c>
      <c r="AP5" s="89">
        <f t="shared" si="1"/>
        <v>1</v>
      </c>
      <c r="AQ5" s="89">
        <f t="shared" si="1"/>
        <v>5.29</v>
      </c>
      <c r="AR5" s="89">
        <f t="shared" si="1"/>
        <v>4.6639776058542157</v>
      </c>
      <c r="AS5" s="89">
        <f t="shared" si="1"/>
        <v>1.0718339100346017</v>
      </c>
      <c r="AT5" s="89">
        <f t="shared" si="1"/>
        <v>0.16000000000000003</v>
      </c>
      <c r="AU5" s="89">
        <f t="shared" si="1"/>
        <v>1</v>
      </c>
      <c r="AV5" s="89" t="str">
        <f t="shared" si="1"/>
        <v>na</v>
      </c>
      <c r="AW5" s="89">
        <f t="shared" si="1"/>
        <v>1</v>
      </c>
      <c r="AX5" s="90">
        <f t="shared" si="1"/>
        <v>1</v>
      </c>
      <c r="AZ5" s="13"/>
      <c r="BA5" s="13"/>
      <c r="BB5" s="53"/>
      <c r="BC5" s="53"/>
      <c r="BK5" s="16"/>
      <c r="BL5" s="36"/>
      <c r="BM5" s="16"/>
      <c r="BN5" s="16"/>
      <c r="BO5" s="12"/>
      <c r="BP5" s="12"/>
      <c r="BQ5" s="53"/>
      <c r="CA5" s="53"/>
      <c r="CB5" s="12"/>
      <c r="CC5" s="12"/>
      <c r="CD5" s="12"/>
      <c r="CE5" s="12"/>
      <c r="CF5" s="12"/>
      <c r="CG5" s="12"/>
      <c r="CH5" s="12"/>
      <c r="CI5" s="12"/>
      <c r="CJ5" s="12"/>
      <c r="CK5" s="12"/>
      <c r="CL5" s="12"/>
      <c r="CM5" s="12"/>
      <c r="CN5" s="12"/>
      <c r="CO5" s="12"/>
      <c r="CP5" s="12"/>
      <c r="CQ5" s="12"/>
      <c r="CR5" s="12"/>
      <c r="CS5" s="12"/>
      <c r="CT5" s="12"/>
      <c r="CU5" s="12"/>
      <c r="CV5" s="12"/>
      <c r="CW5" s="12"/>
      <c r="CY5" s="13"/>
      <c r="CZ5" s="13"/>
      <c r="DA5" s="53"/>
      <c r="DB5" s="53"/>
      <c r="DJ5" s="16"/>
      <c r="DK5" s="36"/>
      <c r="DL5" s="16"/>
      <c r="DM5" s="16"/>
      <c r="DN5" s="12"/>
      <c r="DO5" s="12"/>
      <c r="DP5" s="53"/>
      <c r="DZ5" s="53"/>
      <c r="EA5" s="12"/>
      <c r="EB5" s="12"/>
      <c r="EC5" s="12"/>
      <c r="ED5" s="12"/>
      <c r="EE5" s="12"/>
      <c r="EF5" s="12"/>
      <c r="EG5" s="12"/>
      <c r="EH5" s="12"/>
      <c r="EI5" s="12"/>
      <c r="EJ5" s="12"/>
      <c r="EK5" s="12"/>
      <c r="EL5" s="12"/>
      <c r="EM5" s="12"/>
      <c r="EN5" s="12"/>
      <c r="EO5" s="12"/>
      <c r="EP5" s="12"/>
      <c r="EQ5" s="12"/>
      <c r="ER5" s="12"/>
      <c r="ES5" s="12"/>
      <c r="ET5" s="12"/>
      <c r="EU5" s="12"/>
      <c r="EV5" s="12"/>
      <c r="EX5" s="13"/>
      <c r="EY5" s="13"/>
      <c r="EZ5" s="53"/>
      <c r="FA5" s="53"/>
      <c r="FI5" s="16"/>
      <c r="FJ5" s="36"/>
      <c r="FK5" s="16"/>
      <c r="FL5" s="16"/>
      <c r="FM5" s="12"/>
      <c r="FN5" s="12"/>
      <c r="FO5" s="53"/>
      <c r="FY5" s="53"/>
      <c r="FZ5" s="12"/>
      <c r="GA5" s="12"/>
      <c r="GB5" s="12"/>
      <c r="GC5" s="12"/>
      <c r="GD5" s="12"/>
      <c r="GE5" s="12"/>
      <c r="GF5" s="12"/>
      <c r="GG5" s="12"/>
      <c r="GH5" s="12"/>
      <c r="GI5" s="12"/>
      <c r="GJ5" s="12"/>
      <c r="GK5" s="12"/>
      <c r="GL5" s="12"/>
      <c r="GM5" s="12"/>
      <c r="GN5" s="12"/>
      <c r="GO5" s="12"/>
      <c r="GP5" s="12"/>
      <c r="GQ5" s="12"/>
      <c r="GR5" s="12"/>
      <c r="GS5" s="12"/>
      <c r="GT5" s="12"/>
      <c r="GU5" s="12"/>
      <c r="GW5" s="13"/>
      <c r="GX5" s="13"/>
      <c r="GY5" s="53"/>
      <c r="GZ5" s="53"/>
      <c r="HH5" s="16"/>
      <c r="HI5" s="36"/>
      <c r="HJ5" s="16"/>
      <c r="HK5" s="16"/>
      <c r="HL5" s="12"/>
      <c r="HM5" s="12"/>
      <c r="HN5" s="53"/>
      <c r="HX5" s="53"/>
      <c r="HY5" s="12"/>
      <c r="HZ5" s="12"/>
      <c r="IA5" s="12"/>
      <c r="IB5" s="12"/>
      <c r="IC5" s="12"/>
      <c r="ID5" s="12"/>
      <c r="IE5" s="12"/>
      <c r="IF5" s="12"/>
      <c r="IG5" s="12"/>
      <c r="IH5" s="12"/>
      <c r="II5" s="12"/>
      <c r="IJ5" s="12"/>
      <c r="IK5" s="12"/>
      <c r="IL5" s="12"/>
      <c r="IM5" s="12"/>
      <c r="IN5" s="12"/>
      <c r="IO5" s="12"/>
      <c r="IP5" s="12"/>
      <c r="IQ5" s="12"/>
      <c r="IR5" s="12"/>
      <c r="IS5" s="12"/>
      <c r="IT5" s="12"/>
    </row>
    <row r="6" spans="1:254" x14ac:dyDescent="0.25">
      <c r="A6" s="58" t="s">
        <v>192</v>
      </c>
      <c r="B6" s="81"/>
      <c r="G6" s="2"/>
      <c r="H6" t="s">
        <v>8</v>
      </c>
      <c r="I6" t="s">
        <v>186</v>
      </c>
      <c r="J6" s="78"/>
      <c r="K6" s="78">
        <v>16</v>
      </c>
      <c r="L6" s="54">
        <v>223.37</v>
      </c>
      <c r="M6" s="175"/>
      <c r="N6" s="57"/>
      <c r="O6" s="57"/>
      <c r="P6" s="12">
        <f>IF(N6&lt;0.01*L6,0.01,IF(N6&gt;100*L6,100,N6/L6))</f>
        <v>0.01</v>
      </c>
      <c r="Q6" s="67">
        <f t="shared" ref="Q6:Q27" si="2">IF(O6&gt;0,O6/L6,0.01)</f>
        <v>0.01</v>
      </c>
      <c r="R6">
        <v>1</v>
      </c>
      <c r="T6">
        <v>1</v>
      </c>
      <c r="U6">
        <v>0.125</v>
      </c>
      <c r="V6">
        <v>0.05</v>
      </c>
      <c r="W6">
        <v>1</v>
      </c>
      <c r="Y6">
        <v>1</v>
      </c>
      <c r="AA6">
        <v>1</v>
      </c>
      <c r="AB6">
        <v>1</v>
      </c>
      <c r="AC6" s="25">
        <f t="shared" ref="AC6:AC27" si="3">IF(R6&gt;0,(R6/R$29)*LN($P6),"na")</f>
        <v>-4.6051701859880909</v>
      </c>
      <c r="AD6" s="12" t="str">
        <f t="shared" si="0"/>
        <v>na</v>
      </c>
      <c r="AE6" s="12">
        <f t="shared" si="0"/>
        <v>-4.6051701859880909</v>
      </c>
      <c r="AF6" s="12">
        <f t="shared" si="0"/>
        <v>-1.3239864284715763</v>
      </c>
      <c r="AG6" s="12">
        <f t="shared" si="0"/>
        <v>-0.49727189801749327</v>
      </c>
      <c r="AH6" s="12">
        <f t="shared" si="0"/>
        <v>-4.767705604317082</v>
      </c>
      <c r="AI6" s="12" t="str">
        <f t="shared" si="0"/>
        <v>na</v>
      </c>
      <c r="AJ6" s="12">
        <f t="shared" si="0"/>
        <v>-4.6051701859880909</v>
      </c>
      <c r="AK6" s="12" t="str">
        <f t="shared" si="0"/>
        <v>na</v>
      </c>
      <c r="AL6" s="12">
        <f t="shared" si="0"/>
        <v>-4.6051701859880909</v>
      </c>
      <c r="AM6" s="12">
        <f t="shared" si="0"/>
        <v>-4.6051701859880909</v>
      </c>
      <c r="AN6" s="25">
        <f t="shared" ref="AN6:AN27" si="4">IF(R6&gt;0,(((R6/R$29)^2)*($Q6^2))/($P6^2),"na")</f>
        <v>1</v>
      </c>
      <c r="AO6" s="12" t="str">
        <f t="shared" si="1"/>
        <v>na</v>
      </c>
      <c r="AP6" s="12">
        <f t="shared" si="1"/>
        <v>1</v>
      </c>
      <c r="AQ6" s="12">
        <f t="shared" si="1"/>
        <v>8.2656250000000001E-2</v>
      </c>
      <c r="AR6" s="12">
        <f t="shared" si="1"/>
        <v>1.165994401463554E-2</v>
      </c>
      <c r="AS6" s="12">
        <f t="shared" si="1"/>
        <v>1.0718339100346017</v>
      </c>
      <c r="AT6" s="12" t="str">
        <f t="shared" si="1"/>
        <v>na</v>
      </c>
      <c r="AU6" s="12">
        <f t="shared" si="1"/>
        <v>1</v>
      </c>
      <c r="AV6" s="12" t="str">
        <f t="shared" si="1"/>
        <v>na</v>
      </c>
      <c r="AW6" s="12">
        <f t="shared" si="1"/>
        <v>1</v>
      </c>
      <c r="AX6" s="67">
        <f t="shared" si="1"/>
        <v>1</v>
      </c>
      <c r="AZ6" s="13"/>
      <c r="BA6" s="13"/>
      <c r="BK6" s="55"/>
      <c r="BL6" s="36"/>
      <c r="BM6" s="75"/>
      <c r="BN6" s="75"/>
      <c r="BO6" s="12"/>
      <c r="BP6" s="12"/>
      <c r="CB6" s="12"/>
      <c r="CC6" s="12"/>
      <c r="CD6" s="12"/>
      <c r="CE6" s="12"/>
      <c r="CF6" s="12"/>
      <c r="CG6" s="12"/>
      <c r="CH6" s="12"/>
      <c r="CI6" s="12"/>
      <c r="CJ6" s="12"/>
      <c r="CK6" s="12"/>
      <c r="CL6" s="12"/>
      <c r="CM6" s="12"/>
      <c r="CN6" s="12"/>
      <c r="CO6" s="12"/>
      <c r="CP6" s="12"/>
      <c r="CQ6" s="12"/>
      <c r="CR6" s="12"/>
      <c r="CS6" s="12"/>
      <c r="CT6" s="12"/>
      <c r="CU6" s="12"/>
      <c r="CV6" s="12"/>
      <c r="CW6" s="12"/>
      <c r="CY6" s="13"/>
      <c r="CZ6" s="13"/>
      <c r="DJ6" s="55"/>
      <c r="DK6" s="36"/>
      <c r="DL6" s="75"/>
      <c r="DM6" s="75"/>
      <c r="DN6" s="12"/>
      <c r="DO6" s="12"/>
      <c r="EA6" s="12"/>
      <c r="EB6" s="12"/>
      <c r="EC6" s="12"/>
      <c r="ED6" s="12"/>
      <c r="EE6" s="12"/>
      <c r="EF6" s="12"/>
      <c r="EG6" s="12"/>
      <c r="EH6" s="12"/>
      <c r="EI6" s="12"/>
      <c r="EJ6" s="12"/>
      <c r="EK6" s="12"/>
      <c r="EL6" s="12"/>
      <c r="EM6" s="12"/>
      <c r="EN6" s="12"/>
      <c r="EO6" s="12"/>
      <c r="EP6" s="12"/>
      <c r="EQ6" s="12"/>
      <c r="ER6" s="12"/>
      <c r="ES6" s="12"/>
      <c r="ET6" s="12"/>
      <c r="EU6" s="12"/>
      <c r="EV6" s="12"/>
      <c r="EX6" s="13"/>
      <c r="EY6" s="13"/>
      <c r="FI6" s="55"/>
      <c r="FJ6" s="36"/>
      <c r="FK6" s="75"/>
      <c r="FL6" s="75"/>
      <c r="FM6" s="12"/>
      <c r="FN6" s="12"/>
      <c r="FZ6" s="12"/>
      <c r="GA6" s="12"/>
      <c r="GB6" s="12"/>
      <c r="GC6" s="12"/>
      <c r="GD6" s="12"/>
      <c r="GE6" s="12"/>
      <c r="GF6" s="12"/>
      <c r="GG6" s="12"/>
      <c r="GH6" s="12"/>
      <c r="GI6" s="12"/>
      <c r="GJ6" s="12"/>
      <c r="GK6" s="12"/>
      <c r="GL6" s="12"/>
      <c r="GM6" s="12"/>
      <c r="GN6" s="12"/>
      <c r="GO6" s="12"/>
      <c r="GP6" s="12"/>
      <c r="GQ6" s="12"/>
      <c r="GR6" s="12"/>
      <c r="GS6" s="12"/>
      <c r="GT6" s="12"/>
      <c r="GU6" s="12"/>
      <c r="GW6" s="13"/>
      <c r="GX6" s="13"/>
      <c r="HH6" s="55"/>
      <c r="HI6" s="36"/>
      <c r="HJ6" s="75"/>
      <c r="HK6" s="75"/>
      <c r="HL6" s="12"/>
      <c r="HM6" s="12"/>
      <c r="HY6" s="12"/>
      <c r="HZ6" s="12"/>
      <c r="IA6" s="12"/>
      <c r="IB6" s="12"/>
      <c r="IC6" s="12"/>
      <c r="ID6" s="12"/>
      <c r="IE6" s="12"/>
      <c r="IF6" s="12"/>
      <c r="IG6" s="12"/>
      <c r="IH6" s="12"/>
      <c r="II6" s="12"/>
      <c r="IJ6" s="12"/>
      <c r="IK6" s="12"/>
      <c r="IL6" s="12"/>
      <c r="IM6" s="12"/>
      <c r="IN6" s="12"/>
      <c r="IO6" s="12"/>
      <c r="IP6" s="12"/>
      <c r="IQ6" s="12"/>
      <c r="IR6" s="12"/>
      <c r="IS6" s="12"/>
      <c r="IT6" s="12"/>
    </row>
    <row r="7" spans="1:254" x14ac:dyDescent="0.25">
      <c r="A7" s="58" t="s">
        <v>88</v>
      </c>
      <c r="B7" s="81"/>
      <c r="G7" s="2"/>
      <c r="H7" t="s">
        <v>8</v>
      </c>
      <c r="I7" t="s">
        <v>186</v>
      </c>
      <c r="J7" s="78"/>
      <c r="K7" s="78">
        <v>16</v>
      </c>
      <c r="L7" s="54">
        <v>149.69</v>
      </c>
      <c r="M7" s="175"/>
      <c r="N7" s="57"/>
      <c r="O7" s="57"/>
      <c r="P7" s="12">
        <f t="shared" ref="P7:P27" si="5">IF(N7&lt;0.01*L7,0.01,IF(N7&gt;100*L7,100,N7/L7))</f>
        <v>0.01</v>
      </c>
      <c r="Q7" s="67">
        <f t="shared" si="2"/>
        <v>0.01</v>
      </c>
      <c r="R7">
        <v>1</v>
      </c>
      <c r="S7">
        <v>1</v>
      </c>
      <c r="T7">
        <v>1</v>
      </c>
      <c r="U7">
        <v>1</v>
      </c>
      <c r="V7">
        <v>1</v>
      </c>
      <c r="AB7">
        <v>1</v>
      </c>
      <c r="AC7" s="25">
        <f t="shared" si="3"/>
        <v>-4.6051701859880909</v>
      </c>
      <c r="AD7" s="12">
        <f t="shared" si="0"/>
        <v>-6.5788145514115586</v>
      </c>
      <c r="AE7" s="12">
        <f t="shared" si="0"/>
        <v>-4.6051701859880909</v>
      </c>
      <c r="AF7" s="12">
        <f t="shared" si="0"/>
        <v>-10.591891427772611</v>
      </c>
      <c r="AG7" s="12">
        <f t="shared" si="0"/>
        <v>-9.9454379603498655</v>
      </c>
      <c r="AH7" s="12" t="str">
        <f t="shared" si="0"/>
        <v>na</v>
      </c>
      <c r="AI7" s="12" t="str">
        <f t="shared" si="0"/>
        <v>na</v>
      </c>
      <c r="AJ7" s="12" t="str">
        <f t="shared" si="0"/>
        <v>na</v>
      </c>
      <c r="AK7" s="12" t="str">
        <f t="shared" si="0"/>
        <v>na</v>
      </c>
      <c r="AL7" s="12" t="str">
        <f t="shared" si="0"/>
        <v>na</v>
      </c>
      <c r="AM7" s="12">
        <f t="shared" si="0"/>
        <v>-4.6051701859880909</v>
      </c>
      <c r="AN7" s="25">
        <f t="shared" si="4"/>
        <v>1</v>
      </c>
      <c r="AO7" s="12">
        <f t="shared" si="1"/>
        <v>2.0408163265306123</v>
      </c>
      <c r="AP7" s="12">
        <f t="shared" si="1"/>
        <v>1</v>
      </c>
      <c r="AQ7" s="12">
        <f t="shared" si="1"/>
        <v>5.29</v>
      </c>
      <c r="AR7" s="12">
        <f t="shared" si="1"/>
        <v>4.6639776058542157</v>
      </c>
      <c r="AS7" s="12" t="str">
        <f t="shared" si="1"/>
        <v>na</v>
      </c>
      <c r="AT7" s="12" t="str">
        <f t="shared" si="1"/>
        <v>na</v>
      </c>
      <c r="AU7" s="12" t="str">
        <f t="shared" si="1"/>
        <v>na</v>
      </c>
      <c r="AV7" s="12" t="str">
        <f t="shared" si="1"/>
        <v>na</v>
      </c>
      <c r="AW7" s="12" t="str">
        <f t="shared" si="1"/>
        <v>na</v>
      </c>
      <c r="AX7" s="67">
        <f t="shared" si="1"/>
        <v>1</v>
      </c>
      <c r="AZ7" s="13"/>
      <c r="BA7" s="13"/>
      <c r="BK7" s="55"/>
      <c r="BL7" s="36"/>
      <c r="BM7" s="75"/>
      <c r="BN7" s="75"/>
      <c r="BO7" s="12"/>
      <c r="BP7" s="12"/>
      <c r="CB7" s="12"/>
      <c r="CC7" s="12"/>
      <c r="CD7" s="12"/>
      <c r="CE7" s="12"/>
      <c r="CF7" s="12"/>
      <c r="CG7" s="12"/>
      <c r="CH7" s="12"/>
      <c r="CI7" s="12"/>
      <c r="CJ7" s="12"/>
      <c r="CK7" s="12"/>
      <c r="CL7" s="12"/>
      <c r="CM7" s="12"/>
      <c r="CN7" s="12"/>
      <c r="CO7" s="12"/>
      <c r="CP7" s="12"/>
      <c r="CQ7" s="12"/>
      <c r="CR7" s="12"/>
      <c r="CS7" s="12"/>
      <c r="CT7" s="12"/>
      <c r="CU7" s="12"/>
      <c r="CV7" s="12"/>
      <c r="CW7" s="12"/>
      <c r="CY7" s="13"/>
      <c r="CZ7" s="13"/>
      <c r="DJ7" s="55"/>
      <c r="DK7" s="36"/>
      <c r="DL7" s="75"/>
      <c r="DM7" s="75"/>
      <c r="DN7" s="12"/>
      <c r="DO7" s="12"/>
      <c r="EA7" s="12"/>
      <c r="EB7" s="12"/>
      <c r="EC7" s="12"/>
      <c r="ED7" s="12"/>
      <c r="EE7" s="12"/>
      <c r="EF7" s="12"/>
      <c r="EG7" s="12"/>
      <c r="EH7" s="12"/>
      <c r="EI7" s="12"/>
      <c r="EJ7" s="12"/>
      <c r="EK7" s="12"/>
      <c r="EL7" s="12"/>
      <c r="EM7" s="12"/>
      <c r="EN7" s="12"/>
      <c r="EO7" s="12"/>
      <c r="EP7" s="12"/>
      <c r="EQ7" s="12"/>
      <c r="ER7" s="12"/>
      <c r="ES7" s="12"/>
      <c r="ET7" s="12"/>
      <c r="EU7" s="12"/>
      <c r="EV7" s="12"/>
      <c r="EX7" s="13"/>
      <c r="EY7" s="13"/>
      <c r="FI7" s="55"/>
      <c r="FJ7" s="36"/>
      <c r="FK7" s="75"/>
      <c r="FL7" s="75"/>
      <c r="FM7" s="12"/>
      <c r="FN7" s="12"/>
      <c r="FZ7" s="12"/>
      <c r="GA7" s="12"/>
      <c r="GB7" s="12"/>
      <c r="GC7" s="12"/>
      <c r="GD7" s="12"/>
      <c r="GE7" s="12"/>
      <c r="GF7" s="12"/>
      <c r="GG7" s="12"/>
      <c r="GH7" s="12"/>
      <c r="GI7" s="12"/>
      <c r="GJ7" s="12"/>
      <c r="GK7" s="12"/>
      <c r="GL7" s="12"/>
      <c r="GM7" s="12"/>
      <c r="GN7" s="12"/>
      <c r="GO7" s="12"/>
      <c r="GP7" s="12"/>
      <c r="GQ7" s="12"/>
      <c r="GR7" s="12"/>
      <c r="GS7" s="12"/>
      <c r="GT7" s="12"/>
      <c r="GU7" s="12"/>
      <c r="GW7" s="13"/>
      <c r="GX7" s="13"/>
      <c r="HH7" s="55"/>
      <c r="HI7" s="36"/>
      <c r="HJ7" s="75"/>
      <c r="HK7" s="75"/>
      <c r="HL7" s="12"/>
      <c r="HM7" s="12"/>
      <c r="HY7" s="12"/>
      <c r="HZ7" s="12"/>
      <c r="IA7" s="12"/>
      <c r="IB7" s="12"/>
      <c r="IC7" s="12"/>
      <c r="ID7" s="12"/>
      <c r="IE7" s="12"/>
      <c r="IF7" s="12"/>
      <c r="IG7" s="12"/>
      <c r="IH7" s="12"/>
      <c r="II7" s="12"/>
      <c r="IJ7" s="12"/>
      <c r="IK7" s="12"/>
      <c r="IL7" s="12"/>
      <c r="IM7" s="12"/>
      <c r="IN7" s="12"/>
      <c r="IO7" s="12"/>
      <c r="IP7" s="12"/>
      <c r="IQ7" s="12"/>
      <c r="IR7" s="12"/>
      <c r="IS7" s="12"/>
      <c r="IT7" s="12"/>
    </row>
    <row r="8" spans="1:254" x14ac:dyDescent="0.25">
      <c r="A8" s="58" t="s">
        <v>90</v>
      </c>
      <c r="B8" s="81"/>
      <c r="G8" s="2"/>
      <c r="H8" t="s">
        <v>120</v>
      </c>
      <c r="I8" t="s">
        <v>186</v>
      </c>
      <c r="J8" s="78"/>
      <c r="K8" s="78">
        <v>83</v>
      </c>
      <c r="L8" s="16">
        <v>2.4E-2</v>
      </c>
      <c r="M8" s="166"/>
      <c r="N8" s="112"/>
      <c r="O8" s="112"/>
      <c r="P8" s="12">
        <f t="shared" si="5"/>
        <v>0.01</v>
      </c>
      <c r="Q8" s="67">
        <f t="shared" si="2"/>
        <v>0.01</v>
      </c>
      <c r="R8">
        <v>1</v>
      </c>
      <c r="S8" s="11">
        <v>1</v>
      </c>
      <c r="T8" s="11"/>
      <c r="U8" s="11">
        <v>0.375</v>
      </c>
      <c r="V8" s="11">
        <v>1</v>
      </c>
      <c r="W8" s="11">
        <v>0.25</v>
      </c>
      <c r="X8" s="11"/>
      <c r="Y8" s="11"/>
      <c r="Z8" s="11"/>
      <c r="AA8" s="11"/>
      <c r="AB8">
        <v>1</v>
      </c>
      <c r="AC8" s="25">
        <f t="shared" si="3"/>
        <v>-4.6051701859880909</v>
      </c>
      <c r="AD8" s="12">
        <f t="shared" si="0"/>
        <v>-6.5788145514115586</v>
      </c>
      <c r="AE8" s="12" t="str">
        <f t="shared" si="0"/>
        <v>na</v>
      </c>
      <c r="AF8" s="12">
        <f t="shared" si="0"/>
        <v>-3.9719592854147288</v>
      </c>
      <c r="AG8" s="12">
        <f t="shared" si="0"/>
        <v>-9.9454379603498655</v>
      </c>
      <c r="AH8" s="12">
        <f t="shared" si="0"/>
        <v>-1.1919264010792705</v>
      </c>
      <c r="AI8" s="12" t="str">
        <f t="shared" si="0"/>
        <v>na</v>
      </c>
      <c r="AJ8" s="12" t="str">
        <f t="shared" si="0"/>
        <v>na</v>
      </c>
      <c r="AK8" s="12" t="str">
        <f t="shared" si="0"/>
        <v>na</v>
      </c>
      <c r="AL8" s="12" t="str">
        <f t="shared" si="0"/>
        <v>na</v>
      </c>
      <c r="AM8" s="12">
        <f t="shared" si="0"/>
        <v>-4.6051701859880909</v>
      </c>
      <c r="AN8" s="25">
        <f t="shared" si="4"/>
        <v>1</v>
      </c>
      <c r="AO8" s="12">
        <f t="shared" si="1"/>
        <v>2.0408163265306123</v>
      </c>
      <c r="AP8" s="12" t="str">
        <f t="shared" si="1"/>
        <v>na</v>
      </c>
      <c r="AQ8" s="12">
        <f t="shared" si="1"/>
        <v>0.74390624999999999</v>
      </c>
      <c r="AR8" s="12">
        <f t="shared" si="1"/>
        <v>4.6639776058542157</v>
      </c>
      <c r="AS8" s="12">
        <f t="shared" si="1"/>
        <v>6.6989619377162607E-2</v>
      </c>
      <c r="AT8" s="12" t="str">
        <f t="shared" si="1"/>
        <v>na</v>
      </c>
      <c r="AU8" s="12" t="str">
        <f t="shared" si="1"/>
        <v>na</v>
      </c>
      <c r="AV8" s="12" t="str">
        <f t="shared" si="1"/>
        <v>na</v>
      </c>
      <c r="AW8" s="12" t="str">
        <f t="shared" si="1"/>
        <v>na</v>
      </c>
      <c r="AX8" s="67">
        <f t="shared" si="1"/>
        <v>1</v>
      </c>
      <c r="AZ8" s="13"/>
      <c r="BA8" s="13"/>
      <c r="BK8" s="16"/>
      <c r="BL8" s="120"/>
      <c r="BM8" s="16"/>
      <c r="BN8" s="16"/>
      <c r="BO8" s="12"/>
      <c r="BP8" s="12"/>
      <c r="CB8" s="12"/>
      <c r="CC8" s="12"/>
      <c r="CD8" s="12"/>
      <c r="CE8" s="12"/>
      <c r="CF8" s="12"/>
      <c r="CG8" s="12"/>
      <c r="CH8" s="12"/>
      <c r="CI8" s="12"/>
      <c r="CJ8" s="12"/>
      <c r="CK8" s="12"/>
      <c r="CL8" s="12"/>
      <c r="CM8" s="12"/>
      <c r="CN8" s="12"/>
      <c r="CO8" s="12"/>
      <c r="CP8" s="12"/>
      <c r="CQ8" s="12"/>
      <c r="CR8" s="12"/>
      <c r="CS8" s="12"/>
      <c r="CT8" s="12"/>
      <c r="CU8" s="12"/>
      <c r="CV8" s="12"/>
      <c r="CW8" s="12"/>
      <c r="CY8" s="13"/>
      <c r="CZ8" s="13"/>
      <c r="DJ8" s="16"/>
      <c r="DK8" s="36"/>
      <c r="DL8" s="16"/>
      <c r="DM8" s="16"/>
      <c r="DN8" s="12"/>
      <c r="DO8" s="12"/>
      <c r="DQ8" s="11"/>
      <c r="DR8" s="11"/>
      <c r="DS8" s="11"/>
      <c r="DT8" s="11"/>
      <c r="DU8" s="11"/>
      <c r="DV8" s="11"/>
      <c r="DW8" s="11"/>
      <c r="DX8" s="11"/>
      <c r="DY8" s="11"/>
      <c r="EA8" s="12"/>
      <c r="EB8" s="12"/>
      <c r="EC8" s="12"/>
      <c r="ED8" s="12"/>
      <c r="EE8" s="12"/>
      <c r="EF8" s="12"/>
      <c r="EG8" s="12"/>
      <c r="EH8" s="12"/>
      <c r="EI8" s="12"/>
      <c r="EJ8" s="12"/>
      <c r="EK8" s="12"/>
      <c r="EL8" s="12"/>
      <c r="EM8" s="12"/>
      <c r="EN8" s="12"/>
      <c r="EO8" s="12"/>
      <c r="EP8" s="12"/>
      <c r="EQ8" s="12"/>
      <c r="ER8" s="12"/>
      <c r="ES8" s="12"/>
      <c r="ET8" s="12"/>
      <c r="EU8" s="12"/>
      <c r="EV8" s="12"/>
      <c r="EX8" s="13"/>
      <c r="EY8" s="13"/>
      <c r="FI8" s="16"/>
      <c r="FJ8" s="36"/>
      <c r="FK8" s="16"/>
      <c r="FL8" s="16"/>
      <c r="FM8" s="12"/>
      <c r="FN8" s="12"/>
      <c r="FP8" s="11"/>
      <c r="FQ8" s="11"/>
      <c r="FR8" s="11"/>
      <c r="FS8" s="11"/>
      <c r="FT8" s="11"/>
      <c r="FU8" s="11"/>
      <c r="FV8" s="11"/>
      <c r="FW8" s="11"/>
      <c r="FX8" s="11"/>
      <c r="FZ8" s="12"/>
      <c r="GA8" s="12"/>
      <c r="GB8" s="12"/>
      <c r="GC8" s="12"/>
      <c r="GD8" s="12"/>
      <c r="GE8" s="12"/>
      <c r="GF8" s="12"/>
      <c r="GG8" s="12"/>
      <c r="GH8" s="12"/>
      <c r="GI8" s="12"/>
      <c r="GJ8" s="12"/>
      <c r="GK8" s="12"/>
      <c r="GL8" s="12"/>
      <c r="GM8" s="12"/>
      <c r="GN8" s="12"/>
      <c r="GO8" s="12"/>
      <c r="GP8" s="12"/>
      <c r="GQ8" s="12"/>
      <c r="GR8" s="12"/>
      <c r="GS8" s="12"/>
      <c r="GT8" s="12"/>
      <c r="GU8" s="12"/>
      <c r="GW8" s="13"/>
      <c r="GX8" s="13"/>
      <c r="HH8" s="16"/>
      <c r="HI8" s="36"/>
      <c r="HJ8" s="16"/>
      <c r="HK8" s="16"/>
      <c r="HL8" s="12"/>
      <c r="HM8" s="12"/>
      <c r="HO8" s="11"/>
      <c r="HP8" s="11"/>
      <c r="HQ8" s="11"/>
      <c r="HR8" s="11"/>
      <c r="HS8" s="11"/>
      <c r="HT8" s="11"/>
      <c r="HU8" s="11"/>
      <c r="HV8" s="11"/>
      <c r="HW8" s="11"/>
      <c r="HY8" s="12"/>
      <c r="HZ8" s="12"/>
      <c r="IA8" s="12"/>
      <c r="IB8" s="12"/>
      <c r="IC8" s="12"/>
      <c r="ID8" s="12"/>
      <c r="IE8" s="12"/>
      <c r="IF8" s="12"/>
      <c r="IG8" s="12"/>
      <c r="IH8" s="12"/>
      <c r="II8" s="12"/>
      <c r="IJ8" s="12"/>
      <c r="IK8" s="12"/>
      <c r="IL8" s="12"/>
      <c r="IM8" s="12"/>
      <c r="IN8" s="12"/>
      <c r="IO8" s="12"/>
      <c r="IP8" s="12"/>
      <c r="IQ8" s="12"/>
      <c r="IR8" s="12"/>
      <c r="IS8" s="12"/>
      <c r="IT8" s="12"/>
    </row>
    <row r="9" spans="1:254" x14ac:dyDescent="0.25">
      <c r="A9" s="58" t="s">
        <v>122</v>
      </c>
      <c r="B9" s="81"/>
      <c r="G9" s="2"/>
      <c r="H9" t="s">
        <v>120</v>
      </c>
      <c r="I9" t="s">
        <v>186</v>
      </c>
      <c r="J9" s="78"/>
      <c r="K9" s="78">
        <v>83</v>
      </c>
      <c r="L9" s="16">
        <v>7.19</v>
      </c>
      <c r="M9" s="166"/>
      <c r="N9" s="112"/>
      <c r="O9" s="112"/>
      <c r="P9" s="12">
        <f t="shared" si="5"/>
        <v>0.01</v>
      </c>
      <c r="Q9" s="67">
        <f t="shared" si="2"/>
        <v>0.01</v>
      </c>
      <c r="R9" s="15">
        <v>1</v>
      </c>
      <c r="S9">
        <v>1</v>
      </c>
      <c r="T9">
        <v>1</v>
      </c>
      <c r="U9">
        <v>1</v>
      </c>
      <c r="V9">
        <v>1</v>
      </c>
      <c r="W9">
        <v>1</v>
      </c>
      <c r="Y9">
        <v>1</v>
      </c>
      <c r="AA9">
        <v>1</v>
      </c>
      <c r="AB9">
        <v>1</v>
      </c>
      <c r="AC9" s="25">
        <f t="shared" si="3"/>
        <v>-4.6051701859880909</v>
      </c>
      <c r="AD9" s="12">
        <f t="shared" si="0"/>
        <v>-6.5788145514115586</v>
      </c>
      <c r="AE9" s="12">
        <f t="shared" si="0"/>
        <v>-4.6051701859880909</v>
      </c>
      <c r="AF9" s="12">
        <f t="shared" si="0"/>
        <v>-10.591891427772611</v>
      </c>
      <c r="AG9" s="12">
        <f t="shared" si="0"/>
        <v>-9.9454379603498655</v>
      </c>
      <c r="AH9" s="12">
        <f t="shared" si="0"/>
        <v>-4.767705604317082</v>
      </c>
      <c r="AI9" s="12" t="str">
        <f t="shared" si="0"/>
        <v>na</v>
      </c>
      <c r="AJ9" s="12">
        <f t="shared" si="0"/>
        <v>-4.6051701859880909</v>
      </c>
      <c r="AK9" s="12" t="str">
        <f t="shared" si="0"/>
        <v>na</v>
      </c>
      <c r="AL9" s="12">
        <f t="shared" si="0"/>
        <v>-4.6051701859880909</v>
      </c>
      <c r="AM9" s="12">
        <f t="shared" si="0"/>
        <v>-4.6051701859880909</v>
      </c>
      <c r="AN9" s="25">
        <f t="shared" si="4"/>
        <v>1</v>
      </c>
      <c r="AO9" s="12">
        <f t="shared" si="1"/>
        <v>2.0408163265306123</v>
      </c>
      <c r="AP9" s="12">
        <f t="shared" si="1"/>
        <v>1</v>
      </c>
      <c r="AQ9" s="12">
        <f t="shared" si="1"/>
        <v>5.29</v>
      </c>
      <c r="AR9" s="12">
        <f t="shared" si="1"/>
        <v>4.6639776058542157</v>
      </c>
      <c r="AS9" s="12">
        <f t="shared" si="1"/>
        <v>1.0718339100346017</v>
      </c>
      <c r="AT9" s="12" t="str">
        <f t="shared" si="1"/>
        <v>na</v>
      </c>
      <c r="AU9" s="12">
        <f t="shared" si="1"/>
        <v>1</v>
      </c>
      <c r="AV9" s="12" t="str">
        <f t="shared" si="1"/>
        <v>na</v>
      </c>
      <c r="AW9" s="12">
        <f t="shared" si="1"/>
        <v>1</v>
      </c>
      <c r="AX9" s="67">
        <f t="shared" si="1"/>
        <v>1</v>
      </c>
      <c r="AZ9" s="13"/>
      <c r="BA9" s="13"/>
      <c r="BK9" s="16"/>
      <c r="BL9" s="120"/>
      <c r="BM9" s="16"/>
      <c r="BN9" s="16"/>
      <c r="BO9" s="12"/>
      <c r="BP9" s="12"/>
      <c r="CB9" s="12"/>
      <c r="CC9" s="12"/>
      <c r="CD9" s="12"/>
      <c r="CE9" s="12"/>
      <c r="CF9" s="12"/>
      <c r="CG9" s="12"/>
      <c r="CH9" s="12"/>
      <c r="CI9" s="12"/>
      <c r="CJ9" s="12"/>
      <c r="CK9" s="12"/>
      <c r="CL9" s="12"/>
      <c r="CM9" s="12"/>
      <c r="CN9" s="12"/>
      <c r="CO9" s="12"/>
      <c r="CP9" s="12"/>
      <c r="CQ9" s="12"/>
      <c r="CR9" s="12"/>
      <c r="CS9" s="12"/>
      <c r="CT9" s="12"/>
      <c r="CU9" s="12"/>
      <c r="CV9" s="12"/>
      <c r="CW9" s="12"/>
      <c r="CY9" s="13"/>
      <c r="CZ9" s="13"/>
      <c r="DJ9" s="16"/>
      <c r="DK9" s="36"/>
      <c r="DL9" s="16"/>
      <c r="DM9" s="16"/>
      <c r="DN9" s="12"/>
      <c r="DO9" s="12"/>
      <c r="DP9" s="15"/>
      <c r="EA9" s="12"/>
      <c r="EB9" s="12"/>
      <c r="EC9" s="12"/>
      <c r="ED9" s="12"/>
      <c r="EE9" s="12"/>
      <c r="EF9" s="12"/>
      <c r="EG9" s="12"/>
      <c r="EH9" s="12"/>
      <c r="EI9" s="12"/>
      <c r="EJ9" s="12"/>
      <c r="EK9" s="12"/>
      <c r="EL9" s="12"/>
      <c r="EM9" s="12"/>
      <c r="EN9" s="12"/>
      <c r="EO9" s="12"/>
      <c r="EP9" s="12"/>
      <c r="EQ9" s="12"/>
      <c r="ER9" s="12"/>
      <c r="ES9" s="12"/>
      <c r="ET9" s="12"/>
      <c r="EU9" s="12"/>
      <c r="EV9" s="12"/>
      <c r="EX9" s="13"/>
      <c r="EY9" s="13"/>
      <c r="FI9" s="16"/>
      <c r="FJ9" s="36"/>
      <c r="FK9" s="16"/>
      <c r="FL9" s="16"/>
      <c r="FM9" s="12"/>
      <c r="FN9" s="12"/>
      <c r="FO9" s="15"/>
      <c r="FZ9" s="12"/>
      <c r="GA9" s="12"/>
      <c r="GB9" s="12"/>
      <c r="GC9" s="12"/>
      <c r="GD9" s="12"/>
      <c r="GE9" s="12"/>
      <c r="GF9" s="12"/>
      <c r="GG9" s="12"/>
      <c r="GH9" s="12"/>
      <c r="GI9" s="12"/>
      <c r="GJ9" s="12"/>
      <c r="GK9" s="12"/>
      <c r="GL9" s="12"/>
      <c r="GM9" s="12"/>
      <c r="GN9" s="12"/>
      <c r="GO9" s="12"/>
      <c r="GP9" s="12"/>
      <c r="GQ9" s="12"/>
      <c r="GR9" s="12"/>
      <c r="GS9" s="12"/>
      <c r="GT9" s="12"/>
      <c r="GU9" s="12"/>
      <c r="GW9" s="13"/>
      <c r="GX9" s="13"/>
      <c r="HH9" s="16"/>
      <c r="HI9" s="36"/>
      <c r="HJ9" s="16"/>
      <c r="HK9" s="16"/>
      <c r="HL9" s="12"/>
      <c r="HM9" s="12"/>
      <c r="HN9" s="15"/>
      <c r="HY9" s="12"/>
      <c r="HZ9" s="12"/>
      <c r="IA9" s="12"/>
      <c r="IB9" s="12"/>
      <c r="IC9" s="12"/>
      <c r="ID9" s="12"/>
      <c r="IE9" s="12"/>
      <c r="IF9" s="12"/>
      <c r="IG9" s="12"/>
      <c r="IH9" s="12"/>
      <c r="II9" s="12"/>
      <c r="IJ9" s="12"/>
      <c r="IK9" s="12"/>
      <c r="IL9" s="12"/>
      <c r="IM9" s="12"/>
      <c r="IN9" s="12"/>
      <c r="IO9" s="12"/>
      <c r="IP9" s="12"/>
      <c r="IQ9" s="12"/>
      <c r="IR9" s="12"/>
      <c r="IS9" s="12"/>
      <c r="IT9" s="12"/>
    </row>
    <row r="10" spans="1:254" x14ac:dyDescent="0.25">
      <c r="A10" s="58" t="s">
        <v>32</v>
      </c>
      <c r="B10" s="81"/>
      <c r="G10" s="2"/>
      <c r="H10" t="s">
        <v>8</v>
      </c>
      <c r="I10" t="s">
        <v>186</v>
      </c>
      <c r="J10" s="78"/>
      <c r="K10" s="78">
        <v>16</v>
      </c>
      <c r="L10" s="20">
        <v>61.88</v>
      </c>
      <c r="M10" s="175"/>
      <c r="N10" s="18"/>
      <c r="O10" s="18"/>
      <c r="P10" s="12">
        <f t="shared" si="5"/>
        <v>0.01</v>
      </c>
      <c r="Q10" s="67">
        <f t="shared" si="2"/>
        <v>0.01</v>
      </c>
      <c r="R10">
        <v>1</v>
      </c>
      <c r="S10">
        <v>1</v>
      </c>
      <c r="U10">
        <v>0.25</v>
      </c>
      <c r="V10">
        <v>0.15</v>
      </c>
      <c r="W10">
        <v>1</v>
      </c>
      <c r="Y10">
        <v>1</v>
      </c>
      <c r="AB10">
        <v>1</v>
      </c>
      <c r="AC10" s="25">
        <f t="shared" si="3"/>
        <v>-4.6051701859880909</v>
      </c>
      <c r="AD10" s="12">
        <f t="shared" si="0"/>
        <v>-6.5788145514115586</v>
      </c>
      <c r="AE10" s="12" t="str">
        <f t="shared" si="0"/>
        <v>na</v>
      </c>
      <c r="AF10" s="12">
        <f t="shared" si="0"/>
        <v>-2.6479728569431527</v>
      </c>
      <c r="AG10" s="12">
        <f t="shared" si="0"/>
        <v>-1.4918156940524796</v>
      </c>
      <c r="AH10" s="12">
        <f t="shared" si="0"/>
        <v>-4.767705604317082</v>
      </c>
      <c r="AI10" s="12" t="str">
        <f t="shared" si="0"/>
        <v>na</v>
      </c>
      <c r="AJ10" s="12">
        <f t="shared" si="0"/>
        <v>-4.6051701859880909</v>
      </c>
      <c r="AK10" s="12" t="str">
        <f t="shared" si="0"/>
        <v>na</v>
      </c>
      <c r="AL10" s="12" t="str">
        <f t="shared" si="0"/>
        <v>na</v>
      </c>
      <c r="AM10" s="12">
        <f t="shared" si="0"/>
        <v>-4.6051701859880909</v>
      </c>
      <c r="AN10" s="25">
        <f t="shared" si="4"/>
        <v>1</v>
      </c>
      <c r="AO10" s="12">
        <f t="shared" si="1"/>
        <v>2.0408163265306123</v>
      </c>
      <c r="AP10" s="12" t="str">
        <f t="shared" si="1"/>
        <v>na</v>
      </c>
      <c r="AQ10" s="12">
        <f t="shared" si="1"/>
        <v>0.330625</v>
      </c>
      <c r="AR10" s="12">
        <f t="shared" si="1"/>
        <v>0.10493949613171984</v>
      </c>
      <c r="AS10" s="12">
        <f t="shared" si="1"/>
        <v>1.0718339100346017</v>
      </c>
      <c r="AT10" s="12" t="str">
        <f t="shared" si="1"/>
        <v>na</v>
      </c>
      <c r="AU10" s="12">
        <f t="shared" si="1"/>
        <v>1</v>
      </c>
      <c r="AV10" s="12" t="str">
        <f t="shared" si="1"/>
        <v>na</v>
      </c>
      <c r="AW10" s="12" t="str">
        <f t="shared" si="1"/>
        <v>na</v>
      </c>
      <c r="AX10" s="67">
        <f t="shared" si="1"/>
        <v>1</v>
      </c>
      <c r="AZ10" s="13"/>
      <c r="BA10" s="13"/>
      <c r="BK10" s="16"/>
      <c r="BL10" s="36"/>
      <c r="BM10" s="16"/>
      <c r="BN10" s="16"/>
      <c r="BO10" s="12"/>
      <c r="BP10" s="12"/>
      <c r="BR10" s="11"/>
      <c r="BS10" s="11"/>
      <c r="BT10" s="11"/>
      <c r="BU10" s="11"/>
      <c r="BV10" s="11"/>
      <c r="BW10" s="11"/>
      <c r="BX10" s="11"/>
      <c r="BY10" s="11"/>
      <c r="BZ10" s="11"/>
      <c r="CB10" s="12"/>
      <c r="CC10" s="12"/>
      <c r="CD10" s="12"/>
      <c r="CE10" s="12"/>
      <c r="CF10" s="12"/>
      <c r="CG10" s="12"/>
      <c r="CH10" s="12"/>
      <c r="CI10" s="12"/>
      <c r="CJ10" s="12"/>
      <c r="CK10" s="12"/>
      <c r="CL10" s="12"/>
      <c r="CM10" s="12"/>
      <c r="CN10" s="12"/>
      <c r="CO10" s="12"/>
      <c r="CP10" s="12"/>
      <c r="CQ10" s="12"/>
      <c r="CR10" s="12"/>
      <c r="CS10" s="12"/>
      <c r="CT10" s="12"/>
      <c r="CU10" s="12"/>
      <c r="CV10" s="12"/>
      <c r="CW10" s="12"/>
      <c r="CY10" s="13"/>
      <c r="CZ10" s="13"/>
      <c r="DJ10" s="16"/>
      <c r="DK10" s="36"/>
      <c r="DL10" s="16"/>
      <c r="DM10" s="16"/>
      <c r="DN10" s="12"/>
      <c r="DO10" s="12"/>
      <c r="EA10" s="12"/>
      <c r="EB10" s="12"/>
      <c r="EC10" s="12"/>
      <c r="ED10" s="12"/>
      <c r="EE10" s="12"/>
      <c r="EF10" s="12"/>
      <c r="EG10" s="12"/>
      <c r="EH10" s="12"/>
      <c r="EI10" s="12"/>
      <c r="EJ10" s="12"/>
      <c r="EK10" s="12"/>
      <c r="EL10" s="12"/>
      <c r="EM10" s="12"/>
      <c r="EN10" s="12"/>
      <c r="EO10" s="12"/>
      <c r="EP10" s="12"/>
      <c r="EQ10" s="12"/>
      <c r="ER10" s="12"/>
      <c r="ES10" s="12"/>
      <c r="ET10" s="12"/>
      <c r="EU10" s="12"/>
      <c r="EV10" s="12"/>
      <c r="EX10" s="13"/>
      <c r="EY10" s="13"/>
      <c r="FI10" s="16"/>
      <c r="FJ10" s="36"/>
      <c r="FK10" s="16"/>
      <c r="FL10" s="16"/>
      <c r="FM10" s="12"/>
      <c r="FN10" s="12"/>
      <c r="FZ10" s="12"/>
      <c r="GA10" s="12"/>
      <c r="GB10" s="12"/>
      <c r="GC10" s="12"/>
      <c r="GD10" s="12"/>
      <c r="GE10" s="12"/>
      <c r="GF10" s="12"/>
      <c r="GG10" s="12"/>
      <c r="GH10" s="12"/>
      <c r="GI10" s="12"/>
      <c r="GJ10" s="12"/>
      <c r="GK10" s="12"/>
      <c r="GL10" s="12"/>
      <c r="GM10" s="12"/>
      <c r="GN10" s="12"/>
      <c r="GO10" s="12"/>
      <c r="GP10" s="12"/>
      <c r="GQ10" s="12"/>
      <c r="GR10" s="12"/>
      <c r="GS10" s="12"/>
      <c r="GT10" s="12"/>
      <c r="GU10" s="12"/>
      <c r="GW10" s="13"/>
      <c r="GX10" s="13"/>
      <c r="HH10" s="16"/>
      <c r="HI10" s="36"/>
      <c r="HJ10" s="16"/>
      <c r="HK10" s="16"/>
      <c r="HL10" s="12"/>
      <c r="HM10" s="12"/>
      <c r="HY10" s="12"/>
      <c r="HZ10" s="12"/>
      <c r="IA10" s="12"/>
      <c r="IB10" s="12"/>
      <c r="IC10" s="12"/>
      <c r="ID10" s="12"/>
      <c r="IE10" s="12"/>
      <c r="IF10" s="12"/>
      <c r="IG10" s="12"/>
      <c r="IH10" s="12"/>
      <c r="II10" s="12"/>
      <c r="IJ10" s="12"/>
      <c r="IK10" s="12"/>
      <c r="IL10" s="12"/>
      <c r="IM10" s="12"/>
      <c r="IN10" s="12"/>
      <c r="IO10" s="12"/>
      <c r="IP10" s="12"/>
      <c r="IQ10" s="12"/>
      <c r="IR10" s="12"/>
      <c r="IS10" s="12"/>
      <c r="IT10" s="12"/>
    </row>
    <row r="11" spans="1:254" x14ac:dyDescent="0.25">
      <c r="A11" s="58" t="s">
        <v>193</v>
      </c>
      <c r="B11" s="81"/>
      <c r="G11" s="2"/>
      <c r="H11" t="s">
        <v>8</v>
      </c>
      <c r="I11" t="s">
        <v>186</v>
      </c>
      <c r="J11" s="78"/>
      <c r="K11" s="78">
        <v>16</v>
      </c>
      <c r="L11" s="20">
        <v>56.17</v>
      </c>
      <c r="M11" s="175"/>
      <c r="N11" s="18"/>
      <c r="O11" s="18"/>
      <c r="P11" s="12">
        <f t="shared" si="5"/>
        <v>0.01</v>
      </c>
      <c r="Q11" s="67">
        <f t="shared" si="2"/>
        <v>0.01</v>
      </c>
      <c r="R11">
        <v>1</v>
      </c>
      <c r="S11" s="11"/>
      <c r="T11" s="11">
        <v>1</v>
      </c>
      <c r="U11" s="11">
        <v>0.375</v>
      </c>
      <c r="V11" s="11">
        <v>1</v>
      </c>
      <c r="W11" s="11">
        <v>1</v>
      </c>
      <c r="X11" s="11"/>
      <c r="Y11" s="11">
        <v>1</v>
      </c>
      <c r="Z11" s="11"/>
      <c r="AA11" s="11">
        <v>1</v>
      </c>
      <c r="AB11">
        <v>1</v>
      </c>
      <c r="AC11" s="25">
        <f t="shared" si="3"/>
        <v>-4.6051701859880909</v>
      </c>
      <c r="AD11" s="12" t="str">
        <f t="shared" si="0"/>
        <v>na</v>
      </c>
      <c r="AE11" s="12">
        <f t="shared" si="0"/>
        <v>-4.6051701859880909</v>
      </c>
      <c r="AF11" s="12">
        <f t="shared" si="0"/>
        <v>-3.9719592854147288</v>
      </c>
      <c r="AG11" s="12">
        <f t="shared" si="0"/>
        <v>-9.9454379603498655</v>
      </c>
      <c r="AH11" s="12">
        <f t="shared" si="0"/>
        <v>-4.767705604317082</v>
      </c>
      <c r="AI11" s="12" t="str">
        <f t="shared" si="0"/>
        <v>na</v>
      </c>
      <c r="AJ11" s="12">
        <f t="shared" si="0"/>
        <v>-4.6051701859880909</v>
      </c>
      <c r="AK11" s="12" t="str">
        <f t="shared" si="0"/>
        <v>na</v>
      </c>
      <c r="AL11" s="12">
        <f t="shared" si="0"/>
        <v>-4.6051701859880909</v>
      </c>
      <c r="AM11" s="12">
        <f t="shared" si="0"/>
        <v>-4.6051701859880909</v>
      </c>
      <c r="AN11" s="25">
        <f t="shared" si="4"/>
        <v>1</v>
      </c>
      <c r="AO11" s="12" t="str">
        <f t="shared" si="1"/>
        <v>na</v>
      </c>
      <c r="AP11" s="12">
        <f t="shared" si="1"/>
        <v>1</v>
      </c>
      <c r="AQ11" s="12">
        <f t="shared" si="1"/>
        <v>0.74390624999999999</v>
      </c>
      <c r="AR11" s="12">
        <f t="shared" si="1"/>
        <v>4.6639776058542157</v>
      </c>
      <c r="AS11" s="12">
        <f t="shared" si="1"/>
        <v>1.0718339100346017</v>
      </c>
      <c r="AT11" s="12" t="str">
        <f t="shared" si="1"/>
        <v>na</v>
      </c>
      <c r="AU11" s="12">
        <f t="shared" si="1"/>
        <v>1</v>
      </c>
      <c r="AV11" s="12" t="str">
        <f t="shared" si="1"/>
        <v>na</v>
      </c>
      <c r="AW11" s="12">
        <f t="shared" si="1"/>
        <v>1</v>
      </c>
      <c r="AX11" s="67">
        <f t="shared" si="1"/>
        <v>1</v>
      </c>
      <c r="AZ11" s="13"/>
      <c r="BA11" s="13"/>
      <c r="BK11" s="16"/>
      <c r="BL11" s="36"/>
      <c r="BM11" s="16"/>
      <c r="BN11" s="16"/>
      <c r="BO11" s="12"/>
      <c r="BP11" s="12"/>
      <c r="CB11" s="12"/>
      <c r="CC11" s="12"/>
      <c r="CD11" s="12"/>
      <c r="CE11" s="12"/>
      <c r="CF11" s="12"/>
      <c r="CG11" s="12"/>
      <c r="CH11" s="12"/>
      <c r="CI11" s="12"/>
      <c r="CJ11" s="12"/>
      <c r="CK11" s="12"/>
      <c r="CL11" s="12"/>
      <c r="CM11" s="12"/>
      <c r="CN11" s="12"/>
      <c r="CO11" s="12"/>
      <c r="CP11" s="12"/>
      <c r="CQ11" s="12"/>
      <c r="CR11" s="12"/>
      <c r="CS11" s="12"/>
      <c r="CT11" s="12"/>
      <c r="CU11" s="12"/>
      <c r="CV11" s="12"/>
      <c r="CW11" s="12"/>
      <c r="CY11" s="13"/>
      <c r="CZ11" s="13"/>
      <c r="DJ11" s="16"/>
      <c r="DK11" s="36"/>
      <c r="DL11" s="16"/>
      <c r="DM11" s="16"/>
      <c r="DN11" s="12"/>
      <c r="DO11" s="12"/>
      <c r="DQ11" s="11"/>
      <c r="DR11" s="11"/>
      <c r="DS11" s="11"/>
      <c r="DT11" s="11"/>
      <c r="DU11" s="11"/>
      <c r="DV11" s="11"/>
      <c r="DW11" s="11"/>
      <c r="DX11" s="11"/>
      <c r="DY11" s="11"/>
      <c r="EA11" s="12"/>
      <c r="EB11" s="12"/>
      <c r="EC11" s="12"/>
      <c r="ED11" s="12"/>
      <c r="EE11" s="12"/>
      <c r="EF11" s="12"/>
      <c r="EG11" s="12"/>
      <c r="EH11" s="12"/>
      <c r="EI11" s="12"/>
      <c r="EJ11" s="12"/>
      <c r="EK11" s="12"/>
      <c r="EL11" s="12"/>
      <c r="EM11" s="12"/>
      <c r="EN11" s="12"/>
      <c r="EO11" s="12"/>
      <c r="EP11" s="12"/>
      <c r="EQ11" s="12"/>
      <c r="ER11" s="12"/>
      <c r="ES11" s="12"/>
      <c r="ET11" s="12"/>
      <c r="EU11" s="12"/>
      <c r="EV11" s="12"/>
      <c r="EX11" s="13"/>
      <c r="EY11" s="13"/>
      <c r="FI11" s="16"/>
      <c r="FJ11" s="36"/>
      <c r="FK11" s="16"/>
      <c r="FL11" s="16"/>
      <c r="FM11" s="12"/>
      <c r="FN11" s="12"/>
      <c r="FP11" s="11"/>
      <c r="FQ11" s="11"/>
      <c r="FR11" s="11"/>
      <c r="FS11" s="11"/>
      <c r="FT11" s="11"/>
      <c r="FU11" s="11"/>
      <c r="FV11" s="11"/>
      <c r="FW11" s="11"/>
      <c r="FX11" s="11"/>
      <c r="FZ11" s="12"/>
      <c r="GA11" s="12"/>
      <c r="GB11" s="12"/>
      <c r="GC11" s="12"/>
      <c r="GD11" s="12"/>
      <c r="GE11" s="12"/>
      <c r="GF11" s="12"/>
      <c r="GG11" s="12"/>
      <c r="GH11" s="12"/>
      <c r="GI11" s="12"/>
      <c r="GJ11" s="12"/>
      <c r="GK11" s="12"/>
      <c r="GL11" s="12"/>
      <c r="GM11" s="12"/>
      <c r="GN11" s="12"/>
      <c r="GO11" s="12"/>
      <c r="GP11" s="12"/>
      <c r="GQ11" s="12"/>
      <c r="GR11" s="12"/>
      <c r="GS11" s="12"/>
      <c r="GT11" s="12"/>
      <c r="GU11" s="12"/>
      <c r="GW11" s="13"/>
      <c r="GX11" s="13"/>
      <c r="HH11" s="16"/>
      <c r="HI11" s="36"/>
      <c r="HJ11" s="16"/>
      <c r="HK11" s="16"/>
      <c r="HL11" s="12"/>
      <c r="HM11" s="12"/>
      <c r="HO11" s="11"/>
      <c r="HP11" s="11"/>
      <c r="HQ11" s="11"/>
      <c r="HR11" s="11"/>
      <c r="HS11" s="11"/>
      <c r="HT11" s="11"/>
      <c r="HU11" s="11"/>
      <c r="HV11" s="11"/>
      <c r="HW11" s="11"/>
      <c r="HY11" s="12"/>
      <c r="HZ11" s="12"/>
      <c r="IA11" s="12"/>
      <c r="IB11" s="12"/>
      <c r="IC11" s="12"/>
      <c r="ID11" s="12"/>
      <c r="IE11" s="12"/>
      <c r="IF11" s="12"/>
      <c r="IG11" s="12"/>
      <c r="IH11" s="12"/>
      <c r="II11" s="12"/>
      <c r="IJ11" s="12"/>
      <c r="IK11" s="12"/>
      <c r="IL11" s="12"/>
      <c r="IM11" s="12"/>
      <c r="IN11" s="12"/>
      <c r="IO11" s="12"/>
      <c r="IP11" s="12"/>
      <c r="IQ11" s="12"/>
      <c r="IR11" s="12"/>
      <c r="IS11" s="12"/>
      <c r="IT11" s="12"/>
    </row>
    <row r="12" spans="1:254" ht="15.75" x14ac:dyDescent="0.25">
      <c r="A12" s="59" t="s">
        <v>99</v>
      </c>
      <c r="B12" s="81"/>
      <c r="G12" s="2"/>
      <c r="H12" t="s">
        <v>8</v>
      </c>
      <c r="I12" t="s">
        <v>186</v>
      </c>
      <c r="J12" s="78"/>
      <c r="K12" s="78">
        <v>16</v>
      </c>
      <c r="L12" s="20">
        <v>2871.9</v>
      </c>
      <c r="M12" s="175"/>
      <c r="N12" s="60"/>
      <c r="O12" s="18"/>
      <c r="P12" s="12">
        <f t="shared" si="5"/>
        <v>0.01</v>
      </c>
      <c r="Q12" s="67">
        <f t="shared" si="2"/>
        <v>0.01</v>
      </c>
      <c r="R12">
        <v>1</v>
      </c>
      <c r="U12">
        <v>0.25</v>
      </c>
      <c r="V12">
        <v>0.15</v>
      </c>
      <c r="W12">
        <v>1</v>
      </c>
      <c r="Y12">
        <v>1</v>
      </c>
      <c r="AB12">
        <v>1</v>
      </c>
      <c r="AC12" s="25">
        <f t="shared" si="3"/>
        <v>-4.6051701859880909</v>
      </c>
      <c r="AD12" s="12" t="str">
        <f t="shared" si="0"/>
        <v>na</v>
      </c>
      <c r="AE12" s="12" t="str">
        <f t="shared" si="0"/>
        <v>na</v>
      </c>
      <c r="AF12" s="12">
        <f t="shared" si="0"/>
        <v>-2.6479728569431527</v>
      </c>
      <c r="AG12" s="12">
        <f t="shared" si="0"/>
        <v>-1.4918156940524796</v>
      </c>
      <c r="AH12" s="12">
        <f t="shared" si="0"/>
        <v>-4.767705604317082</v>
      </c>
      <c r="AI12" s="12" t="str">
        <f t="shared" si="0"/>
        <v>na</v>
      </c>
      <c r="AJ12" s="12">
        <f t="shared" si="0"/>
        <v>-4.6051701859880909</v>
      </c>
      <c r="AK12" s="12" t="str">
        <f t="shared" si="0"/>
        <v>na</v>
      </c>
      <c r="AL12" s="12" t="str">
        <f t="shared" si="0"/>
        <v>na</v>
      </c>
      <c r="AM12" s="12">
        <f t="shared" si="0"/>
        <v>-4.6051701859880909</v>
      </c>
      <c r="AN12" s="25">
        <f t="shared" si="4"/>
        <v>1</v>
      </c>
      <c r="AO12" s="12" t="str">
        <f t="shared" si="1"/>
        <v>na</v>
      </c>
      <c r="AP12" s="12" t="str">
        <f t="shared" si="1"/>
        <v>na</v>
      </c>
      <c r="AQ12" s="12">
        <f t="shared" si="1"/>
        <v>0.330625</v>
      </c>
      <c r="AR12" s="12">
        <f t="shared" si="1"/>
        <v>0.10493949613171984</v>
      </c>
      <c r="AS12" s="12">
        <f t="shared" si="1"/>
        <v>1.0718339100346017</v>
      </c>
      <c r="AT12" s="12" t="str">
        <f t="shared" si="1"/>
        <v>na</v>
      </c>
      <c r="AU12" s="12">
        <f t="shared" si="1"/>
        <v>1</v>
      </c>
      <c r="AV12" s="12" t="str">
        <f t="shared" si="1"/>
        <v>na</v>
      </c>
      <c r="AW12" s="12" t="str">
        <f t="shared" si="1"/>
        <v>na</v>
      </c>
      <c r="AX12" s="67">
        <f t="shared" si="1"/>
        <v>1</v>
      </c>
      <c r="AZ12" s="110"/>
      <c r="BA12" s="13"/>
      <c r="BK12" s="16"/>
      <c r="BL12" s="36"/>
      <c r="BM12" s="12"/>
      <c r="BN12" s="16"/>
      <c r="BO12" s="12"/>
      <c r="BP12" s="12"/>
      <c r="CB12" s="12"/>
      <c r="CC12" s="12"/>
      <c r="CD12" s="12"/>
      <c r="CE12" s="12"/>
      <c r="CF12" s="12"/>
      <c r="CG12" s="12"/>
      <c r="CH12" s="12"/>
      <c r="CI12" s="12"/>
      <c r="CJ12" s="12"/>
      <c r="CK12" s="12"/>
      <c r="CL12" s="12"/>
      <c r="CM12" s="12"/>
      <c r="CN12" s="12"/>
      <c r="CO12" s="12"/>
      <c r="CP12" s="12"/>
      <c r="CQ12" s="12"/>
      <c r="CR12" s="12"/>
      <c r="CS12" s="12"/>
      <c r="CT12" s="12"/>
      <c r="CU12" s="12"/>
      <c r="CV12" s="12"/>
      <c r="CW12" s="12"/>
      <c r="CY12" s="110"/>
      <c r="CZ12" s="13"/>
      <c r="DJ12" s="16"/>
      <c r="DK12" s="36"/>
      <c r="DL12" s="12"/>
      <c r="DM12" s="16"/>
      <c r="DN12" s="12"/>
      <c r="DO12" s="12"/>
      <c r="EA12" s="12"/>
      <c r="EB12" s="12"/>
      <c r="EC12" s="12"/>
      <c r="ED12" s="12"/>
      <c r="EE12" s="12"/>
      <c r="EF12" s="12"/>
      <c r="EG12" s="12"/>
      <c r="EH12" s="12"/>
      <c r="EI12" s="12"/>
      <c r="EJ12" s="12"/>
      <c r="EK12" s="12"/>
      <c r="EL12" s="12"/>
      <c r="EM12" s="12"/>
      <c r="EN12" s="12"/>
      <c r="EO12" s="12"/>
      <c r="EP12" s="12"/>
      <c r="EQ12" s="12"/>
      <c r="ER12" s="12"/>
      <c r="ES12" s="12"/>
      <c r="ET12" s="12"/>
      <c r="EU12" s="12"/>
      <c r="EV12" s="12"/>
      <c r="EX12" s="110"/>
      <c r="EY12" s="13"/>
      <c r="FI12" s="16"/>
      <c r="FJ12" s="36"/>
      <c r="FK12" s="12"/>
      <c r="FL12" s="16"/>
      <c r="FM12" s="12"/>
      <c r="FN12" s="12"/>
      <c r="FZ12" s="12"/>
      <c r="GA12" s="12"/>
      <c r="GB12" s="12"/>
      <c r="GC12" s="12"/>
      <c r="GD12" s="12"/>
      <c r="GE12" s="12"/>
      <c r="GF12" s="12"/>
      <c r="GG12" s="12"/>
      <c r="GH12" s="12"/>
      <c r="GI12" s="12"/>
      <c r="GJ12" s="12"/>
      <c r="GK12" s="12"/>
      <c r="GL12" s="12"/>
      <c r="GM12" s="12"/>
      <c r="GN12" s="12"/>
      <c r="GO12" s="12"/>
      <c r="GP12" s="12"/>
      <c r="GQ12" s="12"/>
      <c r="GR12" s="12"/>
      <c r="GS12" s="12"/>
      <c r="GT12" s="12"/>
      <c r="GU12" s="12"/>
      <c r="GW12" s="110"/>
      <c r="GX12" s="13"/>
      <c r="HH12" s="16"/>
      <c r="HI12" s="36"/>
      <c r="HJ12" s="12"/>
      <c r="HK12" s="16"/>
      <c r="HL12" s="12"/>
      <c r="HM12" s="12"/>
      <c r="HY12" s="12"/>
      <c r="HZ12" s="12"/>
      <c r="IA12" s="12"/>
      <c r="IB12" s="12"/>
      <c r="IC12" s="12"/>
      <c r="ID12" s="12"/>
      <c r="IE12" s="12"/>
      <c r="IF12" s="12"/>
      <c r="IG12" s="12"/>
      <c r="IH12" s="12"/>
      <c r="II12" s="12"/>
      <c r="IJ12" s="12"/>
      <c r="IK12" s="12"/>
      <c r="IL12" s="12"/>
      <c r="IM12" s="12"/>
      <c r="IN12" s="12"/>
      <c r="IO12" s="12"/>
      <c r="IP12" s="12"/>
      <c r="IQ12" s="12"/>
      <c r="IR12" s="12"/>
      <c r="IS12" s="12"/>
      <c r="IT12" s="12"/>
    </row>
    <row r="13" spans="1:254" x14ac:dyDescent="0.25">
      <c r="A13" s="58" t="s">
        <v>100</v>
      </c>
      <c r="B13" s="1"/>
      <c r="G13" s="2"/>
      <c r="H13" t="s">
        <v>120</v>
      </c>
      <c r="I13" t="s">
        <v>186</v>
      </c>
      <c r="J13" s="78"/>
      <c r="K13" s="78">
        <v>83</v>
      </c>
      <c r="L13" s="16">
        <v>0.92</v>
      </c>
      <c r="M13" s="166"/>
      <c r="N13" s="104"/>
      <c r="O13" s="112"/>
      <c r="P13" s="12">
        <f t="shared" si="5"/>
        <v>0.01</v>
      </c>
      <c r="Q13" s="67">
        <f t="shared" si="2"/>
        <v>0.01</v>
      </c>
      <c r="R13">
        <v>1</v>
      </c>
      <c r="S13">
        <v>1</v>
      </c>
      <c r="U13">
        <v>0.25</v>
      </c>
      <c r="V13">
        <v>0.15</v>
      </c>
      <c r="W13">
        <v>1</v>
      </c>
      <c r="X13">
        <v>1</v>
      </c>
      <c r="AB13">
        <v>1</v>
      </c>
      <c r="AC13" s="25">
        <f t="shared" si="3"/>
        <v>-4.6051701859880909</v>
      </c>
      <c r="AD13" s="12">
        <f t="shared" si="0"/>
        <v>-6.5788145514115586</v>
      </c>
      <c r="AE13" s="12" t="str">
        <f t="shared" si="0"/>
        <v>na</v>
      </c>
      <c r="AF13" s="12">
        <f t="shared" si="0"/>
        <v>-2.6479728569431527</v>
      </c>
      <c r="AG13" s="12">
        <f t="shared" si="0"/>
        <v>-1.4918156940524796</v>
      </c>
      <c r="AH13" s="12">
        <f t="shared" si="0"/>
        <v>-4.767705604317082</v>
      </c>
      <c r="AI13" s="12">
        <f t="shared" si="0"/>
        <v>-7.3682722975809458</v>
      </c>
      <c r="AJ13" s="12" t="str">
        <f t="shared" si="0"/>
        <v>na</v>
      </c>
      <c r="AK13" s="12" t="str">
        <f t="shared" si="0"/>
        <v>na</v>
      </c>
      <c r="AL13" s="12" t="str">
        <f t="shared" si="0"/>
        <v>na</v>
      </c>
      <c r="AM13" s="12">
        <f t="shared" si="0"/>
        <v>-4.6051701859880909</v>
      </c>
      <c r="AN13" s="25">
        <f t="shared" si="4"/>
        <v>1</v>
      </c>
      <c r="AO13" s="12">
        <f t="shared" si="1"/>
        <v>2.0408163265306123</v>
      </c>
      <c r="AP13" s="12" t="str">
        <f t="shared" si="1"/>
        <v>na</v>
      </c>
      <c r="AQ13" s="12">
        <f t="shared" si="1"/>
        <v>0.330625</v>
      </c>
      <c r="AR13" s="12">
        <f t="shared" si="1"/>
        <v>0.10493949613171984</v>
      </c>
      <c r="AS13" s="12">
        <f t="shared" si="1"/>
        <v>1.0718339100346017</v>
      </c>
      <c r="AT13" s="12">
        <f t="shared" si="1"/>
        <v>2.5600000000000005</v>
      </c>
      <c r="AU13" s="12" t="str">
        <f t="shared" si="1"/>
        <v>na</v>
      </c>
      <c r="AV13" s="12" t="str">
        <f t="shared" si="1"/>
        <v>na</v>
      </c>
      <c r="AW13" s="12" t="str">
        <f t="shared" si="1"/>
        <v>na</v>
      </c>
      <c r="AX13" s="67">
        <f t="shared" si="1"/>
        <v>1</v>
      </c>
      <c r="AZ13" s="13"/>
      <c r="BK13" s="16"/>
      <c r="BL13" s="36"/>
      <c r="BM13" s="12"/>
      <c r="BN13" s="16"/>
      <c r="BO13" s="12"/>
      <c r="BP13" s="12"/>
      <c r="CB13" s="12"/>
      <c r="CC13" s="12"/>
      <c r="CD13" s="12"/>
      <c r="CE13" s="12"/>
      <c r="CF13" s="12"/>
      <c r="CG13" s="12"/>
      <c r="CH13" s="12"/>
      <c r="CI13" s="12"/>
      <c r="CJ13" s="12"/>
      <c r="CK13" s="12"/>
      <c r="CL13" s="12"/>
      <c r="CM13" s="12"/>
      <c r="CN13" s="12"/>
      <c r="CO13" s="12"/>
      <c r="CP13" s="12"/>
      <c r="CQ13" s="12"/>
      <c r="CR13" s="12"/>
      <c r="CS13" s="12"/>
      <c r="CT13" s="12"/>
      <c r="CU13" s="12"/>
      <c r="CV13" s="12"/>
      <c r="CW13" s="12"/>
      <c r="CY13" s="13"/>
      <c r="DJ13" s="16"/>
      <c r="DK13" s="36"/>
      <c r="DL13" s="12"/>
      <c r="DM13" s="16"/>
      <c r="DN13" s="12"/>
      <c r="DO13" s="12"/>
      <c r="EA13" s="12"/>
      <c r="EB13" s="12"/>
      <c r="EC13" s="12"/>
      <c r="ED13" s="12"/>
      <c r="EE13" s="12"/>
      <c r="EF13" s="12"/>
      <c r="EG13" s="12"/>
      <c r="EH13" s="12"/>
      <c r="EI13" s="12"/>
      <c r="EJ13" s="12"/>
      <c r="EK13" s="12"/>
      <c r="EL13" s="12"/>
      <c r="EM13" s="12"/>
      <c r="EN13" s="12"/>
      <c r="EO13" s="12"/>
      <c r="EP13" s="12"/>
      <c r="EQ13" s="12"/>
      <c r="ER13" s="12"/>
      <c r="ES13" s="12"/>
      <c r="ET13" s="12"/>
      <c r="EU13" s="12"/>
      <c r="EV13" s="12"/>
      <c r="EX13" s="13"/>
      <c r="FI13" s="16"/>
      <c r="FJ13" s="36"/>
      <c r="FK13" s="12"/>
      <c r="FL13" s="16"/>
      <c r="FM13" s="12"/>
      <c r="FN13" s="12"/>
      <c r="FZ13" s="12"/>
      <c r="GA13" s="12"/>
      <c r="GB13" s="12"/>
      <c r="GC13" s="12"/>
      <c r="GD13" s="12"/>
      <c r="GE13" s="12"/>
      <c r="GF13" s="12"/>
      <c r="GG13" s="12"/>
      <c r="GH13" s="12"/>
      <c r="GI13" s="12"/>
      <c r="GJ13" s="12"/>
      <c r="GK13" s="12"/>
      <c r="GL13" s="12"/>
      <c r="GM13" s="12"/>
      <c r="GN13" s="12"/>
      <c r="GO13" s="12"/>
      <c r="GP13" s="12"/>
      <c r="GQ13" s="12"/>
      <c r="GR13" s="12"/>
      <c r="GS13" s="12"/>
      <c r="GT13" s="12"/>
      <c r="GU13" s="12"/>
      <c r="GW13" s="13"/>
      <c r="HH13" s="16"/>
      <c r="HI13" s="36"/>
      <c r="HJ13" s="12"/>
      <c r="HK13" s="16"/>
      <c r="HL13" s="12"/>
      <c r="HM13" s="12"/>
      <c r="HY13" s="12"/>
      <c r="HZ13" s="12"/>
      <c r="IA13" s="12"/>
      <c r="IB13" s="12"/>
      <c r="IC13" s="12"/>
      <c r="ID13" s="12"/>
      <c r="IE13" s="12"/>
      <c r="IF13" s="12"/>
      <c r="IG13" s="12"/>
      <c r="IH13" s="12"/>
      <c r="II13" s="12"/>
      <c r="IJ13" s="12"/>
      <c r="IK13" s="12"/>
      <c r="IL13" s="12"/>
      <c r="IM13" s="12"/>
      <c r="IN13" s="12"/>
      <c r="IO13" s="12"/>
      <c r="IP13" s="12"/>
      <c r="IQ13" s="12"/>
      <c r="IR13" s="12"/>
      <c r="IS13" s="12"/>
      <c r="IT13" s="12"/>
    </row>
    <row r="14" spans="1:254" ht="15.75" x14ac:dyDescent="0.25">
      <c r="A14" s="58" t="s">
        <v>123</v>
      </c>
      <c r="B14" s="82"/>
      <c r="G14" s="2"/>
      <c r="H14" t="s">
        <v>120</v>
      </c>
      <c r="I14" t="s">
        <v>186</v>
      </c>
      <c r="J14" s="78"/>
      <c r="K14" s="78">
        <v>83</v>
      </c>
      <c r="L14" s="16">
        <v>0.3</v>
      </c>
      <c r="M14" s="166"/>
      <c r="N14" s="104"/>
      <c r="O14" s="112"/>
      <c r="P14" s="12">
        <f t="shared" si="5"/>
        <v>0.01</v>
      </c>
      <c r="Q14" s="67">
        <f t="shared" si="2"/>
        <v>0.01</v>
      </c>
      <c r="R14">
        <v>1</v>
      </c>
      <c r="S14">
        <v>0.25</v>
      </c>
      <c r="T14">
        <v>1</v>
      </c>
      <c r="U14">
        <v>0.25</v>
      </c>
      <c r="V14">
        <v>0.05</v>
      </c>
      <c r="W14">
        <v>1</v>
      </c>
      <c r="Y14">
        <v>1</v>
      </c>
      <c r="Z14">
        <v>1</v>
      </c>
      <c r="AA14">
        <v>1</v>
      </c>
      <c r="AC14" s="25">
        <f t="shared" si="3"/>
        <v>-4.6051701859880909</v>
      </c>
      <c r="AD14" s="12">
        <f t="shared" si="0"/>
        <v>-1.6447036378528896</v>
      </c>
      <c r="AE14" s="12">
        <f t="shared" si="0"/>
        <v>-4.6051701859880909</v>
      </c>
      <c r="AF14" s="12">
        <f t="shared" si="0"/>
        <v>-2.6479728569431527</v>
      </c>
      <c r="AG14" s="12">
        <f t="shared" si="0"/>
        <v>-0.49727189801749327</v>
      </c>
      <c r="AH14" s="12">
        <f t="shared" si="0"/>
        <v>-4.767705604317082</v>
      </c>
      <c r="AI14" s="12" t="str">
        <f t="shared" si="0"/>
        <v>na</v>
      </c>
      <c r="AJ14" s="12">
        <f t="shared" si="0"/>
        <v>-4.6051701859880909</v>
      </c>
      <c r="AK14" s="12">
        <f t="shared" si="0"/>
        <v>-4.6051701859880909</v>
      </c>
      <c r="AL14" s="12">
        <f t="shared" si="0"/>
        <v>-4.6051701859880909</v>
      </c>
      <c r="AM14" s="12" t="str">
        <f t="shared" si="0"/>
        <v>na</v>
      </c>
      <c r="AN14" s="25">
        <f t="shared" si="4"/>
        <v>1</v>
      </c>
      <c r="AO14" s="12">
        <f t="shared" si="1"/>
        <v>0.12755102040816327</v>
      </c>
      <c r="AP14" s="12">
        <f t="shared" si="1"/>
        <v>1</v>
      </c>
      <c r="AQ14" s="12">
        <f t="shared" si="1"/>
        <v>0.330625</v>
      </c>
      <c r="AR14" s="12">
        <f t="shared" si="1"/>
        <v>1.165994401463554E-2</v>
      </c>
      <c r="AS14" s="12">
        <f t="shared" si="1"/>
        <v>1.0718339100346017</v>
      </c>
      <c r="AT14" s="12" t="str">
        <f t="shared" si="1"/>
        <v>na</v>
      </c>
      <c r="AU14" s="12">
        <f t="shared" si="1"/>
        <v>1</v>
      </c>
      <c r="AV14" s="12">
        <f t="shared" si="1"/>
        <v>1</v>
      </c>
      <c r="AW14" s="12">
        <f t="shared" si="1"/>
        <v>1</v>
      </c>
      <c r="AX14" s="67" t="str">
        <f t="shared" si="1"/>
        <v>na</v>
      </c>
      <c r="AZ14" s="13"/>
      <c r="BA14" s="110"/>
      <c r="BK14" s="16"/>
      <c r="BL14" s="36"/>
      <c r="BM14" s="12"/>
      <c r="BN14" s="16"/>
      <c r="BO14" s="12"/>
      <c r="BP14" s="12"/>
      <c r="CB14" s="12"/>
      <c r="CC14" s="12"/>
      <c r="CD14" s="12"/>
      <c r="CE14" s="12"/>
      <c r="CF14" s="12"/>
      <c r="CG14" s="12"/>
      <c r="CH14" s="12"/>
      <c r="CI14" s="12"/>
      <c r="CJ14" s="12"/>
      <c r="CK14" s="12"/>
      <c r="CL14" s="12"/>
      <c r="CM14" s="12"/>
      <c r="CN14" s="12"/>
      <c r="CO14" s="12"/>
      <c r="CP14" s="12"/>
      <c r="CQ14" s="12"/>
      <c r="CR14" s="12"/>
      <c r="CS14" s="12"/>
      <c r="CT14" s="12"/>
      <c r="CU14" s="12"/>
      <c r="CV14" s="12"/>
      <c r="CW14" s="12"/>
      <c r="CY14" s="13"/>
      <c r="CZ14" s="110"/>
      <c r="DJ14" s="16"/>
      <c r="DK14" s="36"/>
      <c r="DL14" s="12"/>
      <c r="DM14" s="16"/>
      <c r="DN14" s="12"/>
      <c r="DO14" s="12"/>
      <c r="EA14" s="12"/>
      <c r="EB14" s="12"/>
      <c r="EC14" s="12"/>
      <c r="ED14" s="12"/>
      <c r="EE14" s="12"/>
      <c r="EF14" s="12"/>
      <c r="EG14" s="12"/>
      <c r="EH14" s="12"/>
      <c r="EI14" s="12"/>
      <c r="EJ14" s="12"/>
      <c r="EK14" s="12"/>
      <c r="EL14" s="12"/>
      <c r="EM14" s="12"/>
      <c r="EN14" s="12"/>
      <c r="EO14" s="12"/>
      <c r="EP14" s="12"/>
      <c r="EQ14" s="12"/>
      <c r="ER14" s="12"/>
      <c r="ES14" s="12"/>
      <c r="ET14" s="12"/>
      <c r="EU14" s="12"/>
      <c r="EV14" s="12"/>
      <c r="EX14" s="13"/>
      <c r="EY14" s="110"/>
      <c r="FI14" s="16"/>
      <c r="FJ14" s="36"/>
      <c r="FK14" s="12"/>
      <c r="FL14" s="16"/>
      <c r="FM14" s="12"/>
      <c r="FN14" s="12"/>
      <c r="FZ14" s="12"/>
      <c r="GA14" s="12"/>
      <c r="GB14" s="12"/>
      <c r="GC14" s="12"/>
      <c r="GD14" s="12"/>
      <c r="GE14" s="12"/>
      <c r="GF14" s="12"/>
      <c r="GG14" s="12"/>
      <c r="GH14" s="12"/>
      <c r="GI14" s="12"/>
      <c r="GJ14" s="12"/>
      <c r="GK14" s="12"/>
      <c r="GL14" s="12"/>
      <c r="GM14" s="12"/>
      <c r="GN14" s="12"/>
      <c r="GO14" s="12"/>
      <c r="GP14" s="12"/>
      <c r="GQ14" s="12"/>
      <c r="GR14" s="12"/>
      <c r="GS14" s="12"/>
      <c r="GT14" s="12"/>
      <c r="GU14" s="12"/>
      <c r="GW14" s="13"/>
      <c r="GX14" s="110"/>
      <c r="HH14" s="16"/>
      <c r="HI14" s="36"/>
      <c r="HJ14" s="12"/>
      <c r="HK14" s="16"/>
      <c r="HL14" s="12"/>
      <c r="HM14" s="12"/>
      <c r="HY14" s="12"/>
      <c r="HZ14" s="12"/>
      <c r="IA14" s="12"/>
      <c r="IB14" s="12"/>
      <c r="IC14" s="12"/>
      <c r="ID14" s="12"/>
      <c r="IE14" s="12"/>
      <c r="IF14" s="12"/>
      <c r="IG14" s="12"/>
      <c r="IH14" s="12"/>
      <c r="II14" s="12"/>
      <c r="IJ14" s="12"/>
      <c r="IK14" s="12"/>
      <c r="IL14" s="12"/>
      <c r="IM14" s="12"/>
      <c r="IN14" s="12"/>
      <c r="IO14" s="12"/>
      <c r="IP14" s="12"/>
      <c r="IQ14" s="12"/>
      <c r="IR14" s="12"/>
      <c r="IS14" s="12"/>
      <c r="IT14" s="12"/>
    </row>
    <row r="15" spans="1:254" x14ac:dyDescent="0.25">
      <c r="A15" s="58" t="s">
        <v>527</v>
      </c>
      <c r="B15" s="1"/>
      <c r="G15" s="2"/>
      <c r="H15" t="s">
        <v>120</v>
      </c>
      <c r="I15" t="s">
        <v>186</v>
      </c>
      <c r="J15" s="78"/>
      <c r="K15" s="78">
        <v>83</v>
      </c>
      <c r="L15" s="16">
        <v>383.94</v>
      </c>
      <c r="M15" s="166"/>
      <c r="N15" s="104"/>
      <c r="O15" s="112"/>
      <c r="P15" s="12">
        <f t="shared" si="5"/>
        <v>0.01</v>
      </c>
      <c r="Q15" s="67">
        <f t="shared" si="2"/>
        <v>0.01</v>
      </c>
      <c r="R15">
        <v>1</v>
      </c>
      <c r="U15">
        <v>0.25</v>
      </c>
      <c r="V15">
        <v>1</v>
      </c>
      <c r="W15">
        <v>1</v>
      </c>
      <c r="X15">
        <v>1</v>
      </c>
      <c r="Y15">
        <v>1</v>
      </c>
      <c r="AB15">
        <v>1</v>
      </c>
      <c r="AC15" s="25">
        <f t="shared" si="3"/>
        <v>-4.6051701859880909</v>
      </c>
      <c r="AD15" s="12" t="str">
        <f t="shared" si="0"/>
        <v>na</v>
      </c>
      <c r="AE15" s="12" t="str">
        <f t="shared" si="0"/>
        <v>na</v>
      </c>
      <c r="AF15" s="12">
        <f t="shared" si="0"/>
        <v>-2.6479728569431527</v>
      </c>
      <c r="AG15" s="12">
        <f t="shared" si="0"/>
        <v>-9.9454379603498655</v>
      </c>
      <c r="AH15" s="12">
        <f t="shared" si="0"/>
        <v>-4.767705604317082</v>
      </c>
      <c r="AI15" s="12">
        <f t="shared" si="0"/>
        <v>-7.3682722975809458</v>
      </c>
      <c r="AJ15" s="12">
        <f t="shared" si="0"/>
        <v>-4.6051701859880909</v>
      </c>
      <c r="AK15" s="12" t="str">
        <f t="shared" si="0"/>
        <v>na</v>
      </c>
      <c r="AL15" s="12" t="str">
        <f t="shared" si="0"/>
        <v>na</v>
      </c>
      <c r="AM15" s="12">
        <f t="shared" si="0"/>
        <v>-4.6051701859880909</v>
      </c>
      <c r="AN15" s="25">
        <f t="shared" si="4"/>
        <v>1</v>
      </c>
      <c r="AO15" s="12" t="str">
        <f t="shared" si="1"/>
        <v>na</v>
      </c>
      <c r="AP15" s="12" t="str">
        <f t="shared" si="1"/>
        <v>na</v>
      </c>
      <c r="AQ15" s="12">
        <f t="shared" si="1"/>
        <v>0.330625</v>
      </c>
      <c r="AR15" s="12">
        <f t="shared" si="1"/>
        <v>4.6639776058542157</v>
      </c>
      <c r="AS15" s="12">
        <f t="shared" si="1"/>
        <v>1.0718339100346017</v>
      </c>
      <c r="AT15" s="12">
        <f t="shared" si="1"/>
        <v>2.5600000000000005</v>
      </c>
      <c r="AU15" s="12">
        <f t="shared" si="1"/>
        <v>1</v>
      </c>
      <c r="AV15" s="12" t="str">
        <f t="shared" si="1"/>
        <v>na</v>
      </c>
      <c r="AW15" s="12" t="str">
        <f t="shared" si="1"/>
        <v>na</v>
      </c>
      <c r="AX15" s="67">
        <f t="shared" si="1"/>
        <v>1</v>
      </c>
      <c r="AZ15" s="13"/>
      <c r="BK15" s="16"/>
      <c r="BL15" s="120"/>
      <c r="BM15" s="12"/>
      <c r="BN15" s="16"/>
      <c r="BO15" s="12"/>
      <c r="BP15" s="12"/>
      <c r="CB15" s="12"/>
      <c r="CC15" s="12"/>
      <c r="CD15" s="12"/>
      <c r="CE15" s="12"/>
      <c r="CF15" s="12"/>
      <c r="CG15" s="12"/>
      <c r="CH15" s="12"/>
      <c r="CI15" s="12"/>
      <c r="CJ15" s="12"/>
      <c r="CK15" s="12"/>
      <c r="CL15" s="12"/>
      <c r="CM15" s="12"/>
      <c r="CN15" s="12"/>
      <c r="CO15" s="12"/>
      <c r="CP15" s="12"/>
      <c r="CQ15" s="12"/>
      <c r="CR15" s="12"/>
      <c r="CS15" s="12"/>
      <c r="CT15" s="12"/>
      <c r="CU15" s="12"/>
      <c r="CV15" s="12"/>
      <c r="CW15" s="12"/>
      <c r="CY15" s="13"/>
      <c r="DJ15" s="16"/>
      <c r="DK15" s="36"/>
      <c r="DL15" s="12"/>
      <c r="DM15" s="16"/>
      <c r="DN15" s="12"/>
      <c r="DO15" s="12"/>
      <c r="EA15" s="12"/>
      <c r="EB15" s="12"/>
      <c r="EC15" s="12"/>
      <c r="ED15" s="12"/>
      <c r="EE15" s="12"/>
      <c r="EF15" s="12"/>
      <c r="EG15" s="12"/>
      <c r="EH15" s="12"/>
      <c r="EI15" s="12"/>
      <c r="EJ15" s="12"/>
      <c r="EK15" s="12"/>
      <c r="EL15" s="12"/>
      <c r="EM15" s="12"/>
      <c r="EN15" s="12"/>
      <c r="EO15" s="12"/>
      <c r="EP15" s="12"/>
      <c r="EQ15" s="12"/>
      <c r="ER15" s="12"/>
      <c r="ES15" s="12"/>
      <c r="ET15" s="12"/>
      <c r="EU15" s="12"/>
      <c r="EV15" s="12"/>
      <c r="EX15" s="13"/>
      <c r="FI15" s="16"/>
      <c r="FJ15" s="36"/>
      <c r="FK15" s="12"/>
      <c r="FL15" s="16"/>
      <c r="FM15" s="12"/>
      <c r="FN15" s="12"/>
      <c r="FZ15" s="12"/>
      <c r="GA15" s="12"/>
      <c r="GB15" s="12"/>
      <c r="GC15" s="12"/>
      <c r="GD15" s="12"/>
      <c r="GE15" s="12"/>
      <c r="GF15" s="12"/>
      <c r="GG15" s="12"/>
      <c r="GH15" s="12"/>
      <c r="GI15" s="12"/>
      <c r="GJ15" s="12"/>
      <c r="GK15" s="12"/>
      <c r="GL15" s="12"/>
      <c r="GM15" s="12"/>
      <c r="GN15" s="12"/>
      <c r="GO15" s="12"/>
      <c r="GP15" s="12"/>
      <c r="GQ15" s="12"/>
      <c r="GR15" s="12"/>
      <c r="GS15" s="12"/>
      <c r="GT15" s="12"/>
      <c r="GU15" s="12"/>
      <c r="GW15" s="13"/>
      <c r="HH15" s="16"/>
      <c r="HI15" s="36"/>
      <c r="HJ15" s="12"/>
      <c r="HK15" s="16"/>
      <c r="HL15" s="12"/>
      <c r="HM15" s="12"/>
      <c r="HY15" s="12"/>
      <c r="HZ15" s="12"/>
      <c r="IA15" s="12"/>
      <c r="IB15" s="12"/>
      <c r="IC15" s="12"/>
      <c r="ID15" s="12"/>
      <c r="IE15" s="12"/>
      <c r="IF15" s="12"/>
      <c r="IG15" s="12"/>
      <c r="IH15" s="12"/>
      <c r="II15" s="12"/>
      <c r="IJ15" s="12"/>
      <c r="IK15" s="12"/>
      <c r="IL15" s="12"/>
      <c r="IM15" s="12"/>
      <c r="IN15" s="12"/>
      <c r="IO15" s="12"/>
      <c r="IP15" s="12"/>
      <c r="IQ15" s="12"/>
      <c r="IR15" s="12"/>
      <c r="IS15" s="12"/>
      <c r="IT15" s="12"/>
    </row>
    <row r="16" spans="1:254" x14ac:dyDescent="0.25">
      <c r="A16" s="58" t="s">
        <v>124</v>
      </c>
      <c r="B16" s="81"/>
      <c r="G16" s="2"/>
      <c r="H16" t="s">
        <v>120</v>
      </c>
      <c r="I16" t="s">
        <v>186</v>
      </c>
      <c r="J16" s="78"/>
      <c r="K16" s="78">
        <v>83</v>
      </c>
      <c r="L16" s="16">
        <v>0.06</v>
      </c>
      <c r="M16" s="166"/>
      <c r="N16" s="104"/>
      <c r="O16" s="112"/>
      <c r="P16" s="12">
        <f t="shared" si="5"/>
        <v>0.01</v>
      </c>
      <c r="Q16" s="67">
        <f t="shared" si="2"/>
        <v>0.01</v>
      </c>
      <c r="R16">
        <v>1</v>
      </c>
      <c r="U16">
        <v>1</v>
      </c>
      <c r="V16">
        <v>1</v>
      </c>
      <c r="W16">
        <v>1</v>
      </c>
      <c r="Y16">
        <v>1</v>
      </c>
      <c r="AB16">
        <v>1</v>
      </c>
      <c r="AC16" s="25">
        <f t="shared" si="3"/>
        <v>-4.6051701859880909</v>
      </c>
      <c r="AD16" s="12" t="str">
        <f t="shared" si="0"/>
        <v>na</v>
      </c>
      <c r="AE16" s="12" t="str">
        <f t="shared" si="0"/>
        <v>na</v>
      </c>
      <c r="AF16" s="12">
        <f t="shared" si="0"/>
        <v>-10.591891427772611</v>
      </c>
      <c r="AG16" s="12">
        <f t="shared" si="0"/>
        <v>-9.9454379603498655</v>
      </c>
      <c r="AH16" s="12">
        <f t="shared" si="0"/>
        <v>-4.767705604317082</v>
      </c>
      <c r="AI16" s="12" t="str">
        <f t="shared" si="0"/>
        <v>na</v>
      </c>
      <c r="AJ16" s="12">
        <f t="shared" si="0"/>
        <v>-4.6051701859880909</v>
      </c>
      <c r="AK16" s="12" t="str">
        <f t="shared" si="0"/>
        <v>na</v>
      </c>
      <c r="AL16" s="12" t="str">
        <f t="shared" si="0"/>
        <v>na</v>
      </c>
      <c r="AM16" s="12">
        <f t="shared" si="0"/>
        <v>-4.6051701859880909</v>
      </c>
      <c r="AN16" s="25">
        <f t="shared" si="4"/>
        <v>1</v>
      </c>
      <c r="AO16" s="12" t="str">
        <f t="shared" si="1"/>
        <v>na</v>
      </c>
      <c r="AP16" s="12" t="str">
        <f t="shared" si="1"/>
        <v>na</v>
      </c>
      <c r="AQ16" s="12">
        <f t="shared" si="1"/>
        <v>5.29</v>
      </c>
      <c r="AR16" s="12">
        <f t="shared" si="1"/>
        <v>4.6639776058542157</v>
      </c>
      <c r="AS16" s="12">
        <f t="shared" si="1"/>
        <v>1.0718339100346017</v>
      </c>
      <c r="AT16" s="12" t="str">
        <f t="shared" si="1"/>
        <v>na</v>
      </c>
      <c r="AU16" s="12">
        <f t="shared" si="1"/>
        <v>1</v>
      </c>
      <c r="AV16" s="12" t="str">
        <f t="shared" si="1"/>
        <v>na</v>
      </c>
      <c r="AW16" s="12" t="str">
        <f t="shared" si="1"/>
        <v>na</v>
      </c>
      <c r="AX16" s="67">
        <f t="shared" si="1"/>
        <v>1</v>
      </c>
      <c r="AZ16" s="13"/>
      <c r="BA16" s="13"/>
      <c r="BK16" s="16"/>
      <c r="BL16" s="120"/>
      <c r="BM16" s="12"/>
      <c r="BN16" s="16"/>
      <c r="BO16" s="12"/>
      <c r="BP16" s="12"/>
      <c r="CB16" s="12"/>
      <c r="CC16" s="12"/>
      <c r="CD16" s="12"/>
      <c r="CE16" s="12"/>
      <c r="CF16" s="12"/>
      <c r="CG16" s="12"/>
      <c r="CH16" s="12"/>
      <c r="CI16" s="12"/>
      <c r="CJ16" s="12"/>
      <c r="CK16" s="12"/>
      <c r="CL16" s="12"/>
      <c r="CM16" s="12"/>
      <c r="CN16" s="12"/>
      <c r="CO16" s="12"/>
      <c r="CP16" s="12"/>
      <c r="CQ16" s="12"/>
      <c r="CR16" s="12"/>
      <c r="CS16" s="12"/>
      <c r="CT16" s="12"/>
      <c r="CU16" s="12"/>
      <c r="CV16" s="12"/>
      <c r="CW16" s="12"/>
      <c r="CY16" s="13"/>
      <c r="CZ16" s="13"/>
      <c r="DJ16" s="16"/>
      <c r="DK16" s="36"/>
      <c r="DL16" s="12"/>
      <c r="DM16" s="16"/>
      <c r="DN16" s="12"/>
      <c r="DO16" s="12"/>
      <c r="EA16" s="12"/>
      <c r="EB16" s="12"/>
      <c r="EC16" s="12"/>
      <c r="ED16" s="12"/>
      <c r="EE16" s="12"/>
      <c r="EF16" s="12"/>
      <c r="EG16" s="12"/>
      <c r="EH16" s="12"/>
      <c r="EI16" s="12"/>
      <c r="EJ16" s="12"/>
      <c r="EK16" s="12"/>
      <c r="EL16" s="12"/>
      <c r="EM16" s="12"/>
      <c r="EN16" s="12"/>
      <c r="EO16" s="12"/>
      <c r="EP16" s="12"/>
      <c r="EQ16" s="12"/>
      <c r="ER16" s="12"/>
      <c r="ES16" s="12"/>
      <c r="ET16" s="12"/>
      <c r="EU16" s="12"/>
      <c r="EV16" s="12"/>
      <c r="EX16" s="13"/>
      <c r="EY16" s="13"/>
      <c r="FI16" s="16"/>
      <c r="FJ16" s="36"/>
      <c r="FK16" s="12"/>
      <c r="FL16" s="16"/>
      <c r="FM16" s="12"/>
      <c r="FN16" s="12"/>
      <c r="FZ16" s="12"/>
      <c r="GA16" s="12"/>
      <c r="GB16" s="12"/>
      <c r="GC16" s="12"/>
      <c r="GD16" s="12"/>
      <c r="GE16" s="12"/>
      <c r="GF16" s="12"/>
      <c r="GG16" s="12"/>
      <c r="GH16" s="12"/>
      <c r="GI16" s="12"/>
      <c r="GJ16" s="12"/>
      <c r="GK16" s="12"/>
      <c r="GL16" s="12"/>
      <c r="GM16" s="12"/>
      <c r="GN16" s="12"/>
      <c r="GO16" s="12"/>
      <c r="GP16" s="12"/>
      <c r="GQ16" s="12"/>
      <c r="GR16" s="12"/>
      <c r="GS16" s="12"/>
      <c r="GT16" s="12"/>
      <c r="GU16" s="12"/>
      <c r="GW16" s="13"/>
      <c r="GX16" s="13"/>
      <c r="HH16" s="16"/>
      <c r="HI16" s="36"/>
      <c r="HJ16" s="12"/>
      <c r="HK16" s="16"/>
      <c r="HL16" s="12"/>
      <c r="HM16" s="12"/>
      <c r="HY16" s="12"/>
      <c r="HZ16" s="12"/>
      <c r="IA16" s="12"/>
      <c r="IB16" s="12"/>
      <c r="IC16" s="12"/>
      <c r="ID16" s="12"/>
      <c r="IE16" s="12"/>
      <c r="IF16" s="12"/>
      <c r="IG16" s="12"/>
      <c r="IH16" s="12"/>
      <c r="II16" s="12"/>
      <c r="IJ16" s="12"/>
      <c r="IK16" s="12"/>
      <c r="IL16" s="12"/>
      <c r="IM16" s="12"/>
      <c r="IN16" s="12"/>
      <c r="IO16" s="12"/>
      <c r="IP16" s="12"/>
      <c r="IQ16" s="12"/>
      <c r="IR16" s="12"/>
      <c r="IS16" s="12"/>
      <c r="IT16" s="12"/>
    </row>
    <row r="17" spans="1:254" x14ac:dyDescent="0.25">
      <c r="A17" s="58" t="s">
        <v>102</v>
      </c>
      <c r="B17" s="81"/>
      <c r="G17" s="2"/>
      <c r="H17" t="s">
        <v>8</v>
      </c>
      <c r="I17" t="s">
        <v>186</v>
      </c>
      <c r="J17" s="78"/>
      <c r="K17" s="78">
        <v>16</v>
      </c>
      <c r="L17" s="25">
        <v>2945.13</v>
      </c>
      <c r="M17" s="175"/>
      <c r="N17" s="18"/>
      <c r="O17" s="18"/>
      <c r="P17" s="12">
        <f t="shared" si="5"/>
        <v>0.01</v>
      </c>
      <c r="Q17" s="67">
        <f t="shared" si="2"/>
        <v>0.01</v>
      </c>
      <c r="R17">
        <v>1</v>
      </c>
      <c r="S17">
        <v>0.25</v>
      </c>
      <c r="U17">
        <v>1</v>
      </c>
      <c r="V17">
        <v>0.25</v>
      </c>
      <c r="W17">
        <v>1</v>
      </c>
      <c r="AB17">
        <v>1</v>
      </c>
      <c r="AC17" s="25">
        <f t="shared" si="3"/>
        <v>-4.6051701859880909</v>
      </c>
      <c r="AD17" s="12">
        <f t="shared" si="0"/>
        <v>-1.6447036378528896</v>
      </c>
      <c r="AE17" s="12" t="str">
        <f t="shared" si="0"/>
        <v>na</v>
      </c>
      <c r="AF17" s="12">
        <f t="shared" si="0"/>
        <v>-10.591891427772611</v>
      </c>
      <c r="AG17" s="12">
        <f t="shared" si="0"/>
        <v>-2.4863594900874664</v>
      </c>
      <c r="AH17" s="12">
        <f t="shared" si="0"/>
        <v>-4.767705604317082</v>
      </c>
      <c r="AI17" s="12" t="str">
        <f t="shared" si="0"/>
        <v>na</v>
      </c>
      <c r="AJ17" s="12" t="str">
        <f t="shared" si="0"/>
        <v>na</v>
      </c>
      <c r="AK17" s="12" t="str">
        <f t="shared" si="0"/>
        <v>na</v>
      </c>
      <c r="AL17" s="12" t="str">
        <f t="shared" si="0"/>
        <v>na</v>
      </c>
      <c r="AM17" s="12">
        <f t="shared" si="0"/>
        <v>-4.6051701859880909</v>
      </c>
      <c r="AN17" s="25">
        <f t="shared" si="4"/>
        <v>1</v>
      </c>
      <c r="AO17" s="12">
        <f t="shared" si="1"/>
        <v>0.12755102040816327</v>
      </c>
      <c r="AP17" s="12" t="str">
        <f t="shared" si="1"/>
        <v>na</v>
      </c>
      <c r="AQ17" s="12">
        <f t="shared" si="1"/>
        <v>5.29</v>
      </c>
      <c r="AR17" s="12">
        <f t="shared" si="1"/>
        <v>0.29149860036588848</v>
      </c>
      <c r="AS17" s="12">
        <f t="shared" si="1"/>
        <v>1.0718339100346017</v>
      </c>
      <c r="AT17" s="12" t="str">
        <f t="shared" si="1"/>
        <v>na</v>
      </c>
      <c r="AU17" s="12" t="str">
        <f t="shared" si="1"/>
        <v>na</v>
      </c>
      <c r="AV17" s="12" t="str">
        <f t="shared" si="1"/>
        <v>na</v>
      </c>
      <c r="AW17" s="12" t="str">
        <f t="shared" si="1"/>
        <v>na</v>
      </c>
      <c r="AX17" s="67">
        <f t="shared" si="1"/>
        <v>1</v>
      </c>
      <c r="AZ17" s="13"/>
      <c r="BA17" s="13"/>
      <c r="BK17" s="12"/>
      <c r="BL17" s="36"/>
      <c r="BM17" s="16"/>
      <c r="BN17" s="16"/>
      <c r="BO17" s="12"/>
      <c r="BP17" s="12"/>
      <c r="CB17" s="12"/>
      <c r="CC17" s="12"/>
      <c r="CD17" s="12"/>
      <c r="CE17" s="12"/>
      <c r="CF17" s="12"/>
      <c r="CG17" s="12"/>
      <c r="CH17" s="12"/>
      <c r="CI17" s="12"/>
      <c r="CJ17" s="12"/>
      <c r="CK17" s="12"/>
      <c r="CL17" s="12"/>
      <c r="CM17" s="12"/>
      <c r="CN17" s="12"/>
      <c r="CO17" s="12"/>
      <c r="CP17" s="12"/>
      <c r="CQ17" s="12"/>
      <c r="CR17" s="12"/>
      <c r="CS17" s="12"/>
      <c r="CT17" s="12"/>
      <c r="CU17" s="12"/>
      <c r="CV17" s="12"/>
      <c r="CW17" s="12"/>
      <c r="CY17" s="13"/>
      <c r="CZ17" s="13"/>
      <c r="DJ17" s="12"/>
      <c r="DK17" s="36"/>
      <c r="DL17" s="16"/>
      <c r="DM17" s="16"/>
      <c r="DN17" s="12"/>
      <c r="DO17" s="12"/>
      <c r="EA17" s="12"/>
      <c r="EB17" s="12"/>
      <c r="EC17" s="12"/>
      <c r="ED17" s="12"/>
      <c r="EE17" s="12"/>
      <c r="EF17" s="12"/>
      <c r="EG17" s="12"/>
      <c r="EH17" s="12"/>
      <c r="EI17" s="12"/>
      <c r="EJ17" s="12"/>
      <c r="EK17" s="12"/>
      <c r="EL17" s="12"/>
      <c r="EM17" s="12"/>
      <c r="EN17" s="12"/>
      <c r="EO17" s="12"/>
      <c r="EP17" s="12"/>
      <c r="EQ17" s="12"/>
      <c r="ER17" s="12"/>
      <c r="ES17" s="12"/>
      <c r="ET17" s="12"/>
      <c r="EU17" s="12"/>
      <c r="EV17" s="12"/>
      <c r="EX17" s="13"/>
      <c r="EY17" s="13"/>
      <c r="FI17" s="12"/>
      <c r="FJ17" s="36"/>
      <c r="FK17" s="16"/>
      <c r="FL17" s="16"/>
      <c r="FM17" s="12"/>
      <c r="FN17" s="12"/>
      <c r="FZ17" s="12"/>
      <c r="GA17" s="12"/>
      <c r="GB17" s="12"/>
      <c r="GC17" s="12"/>
      <c r="GD17" s="12"/>
      <c r="GE17" s="12"/>
      <c r="GF17" s="12"/>
      <c r="GG17" s="12"/>
      <c r="GH17" s="12"/>
      <c r="GI17" s="12"/>
      <c r="GJ17" s="12"/>
      <c r="GK17" s="12"/>
      <c r="GL17" s="12"/>
      <c r="GM17" s="12"/>
      <c r="GN17" s="12"/>
      <c r="GO17" s="12"/>
      <c r="GP17" s="12"/>
      <c r="GQ17" s="12"/>
      <c r="GR17" s="12"/>
      <c r="GS17" s="12"/>
      <c r="GT17" s="12"/>
      <c r="GU17" s="12"/>
      <c r="GW17" s="13"/>
      <c r="GX17" s="13"/>
      <c r="HH17" s="12"/>
      <c r="HI17" s="36"/>
      <c r="HJ17" s="16"/>
      <c r="HK17" s="16"/>
      <c r="HL17" s="12"/>
      <c r="HM17" s="12"/>
      <c r="HY17" s="12"/>
      <c r="HZ17" s="12"/>
      <c r="IA17" s="12"/>
      <c r="IB17" s="12"/>
      <c r="IC17" s="12"/>
      <c r="ID17" s="12"/>
      <c r="IE17" s="12"/>
      <c r="IF17" s="12"/>
      <c r="IG17" s="12"/>
      <c r="IH17" s="12"/>
      <c r="II17" s="12"/>
      <c r="IJ17" s="12"/>
      <c r="IK17" s="12"/>
      <c r="IL17" s="12"/>
      <c r="IM17" s="12"/>
      <c r="IN17" s="12"/>
      <c r="IO17" s="12"/>
      <c r="IP17" s="12"/>
      <c r="IQ17" s="12"/>
      <c r="IR17" s="12"/>
      <c r="IS17" s="12"/>
      <c r="IT17" s="12"/>
    </row>
    <row r="18" spans="1:254" ht="15.75" x14ac:dyDescent="0.25">
      <c r="A18" s="59" t="s">
        <v>104</v>
      </c>
      <c r="B18" s="81"/>
      <c r="G18" s="2"/>
      <c r="H18" t="s">
        <v>8</v>
      </c>
      <c r="I18" t="s">
        <v>186</v>
      </c>
      <c r="J18" s="78"/>
      <c r="K18" s="78">
        <v>16</v>
      </c>
      <c r="L18" s="25">
        <v>111.57</v>
      </c>
      <c r="M18" s="175"/>
      <c r="N18" s="68"/>
      <c r="O18" s="18"/>
      <c r="P18" s="12">
        <f t="shared" si="5"/>
        <v>0.01</v>
      </c>
      <c r="Q18" s="67">
        <f t="shared" si="2"/>
        <v>0.01</v>
      </c>
      <c r="R18">
        <v>1</v>
      </c>
      <c r="S18">
        <v>1</v>
      </c>
      <c r="U18">
        <v>0.375</v>
      </c>
      <c r="V18">
        <v>0.3</v>
      </c>
      <c r="W18">
        <v>1</v>
      </c>
      <c r="AB18">
        <v>1</v>
      </c>
      <c r="AC18" s="25">
        <f t="shared" si="3"/>
        <v>-4.6051701859880909</v>
      </c>
      <c r="AD18" s="12">
        <f t="shared" si="0"/>
        <v>-6.5788145514115586</v>
      </c>
      <c r="AE18" s="12" t="str">
        <f t="shared" si="0"/>
        <v>na</v>
      </c>
      <c r="AF18" s="12">
        <f t="shared" si="0"/>
        <v>-3.9719592854147288</v>
      </c>
      <c r="AG18" s="12">
        <f t="shared" si="0"/>
        <v>-2.9836313881049592</v>
      </c>
      <c r="AH18" s="12">
        <f t="shared" si="0"/>
        <v>-4.767705604317082</v>
      </c>
      <c r="AI18" s="12" t="str">
        <f t="shared" si="0"/>
        <v>na</v>
      </c>
      <c r="AJ18" s="12" t="str">
        <f t="shared" si="0"/>
        <v>na</v>
      </c>
      <c r="AK18" s="12" t="str">
        <f t="shared" si="0"/>
        <v>na</v>
      </c>
      <c r="AL18" s="12" t="str">
        <f t="shared" si="0"/>
        <v>na</v>
      </c>
      <c r="AM18" s="12">
        <f t="shared" si="0"/>
        <v>-4.6051701859880909</v>
      </c>
      <c r="AN18" s="25">
        <f t="shared" si="4"/>
        <v>1</v>
      </c>
      <c r="AO18" s="12">
        <f t="shared" si="1"/>
        <v>2.0408163265306123</v>
      </c>
      <c r="AP18" s="12" t="str">
        <f t="shared" si="1"/>
        <v>na</v>
      </c>
      <c r="AQ18" s="12">
        <f t="shared" si="1"/>
        <v>0.74390624999999999</v>
      </c>
      <c r="AR18" s="12">
        <f t="shared" si="1"/>
        <v>0.41975798452687935</v>
      </c>
      <c r="AS18" s="12">
        <f t="shared" si="1"/>
        <v>1.0718339100346017</v>
      </c>
      <c r="AT18" s="12" t="str">
        <f t="shared" si="1"/>
        <v>na</v>
      </c>
      <c r="AU18" s="12" t="str">
        <f t="shared" si="1"/>
        <v>na</v>
      </c>
      <c r="AV18" s="12" t="str">
        <f t="shared" si="1"/>
        <v>na</v>
      </c>
      <c r="AW18" s="12" t="str">
        <f t="shared" si="1"/>
        <v>na</v>
      </c>
      <c r="AX18" s="67">
        <f t="shared" si="1"/>
        <v>1</v>
      </c>
      <c r="AZ18" s="110"/>
      <c r="BA18" s="13"/>
      <c r="BK18" s="12"/>
      <c r="BL18" s="36"/>
      <c r="BN18" s="16"/>
      <c r="BO18" s="12"/>
      <c r="BP18" s="12"/>
      <c r="CB18" s="12"/>
      <c r="CC18" s="12"/>
      <c r="CD18" s="12"/>
      <c r="CE18" s="12"/>
      <c r="CF18" s="12"/>
      <c r="CG18" s="12"/>
      <c r="CH18" s="12"/>
      <c r="CI18" s="12"/>
      <c r="CJ18" s="12"/>
      <c r="CK18" s="12"/>
      <c r="CL18" s="12"/>
      <c r="CM18" s="12"/>
      <c r="CN18" s="12"/>
      <c r="CO18" s="12"/>
      <c r="CP18" s="12"/>
      <c r="CQ18" s="12"/>
      <c r="CR18" s="12"/>
      <c r="CS18" s="12"/>
      <c r="CT18" s="12"/>
      <c r="CU18" s="12"/>
      <c r="CV18" s="12"/>
      <c r="CW18" s="12"/>
      <c r="CY18" s="110"/>
      <c r="CZ18" s="13"/>
      <c r="DJ18" s="12"/>
      <c r="DK18" s="36"/>
      <c r="DM18" s="16"/>
      <c r="DN18" s="12"/>
      <c r="DO18" s="12"/>
      <c r="EA18" s="12"/>
      <c r="EB18" s="12"/>
      <c r="EC18" s="12"/>
      <c r="ED18" s="12"/>
      <c r="EE18" s="12"/>
      <c r="EF18" s="12"/>
      <c r="EG18" s="12"/>
      <c r="EH18" s="12"/>
      <c r="EI18" s="12"/>
      <c r="EJ18" s="12"/>
      <c r="EK18" s="12"/>
      <c r="EL18" s="12"/>
      <c r="EM18" s="12"/>
      <c r="EN18" s="12"/>
      <c r="EO18" s="12"/>
      <c r="EP18" s="12"/>
      <c r="EQ18" s="12"/>
      <c r="ER18" s="12"/>
      <c r="ES18" s="12"/>
      <c r="ET18" s="12"/>
      <c r="EU18" s="12"/>
      <c r="EV18" s="12"/>
      <c r="EX18" s="110"/>
      <c r="EY18" s="13"/>
      <c r="FI18" s="12"/>
      <c r="FJ18" s="36"/>
      <c r="FL18" s="16"/>
      <c r="FM18" s="12"/>
      <c r="FN18" s="12"/>
      <c r="FZ18" s="12"/>
      <c r="GA18" s="12"/>
      <c r="GB18" s="12"/>
      <c r="GC18" s="12"/>
      <c r="GD18" s="12"/>
      <c r="GE18" s="12"/>
      <c r="GF18" s="12"/>
      <c r="GG18" s="12"/>
      <c r="GH18" s="12"/>
      <c r="GI18" s="12"/>
      <c r="GJ18" s="12"/>
      <c r="GK18" s="12"/>
      <c r="GL18" s="12"/>
      <c r="GM18" s="12"/>
      <c r="GN18" s="12"/>
      <c r="GO18" s="12"/>
      <c r="GP18" s="12"/>
      <c r="GQ18" s="12"/>
      <c r="GR18" s="12"/>
      <c r="GS18" s="12"/>
      <c r="GT18" s="12"/>
      <c r="GU18" s="12"/>
      <c r="GW18" s="110"/>
      <c r="GX18" s="13"/>
      <c r="HH18" s="12"/>
      <c r="HI18" s="36"/>
      <c r="HK18" s="16"/>
      <c r="HL18" s="12"/>
      <c r="HM18" s="12"/>
      <c r="HY18" s="12"/>
      <c r="HZ18" s="12"/>
      <c r="IA18" s="12"/>
      <c r="IB18" s="12"/>
      <c r="IC18" s="12"/>
      <c r="ID18" s="12"/>
      <c r="IE18" s="12"/>
      <c r="IF18" s="12"/>
      <c r="IG18" s="12"/>
      <c r="IH18" s="12"/>
      <c r="II18" s="12"/>
      <c r="IJ18" s="12"/>
      <c r="IK18" s="12"/>
      <c r="IL18" s="12"/>
      <c r="IM18" s="12"/>
      <c r="IN18" s="12"/>
      <c r="IO18" s="12"/>
      <c r="IP18" s="12"/>
      <c r="IQ18" s="12"/>
      <c r="IR18" s="12"/>
      <c r="IS18" s="12"/>
      <c r="IT18" s="12"/>
    </row>
    <row r="19" spans="1:254" x14ac:dyDescent="0.25">
      <c r="A19" s="58" t="s">
        <v>105</v>
      </c>
      <c r="B19" s="81"/>
      <c r="G19" s="2"/>
      <c r="H19" t="s">
        <v>8</v>
      </c>
      <c r="I19" t="s">
        <v>186</v>
      </c>
      <c r="J19" s="78"/>
      <c r="K19" s="78">
        <v>16</v>
      </c>
      <c r="L19" s="20">
        <v>145.30000000000001</v>
      </c>
      <c r="M19" s="175"/>
      <c r="N19" s="18"/>
      <c r="O19" s="18"/>
      <c r="P19" s="12">
        <f t="shared" si="5"/>
        <v>0.01</v>
      </c>
      <c r="Q19" s="67">
        <f t="shared" si="2"/>
        <v>0.01</v>
      </c>
      <c r="R19">
        <v>1</v>
      </c>
      <c r="U19">
        <v>0.125</v>
      </c>
      <c r="V19">
        <v>0.15</v>
      </c>
      <c r="W19">
        <v>1</v>
      </c>
      <c r="Y19">
        <v>1</v>
      </c>
      <c r="AA19">
        <v>1</v>
      </c>
      <c r="AB19">
        <v>1</v>
      </c>
      <c r="AC19" s="25">
        <f t="shared" si="3"/>
        <v>-4.6051701859880909</v>
      </c>
      <c r="AD19" s="12" t="str">
        <f t="shared" si="0"/>
        <v>na</v>
      </c>
      <c r="AE19" s="12" t="str">
        <f t="shared" si="0"/>
        <v>na</v>
      </c>
      <c r="AF19" s="12">
        <f t="shared" si="0"/>
        <v>-1.3239864284715763</v>
      </c>
      <c r="AG19" s="12">
        <f t="shared" si="0"/>
        <v>-1.4918156940524796</v>
      </c>
      <c r="AH19" s="12">
        <f t="shared" si="0"/>
        <v>-4.767705604317082</v>
      </c>
      <c r="AI19" s="12" t="str">
        <f t="shared" si="0"/>
        <v>na</v>
      </c>
      <c r="AJ19" s="12">
        <f t="shared" si="0"/>
        <v>-4.6051701859880909</v>
      </c>
      <c r="AK19" s="12" t="str">
        <f t="shared" si="0"/>
        <v>na</v>
      </c>
      <c r="AL19" s="12">
        <f t="shared" si="0"/>
        <v>-4.6051701859880909</v>
      </c>
      <c r="AM19" s="12">
        <f t="shared" si="0"/>
        <v>-4.6051701859880909</v>
      </c>
      <c r="AN19" s="25">
        <f t="shared" si="4"/>
        <v>1</v>
      </c>
      <c r="AO19" s="12" t="str">
        <f t="shared" si="1"/>
        <v>na</v>
      </c>
      <c r="AP19" s="12" t="str">
        <f t="shared" si="1"/>
        <v>na</v>
      </c>
      <c r="AQ19" s="12">
        <f t="shared" si="1"/>
        <v>8.2656250000000001E-2</v>
      </c>
      <c r="AR19" s="12">
        <f t="shared" si="1"/>
        <v>0.10493949613171984</v>
      </c>
      <c r="AS19" s="12">
        <f t="shared" si="1"/>
        <v>1.0718339100346017</v>
      </c>
      <c r="AT19" s="12" t="str">
        <f t="shared" si="1"/>
        <v>na</v>
      </c>
      <c r="AU19" s="12">
        <f t="shared" si="1"/>
        <v>1</v>
      </c>
      <c r="AV19" s="12" t="str">
        <f t="shared" si="1"/>
        <v>na</v>
      </c>
      <c r="AW19" s="12">
        <f t="shared" si="1"/>
        <v>1</v>
      </c>
      <c r="AX19" s="67">
        <f t="shared" si="1"/>
        <v>1</v>
      </c>
      <c r="AZ19" s="13"/>
      <c r="BA19" s="13"/>
      <c r="BK19" s="16"/>
      <c r="BL19" s="36"/>
      <c r="BM19" s="16"/>
      <c r="BN19" s="16"/>
      <c r="BO19" s="12"/>
      <c r="BP19" s="12"/>
      <c r="CB19" s="12"/>
      <c r="CC19" s="12"/>
      <c r="CD19" s="12"/>
      <c r="CE19" s="12"/>
      <c r="CF19" s="12"/>
      <c r="CG19" s="12"/>
      <c r="CH19" s="12"/>
      <c r="CI19" s="12"/>
      <c r="CJ19" s="12"/>
      <c r="CK19" s="12"/>
      <c r="CL19" s="12"/>
      <c r="CM19" s="12"/>
      <c r="CN19" s="12"/>
      <c r="CO19" s="12"/>
      <c r="CP19" s="12"/>
      <c r="CQ19" s="12"/>
      <c r="CR19" s="12"/>
      <c r="CS19" s="12"/>
      <c r="CT19" s="12"/>
      <c r="CU19" s="12"/>
      <c r="CV19" s="12"/>
      <c r="CW19" s="12"/>
      <c r="CY19" s="13"/>
      <c r="CZ19" s="13"/>
      <c r="DJ19" s="16"/>
      <c r="DK19" s="36"/>
      <c r="DL19" s="16"/>
      <c r="DM19" s="16"/>
      <c r="DN19" s="12"/>
      <c r="DO19" s="12"/>
      <c r="EA19" s="12"/>
      <c r="EB19" s="12"/>
      <c r="EC19" s="12"/>
      <c r="ED19" s="12"/>
      <c r="EE19" s="12"/>
      <c r="EF19" s="12"/>
      <c r="EG19" s="12"/>
      <c r="EH19" s="12"/>
      <c r="EI19" s="12"/>
      <c r="EJ19" s="12"/>
      <c r="EK19" s="12"/>
      <c r="EL19" s="12"/>
      <c r="EM19" s="12"/>
      <c r="EN19" s="12"/>
      <c r="EO19" s="12"/>
      <c r="EP19" s="12"/>
      <c r="EQ19" s="12"/>
      <c r="ER19" s="12"/>
      <c r="ES19" s="12"/>
      <c r="ET19" s="12"/>
      <c r="EU19" s="12"/>
      <c r="EV19" s="12"/>
      <c r="EX19" s="13"/>
      <c r="EY19" s="13"/>
      <c r="FI19" s="16"/>
      <c r="FJ19" s="36"/>
      <c r="FK19" s="16"/>
      <c r="FL19" s="16"/>
      <c r="FM19" s="12"/>
      <c r="FN19" s="12"/>
      <c r="FZ19" s="12"/>
      <c r="GA19" s="12"/>
      <c r="GB19" s="12"/>
      <c r="GC19" s="12"/>
      <c r="GD19" s="12"/>
      <c r="GE19" s="12"/>
      <c r="GF19" s="12"/>
      <c r="GG19" s="12"/>
      <c r="GH19" s="12"/>
      <c r="GI19" s="12"/>
      <c r="GJ19" s="12"/>
      <c r="GK19" s="12"/>
      <c r="GL19" s="12"/>
      <c r="GM19" s="12"/>
      <c r="GN19" s="12"/>
      <c r="GO19" s="12"/>
      <c r="GP19" s="12"/>
      <c r="GQ19" s="12"/>
      <c r="GR19" s="12"/>
      <c r="GS19" s="12"/>
      <c r="GT19" s="12"/>
      <c r="GU19" s="12"/>
      <c r="GW19" s="13"/>
      <c r="GX19" s="13"/>
      <c r="HH19" s="16"/>
      <c r="HI19" s="36"/>
      <c r="HJ19" s="16"/>
      <c r="HK19" s="16"/>
      <c r="HL19" s="12"/>
      <c r="HM19" s="12"/>
      <c r="HY19" s="12"/>
      <c r="HZ19" s="12"/>
      <c r="IA19" s="12"/>
      <c r="IB19" s="12"/>
      <c r="IC19" s="12"/>
      <c r="ID19" s="12"/>
      <c r="IE19" s="12"/>
      <c r="IF19" s="12"/>
      <c r="IG19" s="12"/>
      <c r="IH19" s="12"/>
      <c r="II19" s="12"/>
      <c r="IJ19" s="12"/>
      <c r="IK19" s="12"/>
      <c r="IL19" s="12"/>
      <c r="IM19" s="12"/>
      <c r="IN19" s="12"/>
      <c r="IO19" s="12"/>
      <c r="IP19" s="12"/>
      <c r="IQ19" s="12"/>
      <c r="IR19" s="12"/>
      <c r="IS19" s="12"/>
      <c r="IT19" s="12"/>
    </row>
    <row r="20" spans="1:254" ht="15.75" x14ac:dyDescent="0.25">
      <c r="A20" s="58" t="s">
        <v>108</v>
      </c>
      <c r="B20" s="81"/>
      <c r="G20" s="2"/>
      <c r="H20" t="s">
        <v>120</v>
      </c>
      <c r="I20" t="s">
        <v>186</v>
      </c>
      <c r="J20" s="78"/>
      <c r="K20" s="78">
        <v>83</v>
      </c>
      <c r="L20" s="16">
        <v>32.840000000000003</v>
      </c>
      <c r="M20" s="166"/>
      <c r="N20" s="112"/>
      <c r="O20" s="112"/>
      <c r="P20" s="12">
        <f t="shared" si="5"/>
        <v>0.01</v>
      </c>
      <c r="Q20" s="67">
        <f t="shared" si="2"/>
        <v>0.01</v>
      </c>
      <c r="R20">
        <v>1</v>
      </c>
      <c r="S20">
        <v>0.25</v>
      </c>
      <c r="U20">
        <v>0.25</v>
      </c>
      <c r="V20">
        <v>0.25</v>
      </c>
      <c r="W20">
        <v>1</v>
      </c>
      <c r="Y20">
        <v>1</v>
      </c>
      <c r="Z20">
        <v>1</v>
      </c>
      <c r="AB20" s="53">
        <v>1</v>
      </c>
      <c r="AC20" s="25">
        <f t="shared" si="3"/>
        <v>-4.6051701859880909</v>
      </c>
      <c r="AD20" s="12">
        <f t="shared" si="0"/>
        <v>-1.6447036378528896</v>
      </c>
      <c r="AE20" s="12" t="str">
        <f t="shared" si="0"/>
        <v>na</v>
      </c>
      <c r="AF20" s="12">
        <f t="shared" si="0"/>
        <v>-2.6479728569431527</v>
      </c>
      <c r="AG20" s="12">
        <f t="shared" si="0"/>
        <v>-2.4863594900874664</v>
      </c>
      <c r="AH20" s="12">
        <f t="shared" si="0"/>
        <v>-4.767705604317082</v>
      </c>
      <c r="AI20" s="12" t="str">
        <f t="shared" si="0"/>
        <v>na</v>
      </c>
      <c r="AJ20" s="12">
        <f t="shared" si="0"/>
        <v>-4.6051701859880909</v>
      </c>
      <c r="AK20" s="12">
        <f t="shared" si="0"/>
        <v>-4.6051701859880909</v>
      </c>
      <c r="AL20" s="12" t="str">
        <f t="shared" si="0"/>
        <v>na</v>
      </c>
      <c r="AM20" s="12">
        <f t="shared" si="0"/>
        <v>-4.6051701859880909</v>
      </c>
      <c r="AN20" s="25">
        <f t="shared" si="4"/>
        <v>1</v>
      </c>
      <c r="AO20" s="12">
        <f t="shared" si="1"/>
        <v>0.12755102040816327</v>
      </c>
      <c r="AP20" s="12" t="str">
        <f t="shared" si="1"/>
        <v>na</v>
      </c>
      <c r="AQ20" s="12">
        <f t="shared" si="1"/>
        <v>0.330625</v>
      </c>
      <c r="AR20" s="12">
        <f t="shared" si="1"/>
        <v>0.29149860036588848</v>
      </c>
      <c r="AS20" s="12">
        <f t="shared" si="1"/>
        <v>1.0718339100346017</v>
      </c>
      <c r="AT20" s="12" t="str">
        <f t="shared" si="1"/>
        <v>na</v>
      </c>
      <c r="AU20" s="12">
        <f t="shared" si="1"/>
        <v>1</v>
      </c>
      <c r="AV20" s="12">
        <f t="shared" si="1"/>
        <v>1</v>
      </c>
      <c r="AW20" s="12" t="str">
        <f t="shared" si="1"/>
        <v>na</v>
      </c>
      <c r="AX20" s="67">
        <f t="shared" si="1"/>
        <v>1</v>
      </c>
      <c r="AZ20" s="13"/>
      <c r="BA20" s="13"/>
      <c r="BK20" s="16"/>
      <c r="BL20" s="120"/>
      <c r="BM20" s="16"/>
      <c r="BN20" s="16"/>
      <c r="BO20" s="12"/>
      <c r="BP20" s="12"/>
      <c r="CA20" s="53"/>
      <c r="CB20" s="12"/>
      <c r="CC20" s="12"/>
      <c r="CD20" s="12"/>
      <c r="CE20" s="12"/>
      <c r="CF20" s="12"/>
      <c r="CG20" s="12"/>
      <c r="CH20" s="12"/>
      <c r="CI20" s="12"/>
      <c r="CJ20" s="12"/>
      <c r="CK20" s="12"/>
      <c r="CL20" s="12"/>
      <c r="CM20" s="12"/>
      <c r="CN20" s="12"/>
      <c r="CO20" s="12"/>
      <c r="CP20" s="12"/>
      <c r="CQ20" s="12"/>
      <c r="CR20" s="12"/>
      <c r="CS20" s="12"/>
      <c r="CT20" s="12"/>
      <c r="CU20" s="12"/>
      <c r="CV20" s="12"/>
      <c r="CW20" s="12"/>
      <c r="CY20" s="13"/>
      <c r="CZ20" s="13"/>
      <c r="DJ20" s="16"/>
      <c r="DK20" s="36"/>
      <c r="DL20" s="16"/>
      <c r="DM20" s="16"/>
      <c r="DN20" s="12"/>
      <c r="DO20" s="12"/>
      <c r="DZ20" s="53"/>
      <c r="EA20" s="12"/>
      <c r="EB20" s="12"/>
      <c r="EC20" s="12"/>
      <c r="ED20" s="12"/>
      <c r="EE20" s="12"/>
      <c r="EF20" s="12"/>
      <c r="EG20" s="12"/>
      <c r="EH20" s="12"/>
      <c r="EI20" s="12"/>
      <c r="EJ20" s="12"/>
      <c r="EK20" s="12"/>
      <c r="EL20" s="12"/>
      <c r="EM20" s="12"/>
      <c r="EN20" s="12"/>
      <c r="EO20" s="12"/>
      <c r="EP20" s="12"/>
      <c r="EQ20" s="12"/>
      <c r="ER20" s="12"/>
      <c r="ES20" s="12"/>
      <c r="ET20" s="12"/>
      <c r="EU20" s="12"/>
      <c r="EV20" s="12"/>
      <c r="EX20" s="13"/>
      <c r="EY20" s="13"/>
      <c r="FI20" s="16"/>
      <c r="FJ20" s="36"/>
      <c r="FK20" s="16"/>
      <c r="FL20" s="16"/>
      <c r="FM20" s="12"/>
      <c r="FN20" s="12"/>
      <c r="FY20" s="53"/>
      <c r="FZ20" s="12"/>
      <c r="GA20" s="12"/>
      <c r="GB20" s="12"/>
      <c r="GC20" s="12"/>
      <c r="GD20" s="12"/>
      <c r="GE20" s="12"/>
      <c r="GF20" s="12"/>
      <c r="GG20" s="12"/>
      <c r="GH20" s="12"/>
      <c r="GI20" s="12"/>
      <c r="GJ20" s="12"/>
      <c r="GK20" s="12"/>
      <c r="GL20" s="12"/>
      <c r="GM20" s="12"/>
      <c r="GN20" s="12"/>
      <c r="GO20" s="12"/>
      <c r="GP20" s="12"/>
      <c r="GQ20" s="12"/>
      <c r="GR20" s="12"/>
      <c r="GS20" s="12"/>
      <c r="GT20" s="12"/>
      <c r="GU20" s="12"/>
      <c r="GW20" s="13"/>
      <c r="GX20" s="13"/>
      <c r="HH20" s="16"/>
      <c r="HI20" s="36"/>
      <c r="HJ20" s="16"/>
      <c r="HK20" s="16"/>
      <c r="HL20" s="12"/>
      <c r="HM20" s="12"/>
      <c r="HX20" s="53"/>
      <c r="HY20" s="12"/>
      <c r="HZ20" s="12"/>
      <c r="IA20" s="12"/>
      <c r="IB20" s="12"/>
      <c r="IC20" s="12"/>
      <c r="ID20" s="12"/>
      <c r="IE20" s="12"/>
      <c r="IF20" s="12"/>
      <c r="IG20" s="12"/>
      <c r="IH20" s="12"/>
      <c r="II20" s="12"/>
      <c r="IJ20" s="12"/>
      <c r="IK20" s="12"/>
      <c r="IL20" s="12"/>
      <c r="IM20" s="12"/>
      <c r="IN20" s="12"/>
      <c r="IO20" s="12"/>
      <c r="IP20" s="12"/>
      <c r="IQ20" s="12"/>
      <c r="IR20" s="12"/>
      <c r="IS20" s="12"/>
      <c r="IT20" s="12"/>
    </row>
    <row r="21" spans="1:254" ht="15.75" x14ac:dyDescent="0.25">
      <c r="A21" s="58" t="s">
        <v>109</v>
      </c>
      <c r="B21" s="82"/>
      <c r="G21" s="2"/>
      <c r="H21" t="s">
        <v>8</v>
      </c>
      <c r="I21" t="s">
        <v>186</v>
      </c>
      <c r="J21" s="78"/>
      <c r="K21" s="78">
        <v>16</v>
      </c>
      <c r="L21" s="20">
        <v>128.19999999999999</v>
      </c>
      <c r="M21" s="175"/>
      <c r="N21" s="18"/>
      <c r="O21" s="18"/>
      <c r="P21" s="12">
        <f t="shared" si="5"/>
        <v>0.01</v>
      </c>
      <c r="Q21" s="67">
        <f t="shared" si="2"/>
        <v>0.01</v>
      </c>
      <c r="R21">
        <v>1</v>
      </c>
      <c r="S21">
        <v>1</v>
      </c>
      <c r="T21">
        <v>1</v>
      </c>
      <c r="U21">
        <v>0.25</v>
      </c>
      <c r="V21">
        <v>0.25</v>
      </c>
      <c r="W21">
        <v>1</v>
      </c>
      <c r="AB21" s="11"/>
      <c r="AC21" s="25">
        <f t="shared" si="3"/>
        <v>-4.6051701859880909</v>
      </c>
      <c r="AD21" s="12">
        <f t="shared" ref="AD21:AD27" si="6">IF(S21&gt;0,(S21/S$29)*LN($P21),"na")</f>
        <v>-6.5788145514115586</v>
      </c>
      <c r="AE21" s="12">
        <f t="shared" ref="AE21:AE27" si="7">IF(T21&gt;0,(T21/T$29)*LN($P21),"na")</f>
        <v>-4.6051701859880909</v>
      </c>
      <c r="AF21" s="12">
        <f t="shared" ref="AF21:AF27" si="8">IF(U21&gt;0,(U21/U$29)*LN($P21),"na")</f>
        <v>-2.6479728569431527</v>
      </c>
      <c r="AG21" s="12">
        <f t="shared" ref="AG21:AG27" si="9">IF(V21&gt;0,(V21/V$29)*LN($P21),"na")</f>
        <v>-2.4863594900874664</v>
      </c>
      <c r="AH21" s="12">
        <f t="shared" ref="AH21:AH27" si="10">IF(W21&gt;0,(W21/W$29)*LN($P21),"na")</f>
        <v>-4.767705604317082</v>
      </c>
      <c r="AI21" s="12" t="str">
        <f t="shared" ref="AI21:AI27" si="11">IF(X21&gt;0,(X21/X$29)*LN($P21),"na")</f>
        <v>na</v>
      </c>
      <c r="AJ21" s="12" t="str">
        <f t="shared" ref="AJ21:AJ27" si="12">IF(Y21&gt;0,(Y21/Y$29)*LN($P21),"na")</f>
        <v>na</v>
      </c>
      <c r="AK21" s="12" t="str">
        <f t="shared" ref="AK21:AK27" si="13">IF(Z21&gt;0,(Z21/Z$29)*LN($P21),"na")</f>
        <v>na</v>
      </c>
      <c r="AL21" s="12" t="str">
        <f t="shared" ref="AL21:AL27" si="14">IF(AA21&gt;0,(AA21/AA$29)*LN($P21),"na")</f>
        <v>na</v>
      </c>
      <c r="AM21" s="12" t="str">
        <f t="shared" ref="AM21:AM27" si="15">IF(AB21&gt;0,(AB21/AB$29)*LN($P21),"na")</f>
        <v>na</v>
      </c>
      <c r="AN21" s="25">
        <f t="shared" si="4"/>
        <v>1</v>
      </c>
      <c r="AO21" s="12">
        <f t="shared" ref="AO21:AO27" si="16">IF(S21&gt;0,(((S21/S$29)^2)*($Q21^2))/($P21^2),"na")</f>
        <v>2.0408163265306123</v>
      </c>
      <c r="AP21" s="12">
        <f t="shared" ref="AP21:AP27" si="17">IF(T21&gt;0,(((T21/T$29)^2)*($Q21^2))/($P21^2),"na")</f>
        <v>1</v>
      </c>
      <c r="AQ21" s="12">
        <f t="shared" ref="AQ21:AQ27" si="18">IF(U21&gt;0,(((U21/U$29)^2)*($Q21^2))/($P21^2),"na")</f>
        <v>0.330625</v>
      </c>
      <c r="AR21" s="12">
        <f t="shared" ref="AR21:AR27" si="19">IF(V21&gt;0,(((V21/V$29)^2)*($Q21^2))/($P21^2),"na")</f>
        <v>0.29149860036588848</v>
      </c>
      <c r="AS21" s="12">
        <f t="shared" ref="AS21:AS27" si="20">IF(W21&gt;0,(((W21/W$29)^2)*($Q21^2))/($P21^2),"na")</f>
        <v>1.0718339100346017</v>
      </c>
      <c r="AT21" s="12" t="str">
        <f t="shared" ref="AT21:AT27" si="21">IF(X21&gt;0,(((X21/X$29)^2)*($Q21^2))/($P21^2),"na")</f>
        <v>na</v>
      </c>
      <c r="AU21" s="12" t="str">
        <f t="shared" ref="AU21:AU27" si="22">IF(Y21&gt;0,(((Y21/Y$29)^2)*($Q21^2))/($P21^2),"na")</f>
        <v>na</v>
      </c>
      <c r="AV21" s="12" t="str">
        <f t="shared" ref="AV21:AV27" si="23">IF(Z21&gt;0,(((Z21/Z$29)^2)*($Q21^2))/($P21^2),"na")</f>
        <v>na</v>
      </c>
      <c r="AW21" s="12" t="str">
        <f t="shared" ref="AW21:AW27" si="24">IF(AA21&gt;0,(((AA21/AA$29)^2)*($Q21^2))/($P21^2),"na")</f>
        <v>na</v>
      </c>
      <c r="AX21" s="67" t="str">
        <f t="shared" ref="AX21:AX27" si="25">IF(AB21&gt;0,(((AB21/AB$29)^2)*($Q21^2))/($P21^2),"na")</f>
        <v>na</v>
      </c>
      <c r="AZ21" s="13"/>
      <c r="BA21" s="110"/>
      <c r="BK21" s="16"/>
      <c r="BL21" s="36"/>
      <c r="BM21" s="16"/>
      <c r="BN21" s="16"/>
      <c r="BO21" s="12"/>
      <c r="BP21" s="12"/>
      <c r="BQ21" s="15"/>
      <c r="CA21" s="11"/>
      <c r="CB21" s="12"/>
      <c r="CC21" s="12"/>
      <c r="CD21" s="12"/>
      <c r="CE21" s="12"/>
      <c r="CF21" s="12"/>
      <c r="CG21" s="12"/>
      <c r="CH21" s="12"/>
      <c r="CI21" s="12"/>
      <c r="CJ21" s="12"/>
      <c r="CK21" s="12"/>
      <c r="CL21" s="12"/>
      <c r="CM21" s="12"/>
      <c r="CN21" s="12"/>
      <c r="CO21" s="12"/>
      <c r="CP21" s="12"/>
      <c r="CQ21" s="12"/>
      <c r="CR21" s="12"/>
      <c r="CS21" s="12"/>
      <c r="CT21" s="12"/>
      <c r="CU21" s="12"/>
      <c r="CV21" s="12"/>
      <c r="CW21" s="12"/>
      <c r="CY21" s="13"/>
      <c r="CZ21" s="110"/>
      <c r="DJ21" s="16"/>
      <c r="DK21" s="36"/>
      <c r="DL21" s="16"/>
      <c r="DM21" s="16"/>
      <c r="DN21" s="12"/>
      <c r="DO21" s="12"/>
      <c r="DZ21" s="11"/>
      <c r="EA21" s="12"/>
      <c r="EB21" s="12"/>
      <c r="EC21" s="12"/>
      <c r="ED21" s="12"/>
      <c r="EE21" s="12"/>
      <c r="EF21" s="12"/>
      <c r="EG21" s="12"/>
      <c r="EH21" s="12"/>
      <c r="EI21" s="12"/>
      <c r="EJ21" s="12"/>
      <c r="EK21" s="12"/>
      <c r="EL21" s="12"/>
      <c r="EM21" s="12"/>
      <c r="EN21" s="12"/>
      <c r="EO21" s="12"/>
      <c r="EP21" s="12"/>
      <c r="EQ21" s="12"/>
      <c r="ER21" s="12"/>
      <c r="ES21" s="12"/>
      <c r="ET21" s="12"/>
      <c r="EU21" s="12"/>
      <c r="EV21" s="12"/>
      <c r="EX21" s="13"/>
      <c r="EY21" s="110"/>
      <c r="FI21" s="16"/>
      <c r="FJ21" s="36"/>
      <c r="FK21" s="16"/>
      <c r="FL21" s="16"/>
      <c r="FM21" s="12"/>
      <c r="FN21" s="12"/>
      <c r="FY21" s="11"/>
      <c r="FZ21" s="12"/>
      <c r="GA21" s="12"/>
      <c r="GB21" s="12"/>
      <c r="GC21" s="12"/>
      <c r="GD21" s="12"/>
      <c r="GE21" s="12"/>
      <c r="GF21" s="12"/>
      <c r="GG21" s="12"/>
      <c r="GH21" s="12"/>
      <c r="GI21" s="12"/>
      <c r="GJ21" s="12"/>
      <c r="GK21" s="12"/>
      <c r="GL21" s="12"/>
      <c r="GM21" s="12"/>
      <c r="GN21" s="12"/>
      <c r="GO21" s="12"/>
      <c r="GP21" s="12"/>
      <c r="GQ21" s="12"/>
      <c r="GR21" s="12"/>
      <c r="GS21" s="12"/>
      <c r="GT21" s="12"/>
      <c r="GU21" s="12"/>
      <c r="GW21" s="13"/>
      <c r="GX21" s="110"/>
      <c r="HH21" s="16"/>
      <c r="HI21" s="36"/>
      <c r="HJ21" s="16"/>
      <c r="HK21" s="16"/>
      <c r="HL21" s="12"/>
      <c r="HM21" s="12"/>
      <c r="HX21" s="11"/>
      <c r="HY21" s="12"/>
      <c r="HZ21" s="12"/>
      <c r="IA21" s="12"/>
      <c r="IB21" s="12"/>
      <c r="IC21" s="12"/>
      <c r="ID21" s="12"/>
      <c r="IE21" s="12"/>
      <c r="IF21" s="12"/>
      <c r="IG21" s="12"/>
      <c r="IH21" s="12"/>
      <c r="II21" s="12"/>
      <c r="IJ21" s="12"/>
      <c r="IK21" s="12"/>
      <c r="IL21" s="12"/>
      <c r="IM21" s="12"/>
      <c r="IN21" s="12"/>
      <c r="IO21" s="12"/>
      <c r="IP21" s="12"/>
      <c r="IQ21" s="12"/>
      <c r="IR21" s="12"/>
      <c r="IS21" s="12"/>
      <c r="IT21" s="12"/>
    </row>
    <row r="22" spans="1:254" x14ac:dyDescent="0.25">
      <c r="A22" s="58" t="s">
        <v>139</v>
      </c>
      <c r="B22" s="81"/>
      <c r="G22" s="2"/>
      <c r="H22" t="s">
        <v>120</v>
      </c>
      <c r="I22" t="s">
        <v>186</v>
      </c>
      <c r="J22" s="78"/>
      <c r="K22" s="78">
        <v>83</v>
      </c>
      <c r="L22" s="16">
        <v>2.16</v>
      </c>
      <c r="M22" s="166"/>
      <c r="N22" s="112"/>
      <c r="O22" s="112"/>
      <c r="P22" s="12">
        <f t="shared" si="5"/>
        <v>0.01</v>
      </c>
      <c r="Q22" s="67">
        <f t="shared" si="2"/>
        <v>0.01</v>
      </c>
      <c r="R22">
        <v>1</v>
      </c>
      <c r="S22">
        <v>1</v>
      </c>
      <c r="T22">
        <v>1</v>
      </c>
      <c r="U22">
        <v>0.25</v>
      </c>
      <c r="V22">
        <v>0.25</v>
      </c>
      <c r="W22">
        <v>1</v>
      </c>
      <c r="AB22">
        <v>1</v>
      </c>
      <c r="AC22" s="25">
        <f t="shared" si="3"/>
        <v>-4.6051701859880909</v>
      </c>
      <c r="AD22" s="12">
        <f t="shared" si="6"/>
        <v>-6.5788145514115586</v>
      </c>
      <c r="AE22" s="12">
        <f t="shared" si="7"/>
        <v>-4.6051701859880909</v>
      </c>
      <c r="AF22" s="12">
        <f t="shared" si="8"/>
        <v>-2.6479728569431527</v>
      </c>
      <c r="AG22" s="12">
        <f t="shared" si="9"/>
        <v>-2.4863594900874664</v>
      </c>
      <c r="AH22" s="12">
        <f t="shared" si="10"/>
        <v>-4.767705604317082</v>
      </c>
      <c r="AI22" s="12" t="str">
        <f t="shared" si="11"/>
        <v>na</v>
      </c>
      <c r="AJ22" s="12" t="str">
        <f t="shared" si="12"/>
        <v>na</v>
      </c>
      <c r="AK22" s="12" t="str">
        <f t="shared" si="13"/>
        <v>na</v>
      </c>
      <c r="AL22" s="12" t="str">
        <f t="shared" si="14"/>
        <v>na</v>
      </c>
      <c r="AM22" s="12">
        <f t="shared" si="15"/>
        <v>-4.6051701859880909</v>
      </c>
      <c r="AN22" s="25">
        <f t="shared" si="4"/>
        <v>1</v>
      </c>
      <c r="AO22" s="12">
        <f t="shared" si="16"/>
        <v>2.0408163265306123</v>
      </c>
      <c r="AP22" s="12">
        <f t="shared" si="17"/>
        <v>1</v>
      </c>
      <c r="AQ22" s="12">
        <f t="shared" si="18"/>
        <v>0.330625</v>
      </c>
      <c r="AR22" s="12">
        <f t="shared" si="19"/>
        <v>0.29149860036588848</v>
      </c>
      <c r="AS22" s="12">
        <f t="shared" si="20"/>
        <v>1.0718339100346017</v>
      </c>
      <c r="AT22" s="12" t="str">
        <f t="shared" si="21"/>
        <v>na</v>
      </c>
      <c r="AU22" s="12" t="str">
        <f t="shared" si="22"/>
        <v>na</v>
      </c>
      <c r="AV22" s="12" t="str">
        <f t="shared" si="23"/>
        <v>na</v>
      </c>
      <c r="AW22" s="12" t="str">
        <f t="shared" si="24"/>
        <v>na</v>
      </c>
      <c r="AX22" s="67">
        <f t="shared" si="25"/>
        <v>1</v>
      </c>
      <c r="AZ22" s="13"/>
      <c r="BA22" s="13"/>
      <c r="BK22" s="16"/>
      <c r="BL22" s="36"/>
      <c r="BM22" s="16"/>
      <c r="BN22" s="16"/>
      <c r="BO22" s="12"/>
      <c r="BP22" s="12"/>
      <c r="CB22" s="12"/>
      <c r="CC22" s="12"/>
      <c r="CD22" s="12"/>
      <c r="CE22" s="12"/>
      <c r="CF22" s="12"/>
      <c r="CG22" s="12"/>
      <c r="CH22" s="12"/>
      <c r="CI22" s="12"/>
      <c r="CJ22" s="12"/>
      <c r="CK22" s="12"/>
      <c r="CL22" s="12"/>
      <c r="CM22" s="12"/>
      <c r="CN22" s="12"/>
      <c r="CO22" s="12"/>
      <c r="CP22" s="12"/>
      <c r="CQ22" s="12"/>
      <c r="CR22" s="12"/>
      <c r="CS22" s="12"/>
      <c r="CT22" s="12"/>
      <c r="CU22" s="12"/>
      <c r="CV22" s="12"/>
      <c r="CW22" s="12"/>
      <c r="CY22" s="13"/>
      <c r="CZ22" s="13"/>
      <c r="DJ22" s="16"/>
      <c r="DK22" s="36"/>
      <c r="DL22" s="16"/>
      <c r="DM22" s="16"/>
      <c r="DN22" s="12"/>
      <c r="DO22" s="12"/>
      <c r="EA22" s="12"/>
      <c r="EB22" s="12"/>
      <c r="EC22" s="12"/>
      <c r="ED22" s="12"/>
      <c r="EE22" s="12"/>
      <c r="EF22" s="12"/>
      <c r="EG22" s="12"/>
      <c r="EH22" s="12"/>
      <c r="EI22" s="12"/>
      <c r="EJ22" s="12"/>
      <c r="EK22" s="12"/>
      <c r="EL22" s="12"/>
      <c r="EM22" s="12"/>
      <c r="EN22" s="12"/>
      <c r="EO22" s="12"/>
      <c r="EP22" s="12"/>
      <c r="EQ22" s="12"/>
      <c r="ER22" s="12"/>
      <c r="ES22" s="12"/>
      <c r="ET22" s="12"/>
      <c r="EU22" s="12"/>
      <c r="EV22" s="12"/>
      <c r="EX22" s="13"/>
      <c r="EY22" s="13"/>
      <c r="FI22" s="16"/>
      <c r="FJ22" s="36"/>
      <c r="FK22" s="16"/>
      <c r="FL22" s="16"/>
      <c r="FM22" s="12"/>
      <c r="FN22" s="12"/>
      <c r="FZ22" s="12"/>
      <c r="GA22" s="12"/>
      <c r="GB22" s="12"/>
      <c r="GC22" s="12"/>
      <c r="GD22" s="12"/>
      <c r="GE22" s="12"/>
      <c r="GF22" s="12"/>
      <c r="GG22" s="12"/>
      <c r="GH22" s="12"/>
      <c r="GI22" s="12"/>
      <c r="GJ22" s="12"/>
      <c r="GK22" s="12"/>
      <c r="GL22" s="12"/>
      <c r="GM22" s="12"/>
      <c r="GN22" s="12"/>
      <c r="GO22" s="12"/>
      <c r="GP22" s="12"/>
      <c r="GQ22" s="12"/>
      <c r="GR22" s="12"/>
      <c r="GS22" s="12"/>
      <c r="GT22" s="12"/>
      <c r="GU22" s="12"/>
      <c r="GW22" s="13"/>
      <c r="GX22" s="13"/>
      <c r="HH22" s="16"/>
      <c r="HI22" s="36"/>
      <c r="HJ22" s="16"/>
      <c r="HK22" s="16"/>
      <c r="HL22" s="12"/>
      <c r="HM22" s="12"/>
      <c r="HY22" s="12"/>
      <c r="HZ22" s="12"/>
      <c r="IA22" s="12"/>
      <c r="IB22" s="12"/>
      <c r="IC22" s="12"/>
      <c r="ID22" s="12"/>
      <c r="IE22" s="12"/>
      <c r="IF22" s="12"/>
      <c r="IG22" s="12"/>
      <c r="IH22" s="12"/>
      <c r="II22" s="12"/>
      <c r="IJ22" s="12"/>
      <c r="IK22" s="12"/>
      <c r="IL22" s="12"/>
      <c r="IM22" s="12"/>
      <c r="IN22" s="12"/>
      <c r="IO22" s="12"/>
      <c r="IP22" s="12"/>
      <c r="IQ22" s="12"/>
      <c r="IR22" s="12"/>
      <c r="IS22" s="12"/>
      <c r="IT22" s="12"/>
    </row>
    <row r="23" spans="1:254" x14ac:dyDescent="0.25">
      <c r="A23" s="58" t="s">
        <v>125</v>
      </c>
      <c r="B23" s="81"/>
      <c r="G23" s="2"/>
      <c r="H23" t="s">
        <v>8</v>
      </c>
      <c r="I23" t="s">
        <v>186</v>
      </c>
      <c r="J23" s="78"/>
      <c r="K23" s="78">
        <v>16</v>
      </c>
      <c r="L23" s="20">
        <v>26.34</v>
      </c>
      <c r="M23" s="175"/>
      <c r="N23" s="18"/>
      <c r="O23" s="18"/>
      <c r="P23" s="12">
        <f t="shared" si="5"/>
        <v>0.01</v>
      </c>
      <c r="Q23" s="67">
        <f t="shared" si="2"/>
        <v>0.01</v>
      </c>
      <c r="R23">
        <v>1</v>
      </c>
      <c r="S23">
        <v>0.25</v>
      </c>
      <c r="T23">
        <v>1</v>
      </c>
      <c r="U23">
        <v>0.25</v>
      </c>
      <c r="V23">
        <v>0.25</v>
      </c>
      <c r="W23">
        <v>1</v>
      </c>
      <c r="X23">
        <v>0.25</v>
      </c>
      <c r="Y23">
        <v>1</v>
      </c>
      <c r="AB23">
        <v>1</v>
      </c>
      <c r="AC23" s="25">
        <f t="shared" si="3"/>
        <v>-4.6051701859880909</v>
      </c>
      <c r="AD23" s="12">
        <f t="shared" si="6"/>
        <v>-1.6447036378528896</v>
      </c>
      <c r="AE23" s="12">
        <f t="shared" si="7"/>
        <v>-4.6051701859880909</v>
      </c>
      <c r="AF23" s="12">
        <f t="shared" si="8"/>
        <v>-2.6479728569431527</v>
      </c>
      <c r="AG23" s="12">
        <f t="shared" si="9"/>
        <v>-2.4863594900874664</v>
      </c>
      <c r="AH23" s="12">
        <f t="shared" si="10"/>
        <v>-4.767705604317082</v>
      </c>
      <c r="AI23" s="12">
        <f t="shared" si="11"/>
        <v>-1.8420680743952365</v>
      </c>
      <c r="AJ23" s="12">
        <f t="shared" si="12"/>
        <v>-4.6051701859880909</v>
      </c>
      <c r="AK23" s="12" t="str">
        <f t="shared" si="13"/>
        <v>na</v>
      </c>
      <c r="AL23" s="12" t="str">
        <f t="shared" si="14"/>
        <v>na</v>
      </c>
      <c r="AM23" s="12">
        <f t="shared" si="15"/>
        <v>-4.6051701859880909</v>
      </c>
      <c r="AN23" s="25">
        <f t="shared" si="4"/>
        <v>1</v>
      </c>
      <c r="AO23" s="12">
        <f t="shared" si="16"/>
        <v>0.12755102040816327</v>
      </c>
      <c r="AP23" s="12">
        <f t="shared" si="17"/>
        <v>1</v>
      </c>
      <c r="AQ23" s="12">
        <f t="shared" si="18"/>
        <v>0.330625</v>
      </c>
      <c r="AR23" s="12">
        <f t="shared" si="19"/>
        <v>0.29149860036588848</v>
      </c>
      <c r="AS23" s="12">
        <f t="shared" si="20"/>
        <v>1.0718339100346017</v>
      </c>
      <c r="AT23" s="12">
        <f t="shared" si="21"/>
        <v>0.16000000000000003</v>
      </c>
      <c r="AU23" s="12">
        <f t="shared" si="22"/>
        <v>1</v>
      </c>
      <c r="AV23" s="12" t="str">
        <f t="shared" si="23"/>
        <v>na</v>
      </c>
      <c r="AW23" s="12" t="str">
        <f t="shared" si="24"/>
        <v>na</v>
      </c>
      <c r="AX23" s="67">
        <f t="shared" si="25"/>
        <v>1</v>
      </c>
      <c r="AZ23" s="13"/>
      <c r="BA23" s="13"/>
      <c r="BK23" s="16"/>
      <c r="BL23" s="36"/>
      <c r="BM23" s="16"/>
      <c r="BN23" s="16"/>
      <c r="BO23" s="12"/>
      <c r="BP23" s="12"/>
      <c r="CB23" s="12"/>
      <c r="CC23" s="12"/>
      <c r="CD23" s="12"/>
      <c r="CE23" s="12"/>
      <c r="CF23" s="12"/>
      <c r="CG23" s="12"/>
      <c r="CH23" s="12"/>
      <c r="CI23" s="12"/>
      <c r="CJ23" s="12"/>
      <c r="CK23" s="12"/>
      <c r="CL23" s="12"/>
      <c r="CM23" s="12"/>
      <c r="CN23" s="12"/>
      <c r="CO23" s="12"/>
      <c r="CP23" s="12"/>
      <c r="CQ23" s="12"/>
      <c r="CR23" s="12"/>
      <c r="CS23" s="12"/>
      <c r="CT23" s="12"/>
      <c r="CU23" s="12"/>
      <c r="CV23" s="12"/>
      <c r="CW23" s="12"/>
      <c r="CY23" s="13"/>
      <c r="CZ23" s="13"/>
      <c r="DJ23" s="16"/>
      <c r="DK23" s="36"/>
      <c r="DL23" s="16"/>
      <c r="DM23" s="16"/>
      <c r="DN23" s="12"/>
      <c r="DO23" s="12"/>
      <c r="EA23" s="12"/>
      <c r="EB23" s="12"/>
      <c r="EC23" s="12"/>
      <c r="ED23" s="12"/>
      <c r="EE23" s="12"/>
      <c r="EF23" s="12"/>
      <c r="EG23" s="12"/>
      <c r="EH23" s="12"/>
      <c r="EI23" s="12"/>
      <c r="EJ23" s="12"/>
      <c r="EK23" s="12"/>
      <c r="EL23" s="12"/>
      <c r="EM23" s="12"/>
      <c r="EN23" s="12"/>
      <c r="EO23" s="12"/>
      <c r="EP23" s="12"/>
      <c r="EQ23" s="12"/>
      <c r="ER23" s="12"/>
      <c r="ES23" s="12"/>
      <c r="ET23" s="12"/>
      <c r="EU23" s="12"/>
      <c r="EV23" s="12"/>
      <c r="EX23" s="13"/>
      <c r="EY23" s="13"/>
      <c r="FI23" s="16"/>
      <c r="FJ23" s="36"/>
      <c r="FK23" s="16"/>
      <c r="FL23" s="16"/>
      <c r="FM23" s="12"/>
      <c r="FN23" s="12"/>
      <c r="FZ23" s="12"/>
      <c r="GA23" s="12"/>
      <c r="GB23" s="12"/>
      <c r="GC23" s="12"/>
      <c r="GD23" s="12"/>
      <c r="GE23" s="12"/>
      <c r="GF23" s="12"/>
      <c r="GG23" s="12"/>
      <c r="GH23" s="12"/>
      <c r="GI23" s="12"/>
      <c r="GJ23" s="12"/>
      <c r="GK23" s="12"/>
      <c r="GL23" s="12"/>
      <c r="GM23" s="12"/>
      <c r="GN23" s="12"/>
      <c r="GO23" s="12"/>
      <c r="GP23" s="12"/>
      <c r="GQ23" s="12"/>
      <c r="GR23" s="12"/>
      <c r="GS23" s="12"/>
      <c r="GT23" s="12"/>
      <c r="GU23" s="12"/>
      <c r="GW23" s="13"/>
      <c r="GX23" s="13"/>
      <c r="HH23" s="16"/>
      <c r="HI23" s="36"/>
      <c r="HJ23" s="16"/>
      <c r="HK23" s="16"/>
      <c r="HL23" s="12"/>
      <c r="HM23" s="12"/>
      <c r="HY23" s="12"/>
      <c r="HZ23" s="12"/>
      <c r="IA23" s="12"/>
      <c r="IB23" s="12"/>
      <c r="IC23" s="12"/>
      <c r="ID23" s="12"/>
      <c r="IE23" s="12"/>
      <c r="IF23" s="12"/>
      <c r="IG23" s="12"/>
      <c r="IH23" s="12"/>
      <c r="II23" s="12"/>
      <c r="IJ23" s="12"/>
      <c r="IK23" s="12"/>
      <c r="IL23" s="12"/>
      <c r="IM23" s="12"/>
      <c r="IN23" s="12"/>
      <c r="IO23" s="12"/>
      <c r="IP23" s="12"/>
      <c r="IQ23" s="12"/>
      <c r="IR23" s="12"/>
      <c r="IS23" s="12"/>
      <c r="IT23" s="12"/>
    </row>
    <row r="24" spans="1:254" ht="15.75" x14ac:dyDescent="0.25">
      <c r="A24" s="58" t="s">
        <v>113</v>
      </c>
      <c r="B24" s="81"/>
      <c r="G24" s="2"/>
      <c r="H24" t="s">
        <v>8</v>
      </c>
      <c r="I24" t="s">
        <v>186</v>
      </c>
      <c r="J24" s="78"/>
      <c r="K24" s="78">
        <v>16</v>
      </c>
      <c r="L24" s="20">
        <v>3705.2</v>
      </c>
      <c r="M24" s="175"/>
      <c r="N24" s="18"/>
      <c r="O24" s="18"/>
      <c r="P24" s="12">
        <f t="shared" si="5"/>
        <v>0.01</v>
      </c>
      <c r="Q24" s="67">
        <f t="shared" si="2"/>
        <v>0.01</v>
      </c>
      <c r="R24" s="15">
        <v>1</v>
      </c>
      <c r="T24">
        <v>1</v>
      </c>
      <c r="U24">
        <v>0.125</v>
      </c>
      <c r="V24">
        <v>0.25</v>
      </c>
      <c r="W24">
        <v>1</v>
      </c>
      <c r="Y24">
        <v>1</v>
      </c>
      <c r="Z24">
        <v>1</v>
      </c>
      <c r="AA24">
        <v>1</v>
      </c>
      <c r="AB24" s="53">
        <v>1</v>
      </c>
      <c r="AC24" s="25">
        <f t="shared" si="3"/>
        <v>-4.6051701859880909</v>
      </c>
      <c r="AD24" s="12" t="str">
        <f t="shared" si="6"/>
        <v>na</v>
      </c>
      <c r="AE24" s="12">
        <f t="shared" si="7"/>
        <v>-4.6051701859880909</v>
      </c>
      <c r="AF24" s="12">
        <f t="shared" si="8"/>
        <v>-1.3239864284715763</v>
      </c>
      <c r="AG24" s="12">
        <f t="shared" si="9"/>
        <v>-2.4863594900874664</v>
      </c>
      <c r="AH24" s="12">
        <f t="shared" si="10"/>
        <v>-4.767705604317082</v>
      </c>
      <c r="AI24" s="12" t="str">
        <f t="shared" si="11"/>
        <v>na</v>
      </c>
      <c r="AJ24" s="12">
        <f t="shared" si="12"/>
        <v>-4.6051701859880909</v>
      </c>
      <c r="AK24" s="12">
        <f t="shared" si="13"/>
        <v>-4.6051701859880909</v>
      </c>
      <c r="AL24" s="12">
        <f t="shared" si="14"/>
        <v>-4.6051701859880909</v>
      </c>
      <c r="AM24" s="12">
        <f t="shared" si="15"/>
        <v>-4.6051701859880909</v>
      </c>
      <c r="AN24" s="25">
        <f t="shared" si="4"/>
        <v>1</v>
      </c>
      <c r="AO24" s="12" t="str">
        <f t="shared" si="16"/>
        <v>na</v>
      </c>
      <c r="AP24" s="12">
        <f t="shared" si="17"/>
        <v>1</v>
      </c>
      <c r="AQ24" s="12">
        <f t="shared" si="18"/>
        <v>8.2656250000000001E-2</v>
      </c>
      <c r="AR24" s="12">
        <f t="shared" si="19"/>
        <v>0.29149860036588848</v>
      </c>
      <c r="AS24" s="12">
        <f t="shared" si="20"/>
        <v>1.0718339100346017</v>
      </c>
      <c r="AT24" s="12" t="str">
        <f t="shared" si="21"/>
        <v>na</v>
      </c>
      <c r="AU24" s="12">
        <f t="shared" si="22"/>
        <v>1</v>
      </c>
      <c r="AV24" s="12">
        <f t="shared" si="23"/>
        <v>1</v>
      </c>
      <c r="AW24" s="12">
        <f t="shared" si="24"/>
        <v>1</v>
      </c>
      <c r="AX24" s="67">
        <f t="shared" si="25"/>
        <v>1</v>
      </c>
      <c r="AZ24" s="13"/>
      <c r="BA24" s="13"/>
      <c r="BK24" s="16"/>
      <c r="BL24" s="36"/>
      <c r="BM24" s="16"/>
      <c r="BN24" s="16"/>
      <c r="BO24" s="12"/>
      <c r="BP24" s="12"/>
      <c r="CA24" s="53"/>
      <c r="CB24" s="12"/>
      <c r="CC24" s="12"/>
      <c r="CD24" s="12"/>
      <c r="CE24" s="12"/>
      <c r="CF24" s="12"/>
      <c r="CG24" s="12"/>
      <c r="CH24" s="12"/>
      <c r="CI24" s="12"/>
      <c r="CJ24" s="12"/>
      <c r="CK24" s="12"/>
      <c r="CL24" s="12"/>
      <c r="CM24" s="12"/>
      <c r="CN24" s="12"/>
      <c r="CO24" s="12"/>
      <c r="CP24" s="12"/>
      <c r="CQ24" s="12"/>
      <c r="CR24" s="12"/>
      <c r="CS24" s="12"/>
      <c r="CT24" s="12"/>
      <c r="CU24" s="12"/>
      <c r="CV24" s="12"/>
      <c r="CW24" s="12"/>
      <c r="CY24" s="13"/>
      <c r="CZ24" s="13"/>
      <c r="DJ24" s="16"/>
      <c r="DK24" s="36"/>
      <c r="DL24" s="16"/>
      <c r="DM24" s="16"/>
      <c r="DN24" s="12"/>
      <c r="DO24" s="12"/>
      <c r="DP24" s="15"/>
      <c r="DZ24" s="53"/>
      <c r="EA24" s="12"/>
      <c r="EB24" s="12"/>
      <c r="EC24" s="12"/>
      <c r="ED24" s="12"/>
      <c r="EE24" s="12"/>
      <c r="EF24" s="12"/>
      <c r="EG24" s="12"/>
      <c r="EH24" s="12"/>
      <c r="EI24" s="12"/>
      <c r="EJ24" s="12"/>
      <c r="EK24" s="12"/>
      <c r="EL24" s="12"/>
      <c r="EM24" s="12"/>
      <c r="EN24" s="12"/>
      <c r="EO24" s="12"/>
      <c r="EP24" s="12"/>
      <c r="EQ24" s="12"/>
      <c r="ER24" s="12"/>
      <c r="ES24" s="12"/>
      <c r="ET24" s="12"/>
      <c r="EU24" s="12"/>
      <c r="EV24" s="12"/>
      <c r="EX24" s="13"/>
      <c r="EY24" s="13"/>
      <c r="FI24" s="16"/>
      <c r="FJ24" s="36"/>
      <c r="FK24" s="16"/>
      <c r="FL24" s="16"/>
      <c r="FM24" s="12"/>
      <c r="FN24" s="12"/>
      <c r="FO24" s="15"/>
      <c r="FY24" s="53"/>
      <c r="FZ24" s="12"/>
      <c r="GA24" s="12"/>
      <c r="GB24" s="12"/>
      <c r="GC24" s="12"/>
      <c r="GD24" s="12"/>
      <c r="GE24" s="12"/>
      <c r="GF24" s="12"/>
      <c r="GG24" s="12"/>
      <c r="GH24" s="12"/>
      <c r="GI24" s="12"/>
      <c r="GJ24" s="12"/>
      <c r="GK24" s="12"/>
      <c r="GL24" s="12"/>
      <c r="GM24" s="12"/>
      <c r="GN24" s="12"/>
      <c r="GO24" s="12"/>
      <c r="GP24" s="12"/>
      <c r="GQ24" s="12"/>
      <c r="GR24" s="12"/>
      <c r="GS24" s="12"/>
      <c r="GT24" s="12"/>
      <c r="GU24" s="12"/>
      <c r="GW24" s="13"/>
      <c r="GX24" s="13"/>
      <c r="HH24" s="16"/>
      <c r="HI24" s="36"/>
      <c r="HJ24" s="16"/>
      <c r="HK24" s="16"/>
      <c r="HL24" s="12"/>
      <c r="HM24" s="12"/>
      <c r="HN24" s="15"/>
      <c r="HX24" s="53"/>
      <c r="HY24" s="12"/>
      <c r="HZ24" s="12"/>
      <c r="IA24" s="12"/>
      <c r="IB24" s="12"/>
      <c r="IC24" s="12"/>
      <c r="ID24" s="12"/>
      <c r="IE24" s="12"/>
      <c r="IF24" s="12"/>
      <c r="IG24" s="12"/>
      <c r="IH24" s="12"/>
      <c r="II24" s="12"/>
      <c r="IJ24" s="12"/>
      <c r="IK24" s="12"/>
      <c r="IL24" s="12"/>
      <c r="IM24" s="12"/>
      <c r="IN24" s="12"/>
      <c r="IO24" s="12"/>
      <c r="IP24" s="12"/>
      <c r="IQ24" s="12"/>
      <c r="IR24" s="12"/>
      <c r="IS24" s="12"/>
      <c r="IT24" s="12"/>
    </row>
    <row r="25" spans="1:254" x14ac:dyDescent="0.25">
      <c r="A25" s="58" t="s">
        <v>126</v>
      </c>
      <c r="B25" s="81"/>
      <c r="G25" s="2"/>
      <c r="H25" t="s">
        <v>120</v>
      </c>
      <c r="I25" t="s">
        <v>186</v>
      </c>
      <c r="J25" s="78"/>
      <c r="K25" s="78">
        <v>83</v>
      </c>
      <c r="L25" s="16">
        <v>31.606000000000002</v>
      </c>
      <c r="M25" s="166"/>
      <c r="N25" s="112"/>
      <c r="O25" s="112"/>
      <c r="P25" s="12">
        <f t="shared" si="5"/>
        <v>0.01</v>
      </c>
      <c r="Q25" s="67">
        <f t="shared" si="2"/>
        <v>0.01</v>
      </c>
      <c r="R25">
        <v>1</v>
      </c>
      <c r="S25">
        <v>0.25</v>
      </c>
      <c r="U25">
        <v>1</v>
      </c>
      <c r="V25">
        <v>1</v>
      </c>
      <c r="W25">
        <v>1</v>
      </c>
      <c r="AB25">
        <v>1</v>
      </c>
      <c r="AC25" s="25">
        <f t="shared" si="3"/>
        <v>-4.6051701859880909</v>
      </c>
      <c r="AD25" s="12">
        <f t="shared" si="6"/>
        <v>-1.6447036378528896</v>
      </c>
      <c r="AE25" s="12" t="str">
        <f t="shared" si="7"/>
        <v>na</v>
      </c>
      <c r="AF25" s="12">
        <f t="shared" si="8"/>
        <v>-10.591891427772611</v>
      </c>
      <c r="AG25" s="12">
        <f t="shared" si="9"/>
        <v>-9.9454379603498655</v>
      </c>
      <c r="AH25" s="12">
        <f t="shared" si="10"/>
        <v>-4.767705604317082</v>
      </c>
      <c r="AI25" s="12" t="str">
        <f t="shared" si="11"/>
        <v>na</v>
      </c>
      <c r="AJ25" s="12" t="str">
        <f t="shared" si="12"/>
        <v>na</v>
      </c>
      <c r="AK25" s="12" t="str">
        <f t="shared" si="13"/>
        <v>na</v>
      </c>
      <c r="AL25" s="12" t="str">
        <f t="shared" si="14"/>
        <v>na</v>
      </c>
      <c r="AM25" s="12">
        <f t="shared" si="15"/>
        <v>-4.6051701859880909</v>
      </c>
      <c r="AN25" s="25">
        <f t="shared" si="4"/>
        <v>1</v>
      </c>
      <c r="AO25" s="12">
        <f t="shared" si="16"/>
        <v>0.12755102040816327</v>
      </c>
      <c r="AP25" s="12" t="str">
        <f t="shared" si="17"/>
        <v>na</v>
      </c>
      <c r="AQ25" s="12">
        <f t="shared" si="18"/>
        <v>5.29</v>
      </c>
      <c r="AR25" s="12">
        <f t="shared" si="19"/>
        <v>4.6639776058542157</v>
      </c>
      <c r="AS25" s="12">
        <f t="shared" si="20"/>
        <v>1.0718339100346017</v>
      </c>
      <c r="AT25" s="12" t="str">
        <f t="shared" si="21"/>
        <v>na</v>
      </c>
      <c r="AU25" s="12" t="str">
        <f t="shared" si="22"/>
        <v>na</v>
      </c>
      <c r="AV25" s="12" t="str">
        <f t="shared" si="23"/>
        <v>na</v>
      </c>
      <c r="AW25" s="12" t="str">
        <f t="shared" si="24"/>
        <v>na</v>
      </c>
      <c r="AX25" s="67">
        <f t="shared" si="25"/>
        <v>1</v>
      </c>
      <c r="AZ25" s="13"/>
      <c r="BA25" s="13"/>
      <c r="BK25" s="16"/>
      <c r="BL25" s="36"/>
      <c r="BM25" s="16"/>
      <c r="BN25" s="16"/>
      <c r="BO25" s="12"/>
      <c r="BP25" s="12"/>
      <c r="CB25" s="12"/>
      <c r="CC25" s="12"/>
      <c r="CD25" s="12"/>
      <c r="CE25" s="12"/>
      <c r="CF25" s="12"/>
      <c r="CG25" s="12"/>
      <c r="CH25" s="12"/>
      <c r="CI25" s="12"/>
      <c r="CJ25" s="12"/>
      <c r="CK25" s="12"/>
      <c r="CL25" s="12"/>
      <c r="CM25" s="12"/>
      <c r="CN25" s="12"/>
      <c r="CO25" s="12"/>
      <c r="CP25" s="12"/>
      <c r="CQ25" s="12"/>
      <c r="CR25" s="12"/>
      <c r="CS25" s="12"/>
      <c r="CT25" s="12"/>
      <c r="CU25" s="12"/>
      <c r="CV25" s="12"/>
      <c r="CW25" s="12"/>
      <c r="CY25" s="13"/>
      <c r="CZ25" s="13"/>
      <c r="DJ25" s="16"/>
      <c r="DK25" s="36"/>
      <c r="DL25" s="16"/>
      <c r="DM25" s="16"/>
      <c r="DN25" s="12"/>
      <c r="DO25" s="12"/>
      <c r="EA25" s="12"/>
      <c r="EB25" s="12"/>
      <c r="EC25" s="12"/>
      <c r="ED25" s="12"/>
      <c r="EE25" s="12"/>
      <c r="EF25" s="12"/>
      <c r="EG25" s="12"/>
      <c r="EH25" s="12"/>
      <c r="EI25" s="12"/>
      <c r="EJ25" s="12"/>
      <c r="EK25" s="12"/>
      <c r="EL25" s="12"/>
      <c r="EM25" s="12"/>
      <c r="EN25" s="12"/>
      <c r="EO25" s="12"/>
      <c r="EP25" s="12"/>
      <c r="EQ25" s="12"/>
      <c r="ER25" s="12"/>
      <c r="ES25" s="12"/>
      <c r="ET25" s="12"/>
      <c r="EU25" s="12"/>
      <c r="EV25" s="12"/>
      <c r="EX25" s="13"/>
      <c r="EY25" s="13"/>
      <c r="FI25" s="16"/>
      <c r="FJ25" s="36"/>
      <c r="FK25" s="16"/>
      <c r="FL25" s="16"/>
      <c r="FM25" s="12"/>
      <c r="FN25" s="12"/>
      <c r="FZ25" s="12"/>
      <c r="GA25" s="12"/>
      <c r="GB25" s="12"/>
      <c r="GC25" s="12"/>
      <c r="GD25" s="12"/>
      <c r="GE25" s="12"/>
      <c r="GF25" s="12"/>
      <c r="GG25" s="12"/>
      <c r="GH25" s="12"/>
      <c r="GI25" s="12"/>
      <c r="GJ25" s="12"/>
      <c r="GK25" s="12"/>
      <c r="GL25" s="12"/>
      <c r="GM25" s="12"/>
      <c r="GN25" s="12"/>
      <c r="GO25" s="12"/>
      <c r="GP25" s="12"/>
      <c r="GQ25" s="12"/>
      <c r="GR25" s="12"/>
      <c r="GS25" s="12"/>
      <c r="GT25" s="12"/>
      <c r="GU25" s="12"/>
      <c r="GW25" s="13"/>
      <c r="GX25" s="13"/>
      <c r="HH25" s="16"/>
      <c r="HI25" s="36"/>
      <c r="HJ25" s="16"/>
      <c r="HK25" s="16"/>
      <c r="HL25" s="12"/>
      <c r="HM25" s="12"/>
      <c r="HY25" s="12"/>
      <c r="HZ25" s="12"/>
      <c r="IA25" s="12"/>
      <c r="IB25" s="12"/>
      <c r="IC25" s="12"/>
      <c r="ID25" s="12"/>
      <c r="IE25" s="12"/>
      <c r="IF25" s="12"/>
      <c r="IG25" s="12"/>
      <c r="IH25" s="12"/>
      <c r="II25" s="12"/>
      <c r="IJ25" s="12"/>
      <c r="IK25" s="12"/>
      <c r="IL25" s="12"/>
      <c r="IM25" s="12"/>
      <c r="IN25" s="12"/>
      <c r="IO25" s="12"/>
      <c r="IP25" s="12"/>
      <c r="IQ25" s="12"/>
      <c r="IR25" s="12"/>
      <c r="IS25" s="12"/>
      <c r="IT25" s="12"/>
    </row>
    <row r="26" spans="1:254" x14ac:dyDescent="0.25">
      <c r="A26" s="58" t="s">
        <v>127</v>
      </c>
      <c r="B26" s="81"/>
      <c r="G26" s="2"/>
      <c r="H26" t="s">
        <v>120</v>
      </c>
      <c r="I26" t="s">
        <v>186</v>
      </c>
      <c r="J26" s="78"/>
      <c r="K26" s="78">
        <v>83</v>
      </c>
      <c r="L26" s="16">
        <v>1.9E-2</v>
      </c>
      <c r="M26" s="166"/>
      <c r="N26" s="112"/>
      <c r="O26" s="112"/>
      <c r="P26" s="12">
        <f t="shared" si="5"/>
        <v>0.01</v>
      </c>
      <c r="Q26" s="67">
        <f t="shared" si="2"/>
        <v>0.01</v>
      </c>
      <c r="R26">
        <v>1</v>
      </c>
      <c r="S26">
        <v>0.25</v>
      </c>
      <c r="U26">
        <v>0.125</v>
      </c>
      <c r="V26">
        <v>0.05</v>
      </c>
      <c r="W26">
        <v>1</v>
      </c>
      <c r="Y26">
        <v>1</v>
      </c>
      <c r="AC26" s="25">
        <f t="shared" si="3"/>
        <v>-4.6051701859880909</v>
      </c>
      <c r="AD26" s="12">
        <f t="shared" si="6"/>
        <v>-1.6447036378528896</v>
      </c>
      <c r="AE26" s="12" t="str">
        <f t="shared" si="7"/>
        <v>na</v>
      </c>
      <c r="AF26" s="12">
        <f t="shared" si="8"/>
        <v>-1.3239864284715763</v>
      </c>
      <c r="AG26" s="12">
        <f t="shared" si="9"/>
        <v>-0.49727189801749327</v>
      </c>
      <c r="AH26" s="12">
        <f t="shared" si="10"/>
        <v>-4.767705604317082</v>
      </c>
      <c r="AI26" s="12" t="str">
        <f t="shared" si="11"/>
        <v>na</v>
      </c>
      <c r="AJ26" s="12">
        <f t="shared" si="12"/>
        <v>-4.6051701859880909</v>
      </c>
      <c r="AK26" s="12" t="str">
        <f t="shared" si="13"/>
        <v>na</v>
      </c>
      <c r="AL26" s="12" t="str">
        <f t="shared" si="14"/>
        <v>na</v>
      </c>
      <c r="AM26" s="12" t="str">
        <f t="shared" si="15"/>
        <v>na</v>
      </c>
      <c r="AN26" s="25">
        <f t="shared" si="4"/>
        <v>1</v>
      </c>
      <c r="AO26" s="12">
        <f t="shared" si="16"/>
        <v>0.12755102040816327</v>
      </c>
      <c r="AP26" s="12" t="str">
        <f t="shared" si="17"/>
        <v>na</v>
      </c>
      <c r="AQ26" s="12">
        <f t="shared" si="18"/>
        <v>8.2656250000000001E-2</v>
      </c>
      <c r="AR26" s="12">
        <f t="shared" si="19"/>
        <v>1.165994401463554E-2</v>
      </c>
      <c r="AS26" s="12">
        <f t="shared" si="20"/>
        <v>1.0718339100346017</v>
      </c>
      <c r="AT26" s="12" t="str">
        <f t="shared" si="21"/>
        <v>na</v>
      </c>
      <c r="AU26" s="12">
        <f t="shared" si="22"/>
        <v>1</v>
      </c>
      <c r="AV26" s="12" t="str">
        <f t="shared" si="23"/>
        <v>na</v>
      </c>
      <c r="AW26" s="12" t="str">
        <f t="shared" si="24"/>
        <v>na</v>
      </c>
      <c r="AX26" s="67" t="str">
        <f t="shared" si="25"/>
        <v>na</v>
      </c>
      <c r="AZ26" s="13"/>
      <c r="BA26" s="13"/>
      <c r="BK26" s="16"/>
      <c r="BL26" s="36"/>
      <c r="BM26" s="16"/>
      <c r="BN26" s="16"/>
      <c r="BO26" s="12"/>
      <c r="BP26" s="12"/>
      <c r="BQ26" s="15"/>
      <c r="CB26" s="12"/>
      <c r="CC26" s="12"/>
      <c r="CD26" s="12"/>
      <c r="CE26" s="12"/>
      <c r="CF26" s="12"/>
      <c r="CG26" s="12"/>
      <c r="CH26" s="12"/>
      <c r="CI26" s="12"/>
      <c r="CJ26" s="12"/>
      <c r="CK26" s="12"/>
      <c r="CL26" s="12"/>
      <c r="CM26" s="12"/>
      <c r="CN26" s="12"/>
      <c r="CO26" s="12"/>
      <c r="CP26" s="12"/>
      <c r="CQ26" s="12"/>
      <c r="CR26" s="12"/>
      <c r="CS26" s="12"/>
      <c r="CT26" s="12"/>
      <c r="CU26" s="12"/>
      <c r="CV26" s="12"/>
      <c r="CW26" s="12"/>
      <c r="CY26" s="13"/>
      <c r="CZ26" s="13"/>
      <c r="DJ26" s="16"/>
      <c r="DK26" s="36"/>
      <c r="DL26" s="16"/>
      <c r="DM26" s="16"/>
      <c r="DN26" s="12"/>
      <c r="DO26" s="12"/>
      <c r="EA26" s="12"/>
      <c r="EB26" s="12"/>
      <c r="EC26" s="12"/>
      <c r="ED26" s="12"/>
      <c r="EE26" s="12"/>
      <c r="EF26" s="12"/>
      <c r="EG26" s="12"/>
      <c r="EH26" s="12"/>
      <c r="EI26" s="12"/>
      <c r="EJ26" s="12"/>
      <c r="EK26" s="12"/>
      <c r="EL26" s="12"/>
      <c r="EM26" s="12"/>
      <c r="EN26" s="12"/>
      <c r="EO26" s="12"/>
      <c r="EP26" s="12"/>
      <c r="EQ26" s="12"/>
      <c r="ER26" s="12"/>
      <c r="ES26" s="12"/>
      <c r="ET26" s="12"/>
      <c r="EU26" s="12"/>
      <c r="EV26" s="12"/>
      <c r="EX26" s="13"/>
      <c r="EY26" s="13"/>
      <c r="FI26" s="16"/>
      <c r="FJ26" s="36"/>
      <c r="FK26" s="16"/>
      <c r="FL26" s="16"/>
      <c r="FM26" s="12"/>
      <c r="FN26" s="12"/>
      <c r="FZ26" s="12"/>
      <c r="GA26" s="12"/>
      <c r="GB26" s="12"/>
      <c r="GC26" s="12"/>
      <c r="GD26" s="12"/>
      <c r="GE26" s="12"/>
      <c r="GF26" s="12"/>
      <c r="GG26" s="12"/>
      <c r="GH26" s="12"/>
      <c r="GI26" s="12"/>
      <c r="GJ26" s="12"/>
      <c r="GK26" s="12"/>
      <c r="GL26" s="12"/>
      <c r="GM26" s="12"/>
      <c r="GN26" s="12"/>
      <c r="GO26" s="12"/>
      <c r="GP26" s="12"/>
      <c r="GQ26" s="12"/>
      <c r="GR26" s="12"/>
      <c r="GS26" s="12"/>
      <c r="GT26" s="12"/>
      <c r="GU26" s="12"/>
      <c r="GW26" s="13"/>
      <c r="GX26" s="13"/>
      <c r="HH26" s="16"/>
      <c r="HI26" s="36"/>
      <c r="HJ26" s="16"/>
      <c r="HK26" s="16"/>
      <c r="HL26" s="12"/>
      <c r="HM26" s="12"/>
      <c r="HY26" s="12"/>
      <c r="HZ26" s="12"/>
      <c r="IA26" s="12"/>
      <c r="IB26" s="12"/>
      <c r="IC26" s="12"/>
      <c r="ID26" s="12"/>
      <c r="IE26" s="12"/>
      <c r="IF26" s="12"/>
      <c r="IG26" s="12"/>
      <c r="IH26" s="12"/>
      <c r="II26" s="12"/>
      <c r="IJ26" s="12"/>
      <c r="IK26" s="12"/>
      <c r="IL26" s="12"/>
      <c r="IM26" s="12"/>
      <c r="IN26" s="12"/>
      <c r="IO26" s="12"/>
      <c r="IP26" s="12"/>
      <c r="IQ26" s="12"/>
      <c r="IR26" s="12"/>
      <c r="IS26" s="12"/>
      <c r="IT26" s="12"/>
    </row>
    <row r="27" spans="1:254" x14ac:dyDescent="0.25">
      <c r="A27" s="58" t="s">
        <v>114</v>
      </c>
      <c r="B27" s="81"/>
      <c r="G27" s="2"/>
      <c r="H27" t="s">
        <v>8</v>
      </c>
      <c r="I27" t="s">
        <v>186</v>
      </c>
      <c r="J27" s="78"/>
      <c r="K27" s="78">
        <v>16</v>
      </c>
      <c r="L27" s="20">
        <v>1029.1300000000001</v>
      </c>
      <c r="M27" s="175"/>
      <c r="N27" s="18"/>
      <c r="O27" s="18"/>
      <c r="P27" s="12">
        <f t="shared" si="5"/>
        <v>0.01</v>
      </c>
      <c r="Q27" s="67">
        <f t="shared" si="2"/>
        <v>0.01</v>
      </c>
      <c r="R27">
        <v>1</v>
      </c>
      <c r="U27">
        <v>0.125</v>
      </c>
      <c r="V27">
        <v>0.1</v>
      </c>
      <c r="W27">
        <v>1</v>
      </c>
      <c r="AA27">
        <v>1</v>
      </c>
      <c r="AB27">
        <v>1</v>
      </c>
      <c r="AC27" s="25">
        <f t="shared" si="3"/>
        <v>-4.6051701859880909</v>
      </c>
      <c r="AD27" s="12" t="str">
        <f t="shared" si="6"/>
        <v>na</v>
      </c>
      <c r="AE27" s="12" t="str">
        <f t="shared" si="7"/>
        <v>na</v>
      </c>
      <c r="AF27" s="12">
        <f t="shared" si="8"/>
        <v>-1.3239864284715763</v>
      </c>
      <c r="AG27" s="12">
        <f t="shared" si="9"/>
        <v>-0.99454379603498655</v>
      </c>
      <c r="AH27" s="12">
        <f t="shared" si="10"/>
        <v>-4.767705604317082</v>
      </c>
      <c r="AI27" s="12" t="str">
        <f t="shared" si="11"/>
        <v>na</v>
      </c>
      <c r="AJ27" s="12" t="str">
        <f t="shared" si="12"/>
        <v>na</v>
      </c>
      <c r="AK27" s="12" t="str">
        <f t="shared" si="13"/>
        <v>na</v>
      </c>
      <c r="AL27" s="12">
        <f t="shared" si="14"/>
        <v>-4.6051701859880909</v>
      </c>
      <c r="AM27" s="12">
        <f t="shared" si="15"/>
        <v>-4.6051701859880909</v>
      </c>
      <c r="AN27" s="25">
        <f t="shared" si="4"/>
        <v>1</v>
      </c>
      <c r="AO27" s="12" t="str">
        <f t="shared" si="16"/>
        <v>na</v>
      </c>
      <c r="AP27" s="12" t="str">
        <f t="shared" si="17"/>
        <v>na</v>
      </c>
      <c r="AQ27" s="12">
        <f t="shared" si="18"/>
        <v>8.2656250000000001E-2</v>
      </c>
      <c r="AR27" s="12">
        <f t="shared" si="19"/>
        <v>4.6639776058542158E-2</v>
      </c>
      <c r="AS27" s="12">
        <f t="shared" si="20"/>
        <v>1.0718339100346017</v>
      </c>
      <c r="AT27" s="12" t="str">
        <f t="shared" si="21"/>
        <v>na</v>
      </c>
      <c r="AU27" s="12" t="str">
        <f t="shared" si="22"/>
        <v>na</v>
      </c>
      <c r="AV27" s="12" t="str">
        <f t="shared" si="23"/>
        <v>na</v>
      </c>
      <c r="AW27" s="12">
        <f t="shared" si="24"/>
        <v>1</v>
      </c>
      <c r="AX27" s="67">
        <f t="shared" si="25"/>
        <v>1</v>
      </c>
      <c r="AZ27" s="13"/>
      <c r="BA27" s="13"/>
      <c r="BK27" s="16"/>
      <c r="BL27" s="36"/>
      <c r="BM27" s="16"/>
      <c r="BN27" s="16"/>
      <c r="BO27" s="12"/>
      <c r="BP27" s="12"/>
      <c r="CB27" s="12"/>
      <c r="CC27" s="12"/>
      <c r="CD27" s="12"/>
      <c r="CE27" s="12"/>
      <c r="CF27" s="12"/>
      <c r="CG27" s="12"/>
      <c r="CH27" s="12"/>
      <c r="CI27" s="12"/>
      <c r="CJ27" s="12"/>
      <c r="CK27" s="12"/>
      <c r="CL27" s="12"/>
      <c r="CM27" s="12"/>
      <c r="CN27" s="12"/>
      <c r="CO27" s="12"/>
      <c r="CP27" s="12"/>
      <c r="CQ27" s="12"/>
      <c r="CR27" s="12"/>
      <c r="CS27" s="12"/>
      <c r="CT27" s="12"/>
      <c r="CU27" s="12"/>
      <c r="CV27" s="12"/>
      <c r="CW27" s="12"/>
      <c r="CY27" s="13"/>
      <c r="CZ27" s="13"/>
      <c r="DJ27" s="16"/>
      <c r="DK27" s="36"/>
      <c r="DL27" s="16"/>
      <c r="DM27" s="16"/>
      <c r="DN27" s="12"/>
      <c r="DO27" s="12"/>
      <c r="EA27" s="12"/>
      <c r="EB27" s="12"/>
      <c r="EC27" s="12"/>
      <c r="ED27" s="12"/>
      <c r="EE27" s="12"/>
      <c r="EF27" s="12"/>
      <c r="EG27" s="12"/>
      <c r="EH27" s="12"/>
      <c r="EI27" s="12"/>
      <c r="EJ27" s="12"/>
      <c r="EK27" s="12"/>
      <c r="EL27" s="12"/>
      <c r="EM27" s="12"/>
      <c r="EN27" s="12"/>
      <c r="EO27" s="12"/>
      <c r="EP27" s="12"/>
      <c r="EQ27" s="12"/>
      <c r="ER27" s="12"/>
      <c r="ES27" s="12"/>
      <c r="ET27" s="12"/>
      <c r="EU27" s="12"/>
      <c r="EV27" s="12"/>
      <c r="EX27" s="13"/>
      <c r="EY27" s="13"/>
      <c r="FI27" s="16"/>
      <c r="FJ27" s="36"/>
      <c r="FK27" s="16"/>
      <c r="FL27" s="16"/>
      <c r="FM27" s="12"/>
      <c r="FN27" s="12"/>
      <c r="FZ27" s="12"/>
      <c r="GA27" s="12"/>
      <c r="GB27" s="12"/>
      <c r="GC27" s="12"/>
      <c r="GD27" s="12"/>
      <c r="GE27" s="12"/>
      <c r="GF27" s="12"/>
      <c r="GG27" s="12"/>
      <c r="GH27" s="12"/>
      <c r="GI27" s="12"/>
      <c r="GJ27" s="12"/>
      <c r="GK27" s="12"/>
      <c r="GL27" s="12"/>
      <c r="GM27" s="12"/>
      <c r="GN27" s="12"/>
      <c r="GO27" s="12"/>
      <c r="GP27" s="12"/>
      <c r="GQ27" s="12"/>
      <c r="GR27" s="12"/>
      <c r="GS27" s="12"/>
      <c r="GT27" s="12"/>
      <c r="GU27" s="12"/>
      <c r="GW27" s="13"/>
      <c r="GX27" s="13"/>
      <c r="HH27" s="16"/>
      <c r="HI27" s="36"/>
      <c r="HJ27" s="16"/>
      <c r="HK27" s="16"/>
      <c r="HL27" s="12"/>
      <c r="HM27" s="12"/>
      <c r="HY27" s="12"/>
      <c r="HZ27" s="12"/>
      <c r="IA27" s="12"/>
      <c r="IB27" s="12"/>
      <c r="IC27" s="12"/>
      <c r="ID27" s="12"/>
      <c r="IE27" s="12"/>
      <c r="IF27" s="12"/>
      <c r="IG27" s="12"/>
      <c r="IH27" s="12"/>
      <c r="II27" s="12"/>
      <c r="IJ27" s="12"/>
      <c r="IK27" s="12"/>
      <c r="IL27" s="12"/>
      <c r="IM27" s="12"/>
      <c r="IN27" s="12"/>
      <c r="IO27" s="12"/>
      <c r="IP27" s="12"/>
      <c r="IQ27" s="12"/>
      <c r="IR27" s="12"/>
      <c r="IS27" s="12"/>
      <c r="IT27" s="12"/>
    </row>
    <row r="28" spans="1:254" x14ac:dyDescent="0.25">
      <c r="R28" s="1"/>
      <c r="AC28" s="1"/>
      <c r="AN28" s="1"/>
      <c r="AX28" s="2"/>
    </row>
    <row r="29" spans="1:254" x14ac:dyDescent="0.25">
      <c r="A29" t="s">
        <v>40</v>
      </c>
      <c r="M29" s="12" t="e">
        <f>AVERAGE(M5:M27)</f>
        <v>#DIV/0!</v>
      </c>
      <c r="R29" s="25">
        <f t="shared" ref="R29" si="26">SUM(R5:R27)/R30</f>
        <v>1</v>
      </c>
      <c r="S29" s="12">
        <f t="shared" ref="S29" si="27">SUM(S5:S27)/S30</f>
        <v>0.7</v>
      </c>
      <c r="T29" s="12">
        <f t="shared" ref="T29" si="28">SUM(T5:T27)/T30</f>
        <v>1</v>
      </c>
      <c r="U29" s="12">
        <f t="shared" ref="U29" si="29">SUM(U5:U27)/U30</f>
        <v>0.43478260869565216</v>
      </c>
      <c r="V29" s="12">
        <f t="shared" ref="V29" si="30">SUM(V5:V27)/V30</f>
        <v>0.46304347826086967</v>
      </c>
      <c r="W29" s="12">
        <f t="shared" ref="W29" si="31">SUM(W5:W27)/W30</f>
        <v>0.96590909090909094</v>
      </c>
      <c r="X29" s="12">
        <f t="shared" ref="X29" si="32">SUM(X5:X27)/X30</f>
        <v>0.625</v>
      </c>
      <c r="Y29" s="12">
        <f t="shared" ref="Y29" si="33">SUM(Y5:Y27)/Y30</f>
        <v>1</v>
      </c>
      <c r="Z29" s="12">
        <f t="shared" ref="Z29" si="34">SUM(Z5:Z27)/Z30</f>
        <v>1</v>
      </c>
      <c r="AA29" s="12">
        <f t="shared" ref="AA29" si="35">SUM(AA5:AA27)/AA30</f>
        <v>1</v>
      </c>
      <c r="AB29" s="12">
        <f t="shared" ref="AB29" si="36">SUM(AB5:AB27)/AB30</f>
        <v>1</v>
      </c>
      <c r="AC29" s="25">
        <f t="shared" ref="AC29" si="37">(1/R30)*(SUM(AC5:AC27))</f>
        <v>-4.6051701859880891</v>
      </c>
      <c r="AD29" s="12">
        <f t="shared" ref="AD29" si="38">(1/S30)*(SUM(AD5:AD27))</f>
        <v>-4.6051701859880909</v>
      </c>
      <c r="AE29" s="12">
        <f t="shared" ref="AE29" si="39">(1/T30)*(SUM(AE5:AE27))</f>
        <v>-4.6051701859880918</v>
      </c>
      <c r="AF29" s="12">
        <f t="shared" ref="AF29" si="40">(1/U30)*(SUM(AF5:AF27))</f>
        <v>-4.6051701859880909</v>
      </c>
      <c r="AG29" s="12">
        <f t="shared" ref="AG29" si="41">(1/V30)*(SUM(AG5:AG27))</f>
        <v>-4.6051701859880882</v>
      </c>
      <c r="AH29" s="12">
        <f t="shared" ref="AH29" si="42">(1/W30)*(SUM(AH5:AH27))</f>
        <v>-4.6051701859880918</v>
      </c>
      <c r="AI29" s="12">
        <f t="shared" ref="AI29" si="43">(1/X30)*(SUM(AI5:AI27))</f>
        <v>-4.6051701859880909</v>
      </c>
      <c r="AJ29" s="12">
        <f t="shared" ref="AJ29" si="44">(1/Y30)*(SUM(AJ5:AJ27))</f>
        <v>-4.6051701859880909</v>
      </c>
      <c r="AK29" s="12">
        <f t="shared" ref="AK29" si="45">(1/Z30)*(SUM(AK5:AK27))</f>
        <v>-4.6051701859880909</v>
      </c>
      <c r="AL29" s="12">
        <f t="shared" ref="AL29" si="46">(1/AA30)*(SUM(AL5:AL27))</f>
        <v>-4.6051701859880909</v>
      </c>
      <c r="AM29" s="12">
        <f t="shared" ref="AM29" si="47">(1/AB30)*(SUM(AM5:AM27))</f>
        <v>-4.60517018598809</v>
      </c>
      <c r="AN29" s="25">
        <f t="shared" ref="AN29:AX29" si="48">SUM(AN5:AN27)</f>
        <v>23</v>
      </c>
      <c r="AO29" s="12">
        <f t="shared" si="48"/>
        <v>19.132653061224488</v>
      </c>
      <c r="AP29" s="12">
        <f t="shared" si="48"/>
        <v>10</v>
      </c>
      <c r="AQ29" s="12">
        <f t="shared" si="48"/>
        <v>37.360625000000006</v>
      </c>
      <c r="AR29" s="12">
        <f t="shared" si="48"/>
        <v>39.981948026185286</v>
      </c>
      <c r="AS29" s="12">
        <f t="shared" si="48"/>
        <v>22.575501730103806</v>
      </c>
      <c r="AT29" s="12">
        <f t="shared" si="48"/>
        <v>5.4400000000000013</v>
      </c>
      <c r="AU29" s="12">
        <f t="shared" si="48"/>
        <v>14</v>
      </c>
      <c r="AV29" s="12">
        <f t="shared" si="48"/>
        <v>3</v>
      </c>
      <c r="AW29" s="12">
        <f t="shared" si="48"/>
        <v>8</v>
      </c>
      <c r="AX29" s="67">
        <f t="shared" si="48"/>
        <v>20</v>
      </c>
      <c r="BL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DK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FJ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HI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12"/>
      <c r="IP29" s="12"/>
      <c r="IQ29" s="12"/>
      <c r="IR29" s="12"/>
      <c r="IS29" s="12"/>
      <c r="IT29" s="12"/>
    </row>
    <row r="30" spans="1:254" x14ac:dyDescent="0.25">
      <c r="A30" t="s">
        <v>41</v>
      </c>
      <c r="R30" s="1">
        <f t="shared" ref="R30:AB30" si="49">COUNTIF(R5:R27,"&gt;0")</f>
        <v>23</v>
      </c>
      <c r="S30">
        <f t="shared" si="49"/>
        <v>15</v>
      </c>
      <c r="T30">
        <f t="shared" si="49"/>
        <v>10</v>
      </c>
      <c r="U30">
        <f t="shared" si="49"/>
        <v>23</v>
      </c>
      <c r="V30">
        <f t="shared" si="49"/>
        <v>23</v>
      </c>
      <c r="W30">
        <f t="shared" si="49"/>
        <v>22</v>
      </c>
      <c r="X30">
        <f t="shared" si="49"/>
        <v>4</v>
      </c>
      <c r="Y30">
        <f t="shared" si="49"/>
        <v>14</v>
      </c>
      <c r="Z30">
        <f t="shared" si="49"/>
        <v>3</v>
      </c>
      <c r="AA30">
        <f t="shared" si="49"/>
        <v>8</v>
      </c>
      <c r="AB30">
        <f t="shared" si="49"/>
        <v>20</v>
      </c>
      <c r="AC30" s="25"/>
      <c r="AD30" s="12"/>
      <c r="AE30" s="12"/>
      <c r="AF30" s="12"/>
      <c r="AG30" s="12"/>
      <c r="AH30" s="12"/>
      <c r="AI30" s="12"/>
      <c r="AJ30" s="12"/>
      <c r="AK30" s="12"/>
      <c r="AL30" s="12"/>
      <c r="AM30" s="12"/>
      <c r="AN30" s="25">
        <f t="shared" ref="AN30" si="50">AN29*AC31^2</f>
        <v>2.3000000000000104E-3</v>
      </c>
      <c r="AO30" s="12">
        <f t="shared" ref="AO30" si="51">AO29*AD31^2</f>
        <v>1.9132653061224502E-3</v>
      </c>
      <c r="AP30" s="12">
        <f t="shared" ref="AP30" si="52">AP29*AE31^2</f>
        <v>9.9999999999999894E-4</v>
      </c>
      <c r="AQ30" s="12">
        <f t="shared" ref="AQ30" si="53">AQ29*AF31^2</f>
        <v>3.7360625000000033E-3</v>
      </c>
      <c r="AR30" s="12">
        <f t="shared" ref="AR30" si="54">AR29*AG31^2</f>
        <v>3.9981948026185541E-3</v>
      </c>
      <c r="AS30" s="12">
        <f t="shared" ref="AS30" si="55">AS29*AH31^2</f>
        <v>2.2575501730103783E-3</v>
      </c>
      <c r="AT30" s="12">
        <f t="shared" ref="AT30" si="56">AT29*AI31^2</f>
        <v>5.4400000000000054E-4</v>
      </c>
      <c r="AU30" s="12">
        <f t="shared" ref="AU30" si="57">AU29*AJ31^2</f>
        <v>1.4000000000000011E-3</v>
      </c>
      <c r="AV30" s="12">
        <f t="shared" ref="AV30" si="58">AV29*AK31^2</f>
        <v>3.0000000000000024E-4</v>
      </c>
      <c r="AW30" s="12">
        <f t="shared" ref="AW30" si="59">AW29*AL31^2</f>
        <v>8.0000000000000058E-4</v>
      </c>
      <c r="AX30" s="67">
        <f t="shared" ref="AX30" si="60">AX29*AM31^2</f>
        <v>2.0000000000000057E-3</v>
      </c>
      <c r="CB30" s="12"/>
      <c r="CC30" s="12"/>
      <c r="CD30" s="12"/>
      <c r="CE30" s="12"/>
      <c r="CF30" s="12"/>
      <c r="CG30" s="12"/>
      <c r="CH30" s="12"/>
      <c r="CI30" s="12"/>
      <c r="CJ30" s="12"/>
      <c r="CK30" s="12"/>
      <c r="CL30" s="12"/>
      <c r="CM30" s="12"/>
      <c r="CN30" s="12"/>
      <c r="CO30" s="12"/>
      <c r="CP30" s="12"/>
      <c r="CQ30" s="12"/>
      <c r="CR30" s="12"/>
      <c r="CS30" s="12"/>
      <c r="CT30" s="12"/>
      <c r="CU30" s="12"/>
      <c r="CV30" s="12"/>
      <c r="CW30" s="12"/>
      <c r="EA30" s="12"/>
      <c r="EB30" s="12"/>
      <c r="EC30" s="12"/>
      <c r="ED30" s="12"/>
      <c r="EE30" s="12"/>
      <c r="EF30" s="12"/>
      <c r="EG30" s="12"/>
      <c r="EH30" s="12"/>
      <c r="EI30" s="12"/>
      <c r="EJ30" s="12"/>
      <c r="EK30" s="12"/>
      <c r="EL30" s="12"/>
      <c r="EM30" s="12"/>
      <c r="EN30" s="12"/>
      <c r="EO30" s="12"/>
      <c r="EP30" s="12"/>
      <c r="EQ30" s="12"/>
      <c r="ER30" s="12"/>
      <c r="ES30" s="12"/>
      <c r="ET30" s="12"/>
      <c r="EU30" s="12"/>
      <c r="EV30" s="12"/>
      <c r="FZ30" s="12"/>
      <c r="GA30" s="12"/>
      <c r="GB30" s="12"/>
      <c r="GC30" s="12"/>
      <c r="GD30" s="12"/>
      <c r="GE30" s="12"/>
      <c r="GF30" s="12"/>
      <c r="GG30" s="12"/>
      <c r="GH30" s="12"/>
      <c r="GI30" s="12"/>
      <c r="GJ30" s="12"/>
      <c r="GK30" s="12"/>
      <c r="GL30" s="12"/>
      <c r="GM30" s="12"/>
      <c r="GN30" s="12"/>
      <c r="GO30" s="12"/>
      <c r="GP30" s="12"/>
      <c r="GQ30" s="12"/>
      <c r="GR30" s="12"/>
      <c r="GS30" s="12"/>
      <c r="GT30" s="12"/>
      <c r="GU30" s="12"/>
      <c r="HY30" s="12"/>
      <c r="HZ30" s="12"/>
      <c r="IA30" s="12"/>
      <c r="IB30" s="12"/>
      <c r="IC30" s="12"/>
      <c r="ID30" s="12"/>
      <c r="IE30" s="12"/>
      <c r="IF30" s="12"/>
      <c r="IG30" s="12"/>
      <c r="IH30" s="12"/>
      <c r="II30" s="12"/>
      <c r="IJ30" s="12"/>
      <c r="IK30" s="12"/>
      <c r="IL30" s="12"/>
      <c r="IM30" s="12"/>
      <c r="IN30" s="12"/>
      <c r="IO30" s="12"/>
      <c r="IP30" s="12"/>
      <c r="IQ30" s="12"/>
      <c r="IR30" s="12"/>
      <c r="IS30" s="12"/>
      <c r="IT30" s="12"/>
    </row>
    <row r="31" spans="1:254" ht="24" x14ac:dyDescent="0.45">
      <c r="A31" s="28" t="s">
        <v>188</v>
      </c>
      <c r="R31" s="1">
        <f>IF(R5&gt;0,$M5,0)+IF(R6&gt;0,$M6,0)+IF(R7&gt;0,$M7,0)+IF(R8&gt;0,$M8,0)+IF(R9&gt;0,$M9,0)+IF(R10&gt;0,$M10,0)+IF(R11&gt;0,$M11,0)+IF(R12&gt;0,$M12,0)+IF(R13&gt;0,$M13,0)+IF(R14&gt;0,$M14,0)+IF(R15&gt;0,$M15,0)+IF(R16&gt;0,$M16,0)+IF(R17&gt;0,$M17,0)+IF(R18&gt;0,$M18,0)+IF(R19&gt;0,$M19,0)+IF(R20&gt;0,$M20,0)+IF(R21&gt;0,$M21,0)+IF(R22&gt;0,$M22,0)+IF(R23&gt;0,$M23,0)+IF(R24&gt;0,$M24,0)+IF(R25&gt;0,$M25,0)+IF(R26&gt;0,$M26,0)+IF(R27&gt;0,$M27,0)</f>
        <v>0</v>
      </c>
      <c r="S31">
        <f t="shared" ref="S31:AB31" si="61">IF(S5&gt;0,$M5,0)+IF(S6&gt;0,$M6,0)+IF(S7&gt;0,$M7,0)+IF(S8&gt;0,$M8,0)+IF(S9&gt;0,$M9,0)+IF(S10&gt;0,$M10,0)+IF(S11&gt;0,$M11,0)+IF(S12&gt;0,$M12,0)+IF(S13&gt;0,$M13,0)+IF(S14&gt;0,$M14,0)+IF(S15&gt;0,$M15,0)+IF(S16&gt;0,$M16,0)+IF(S17&gt;0,$M17,0)+IF(S18&gt;0,$M18,0)+IF(S19&gt;0,$M19,0)+IF(S20&gt;0,$M20,0)+IF(S21&gt;0,$M21,0)+IF(S22&gt;0,$M22,0)+IF(S23&gt;0,$M23,0)+IF(S24&gt;0,$M24,0)+IF(S25&gt;0,$M25,0)+IF(S26&gt;0,$M26,0)+IF(S27&gt;0,$M27,0)</f>
        <v>0</v>
      </c>
      <c r="T31">
        <f t="shared" si="61"/>
        <v>0</v>
      </c>
      <c r="U31">
        <f t="shared" si="61"/>
        <v>0</v>
      </c>
      <c r="V31">
        <f t="shared" si="61"/>
        <v>0</v>
      </c>
      <c r="W31">
        <f t="shared" si="61"/>
        <v>0</v>
      </c>
      <c r="X31">
        <f t="shared" si="61"/>
        <v>0</v>
      </c>
      <c r="Y31">
        <f t="shared" si="61"/>
        <v>0</v>
      </c>
      <c r="Z31">
        <f t="shared" si="61"/>
        <v>0</v>
      </c>
      <c r="AA31">
        <f t="shared" si="61"/>
        <v>0</v>
      </c>
      <c r="AB31" s="2">
        <f t="shared" si="61"/>
        <v>0</v>
      </c>
      <c r="AC31" s="30">
        <f>EXP(AC29)</f>
        <v>1.0000000000000023E-2</v>
      </c>
      <c r="AD31" s="30">
        <f t="shared" ref="AD31:AM31" si="62">EXP(AD29)</f>
        <v>1.0000000000000004E-2</v>
      </c>
      <c r="AE31" s="30">
        <f t="shared" si="62"/>
        <v>9.999999999999995E-3</v>
      </c>
      <c r="AF31" s="30">
        <f t="shared" si="62"/>
        <v>1.0000000000000004E-2</v>
      </c>
      <c r="AG31" s="30">
        <f t="shared" si="62"/>
        <v>1.0000000000000031E-2</v>
      </c>
      <c r="AH31" s="30">
        <f t="shared" si="62"/>
        <v>9.999999999999995E-3</v>
      </c>
      <c r="AI31" s="30">
        <f t="shared" si="62"/>
        <v>1.0000000000000004E-2</v>
      </c>
      <c r="AJ31" s="30">
        <f t="shared" si="62"/>
        <v>1.0000000000000004E-2</v>
      </c>
      <c r="AK31" s="30">
        <f t="shared" si="62"/>
        <v>1.0000000000000004E-2</v>
      </c>
      <c r="AL31" s="30">
        <f t="shared" si="62"/>
        <v>1.0000000000000004E-2</v>
      </c>
      <c r="AM31" s="30">
        <f t="shared" si="62"/>
        <v>1.0000000000000014E-2</v>
      </c>
      <c r="AN31" s="25">
        <f>SQRT(AN30)</f>
        <v>4.7958315233127304E-2</v>
      </c>
      <c r="AO31" s="12">
        <f t="shared" ref="AO31:AX31" si="63">SQRT(AO30)</f>
        <v>4.3740888263985339E-2</v>
      </c>
      <c r="AP31" s="12">
        <f t="shared" si="63"/>
        <v>3.1622776601683777E-2</v>
      </c>
      <c r="AQ31" s="12">
        <f t="shared" si="63"/>
        <v>6.112333842322426E-2</v>
      </c>
      <c r="AR31" s="12">
        <f t="shared" si="63"/>
        <v>6.3231280254463881E-2</v>
      </c>
      <c r="AS31" s="12">
        <f t="shared" si="63"/>
        <v>4.7513684060598568E-2</v>
      </c>
      <c r="AT31" s="12">
        <f t="shared" si="63"/>
        <v>2.3323807579381215E-2</v>
      </c>
      <c r="AU31" s="12">
        <f t="shared" si="63"/>
        <v>3.7416573867739431E-2</v>
      </c>
      <c r="AV31" s="12">
        <f t="shared" si="63"/>
        <v>1.732050807568878E-2</v>
      </c>
      <c r="AW31" s="12">
        <f t="shared" si="63"/>
        <v>2.8284271247461912E-2</v>
      </c>
      <c r="AX31" s="67">
        <f t="shared" si="63"/>
        <v>4.4721359549995857E-2</v>
      </c>
      <c r="AZ31" s="28"/>
      <c r="CB31" s="30"/>
      <c r="CC31" s="30"/>
      <c r="CD31" s="30"/>
      <c r="CE31" s="30"/>
      <c r="CF31" s="30"/>
      <c r="CG31" s="30"/>
      <c r="CH31" s="30"/>
      <c r="CI31" s="30"/>
      <c r="CJ31" s="30"/>
      <c r="CK31" s="30"/>
      <c r="CL31" s="30"/>
      <c r="CM31" s="12"/>
      <c r="CN31" s="12"/>
      <c r="CO31" s="12"/>
      <c r="CP31" s="12"/>
      <c r="CQ31" s="12"/>
      <c r="CR31" s="12"/>
      <c r="CS31" s="12"/>
      <c r="CT31" s="12"/>
      <c r="CU31" s="12"/>
      <c r="CV31" s="12"/>
      <c r="CW31" s="12"/>
      <c r="CY31" s="28"/>
      <c r="EA31" s="30"/>
      <c r="EB31" s="30"/>
      <c r="EC31" s="30"/>
      <c r="ED31" s="30"/>
      <c r="EE31" s="30"/>
      <c r="EF31" s="30"/>
      <c r="EG31" s="30"/>
      <c r="EH31" s="30"/>
      <c r="EI31" s="30"/>
      <c r="EJ31" s="30"/>
      <c r="EK31" s="30"/>
      <c r="EL31" s="12"/>
      <c r="EM31" s="12"/>
      <c r="EN31" s="12"/>
      <c r="EO31" s="12"/>
      <c r="EP31" s="12"/>
      <c r="EQ31" s="12"/>
      <c r="ER31" s="12"/>
      <c r="ES31" s="12"/>
      <c r="ET31" s="12"/>
      <c r="EU31" s="12"/>
      <c r="EV31" s="12"/>
      <c r="EX31" s="28"/>
      <c r="FZ31" s="30"/>
      <c r="GA31" s="30"/>
      <c r="GB31" s="30"/>
      <c r="GC31" s="30"/>
      <c r="GD31" s="30"/>
      <c r="GE31" s="30"/>
      <c r="GF31" s="30"/>
      <c r="GG31" s="30"/>
      <c r="GH31" s="30"/>
      <c r="GI31" s="30"/>
      <c r="GJ31" s="30"/>
      <c r="GK31" s="12"/>
      <c r="GL31" s="12"/>
      <c r="GM31" s="12"/>
      <c r="GN31" s="12"/>
      <c r="GO31" s="12"/>
      <c r="GP31" s="12"/>
      <c r="GQ31" s="12"/>
      <c r="GR31" s="12"/>
      <c r="GS31" s="12"/>
      <c r="GT31" s="12"/>
      <c r="GU31" s="12"/>
      <c r="GW31" s="28"/>
      <c r="HY31" s="30"/>
      <c r="HZ31" s="30"/>
      <c r="IA31" s="30"/>
      <c r="IB31" s="30"/>
      <c r="IC31" s="30"/>
      <c r="ID31" s="30"/>
      <c r="IE31" s="30"/>
      <c r="IF31" s="30"/>
      <c r="IG31" s="30"/>
      <c r="IH31" s="30"/>
      <c r="II31" s="30"/>
      <c r="IJ31" s="12"/>
      <c r="IK31" s="12"/>
      <c r="IL31" s="12"/>
      <c r="IM31" s="12"/>
      <c r="IN31" s="12"/>
      <c r="IO31" s="12"/>
      <c r="IP31" s="12"/>
      <c r="IQ31" s="12"/>
      <c r="IR31" s="12"/>
      <c r="IS31" s="12"/>
      <c r="IT31" s="12"/>
    </row>
    <row r="32" spans="1:254" ht="18" x14ac:dyDescent="0.35">
      <c r="A32" s="31" t="s">
        <v>189</v>
      </c>
      <c r="AC32" s="1"/>
      <c r="AM32" s="2"/>
      <c r="AZ32" s="31"/>
      <c r="CY32" s="31"/>
      <c r="EX32" s="31"/>
      <c r="GW32" s="31"/>
    </row>
    <row r="33" spans="1:243" x14ac:dyDescent="0.25">
      <c r="A33" s="31" t="s">
        <v>199</v>
      </c>
      <c r="I33" s="134"/>
      <c r="J33" s="134"/>
      <c r="K33" s="134"/>
      <c r="L33" s="134"/>
      <c r="M33" s="134"/>
      <c r="N33" s="134"/>
      <c r="O33" s="134"/>
      <c r="P33" s="134"/>
      <c r="Q33" s="134"/>
      <c r="R33" s="134"/>
      <c r="S33" s="134"/>
      <c r="Z33" t="s">
        <v>43</v>
      </c>
      <c r="AC33" s="25">
        <f t="shared" ref="AC33" si="64">SQRT(((R31-1)*(AN31^2))/(R31-1))</f>
        <v>4.7958315233127304E-2</v>
      </c>
      <c r="AD33" s="12">
        <f t="shared" ref="AD33" si="65">SQRT(((S31-1)*(AO31^2))/(S31-1))</f>
        <v>4.3740888263985339E-2</v>
      </c>
      <c r="AE33" s="12">
        <f t="shared" ref="AE33" si="66">SQRT(((T31-1)*(AP31^2))/(T31-1))</f>
        <v>3.1622776601683777E-2</v>
      </c>
      <c r="AF33" s="12">
        <f t="shared" ref="AF33" si="67">SQRT(((U31-1)*(AQ31^2))/(U31-1))</f>
        <v>6.112333842322426E-2</v>
      </c>
      <c r="AG33" s="12">
        <f t="shared" ref="AG33" si="68">SQRT(((V31-1)*(AR31^2))/(V31-1))</f>
        <v>6.3231280254463881E-2</v>
      </c>
      <c r="AH33" s="12">
        <f t="shared" ref="AH33" si="69">SQRT(((W31-1)*(AS31^2))/(W31-1))</f>
        <v>4.7513684060598568E-2</v>
      </c>
      <c r="AI33" s="12">
        <f t="shared" ref="AI33" si="70">SQRT(((X31-1)*(AT31^2))/(X31-1))</f>
        <v>2.3323807579381215E-2</v>
      </c>
      <c r="AJ33" s="12">
        <f t="shared" ref="AJ33" si="71">SQRT(((Y31-1)*(AU31^2))/(Y31-1))</f>
        <v>3.7416573867739431E-2</v>
      </c>
      <c r="AK33" s="12">
        <f t="shared" ref="AK33" si="72">SQRT(((Z31-1)*(AV31^2))/(Z31-1))</f>
        <v>1.732050807568878E-2</v>
      </c>
      <c r="AL33" s="12">
        <f t="shared" ref="AL33" si="73">SQRT(((AA31-1)*(AW31^2))/(AA31-1))</f>
        <v>2.8284271247461912E-2</v>
      </c>
      <c r="AM33" s="67">
        <f t="shared" ref="AM33" si="74">SQRT(((AB31-1)*(AX31^2))/(AB31-1))</f>
        <v>4.4721359549995857E-2</v>
      </c>
      <c r="AZ33" s="31"/>
      <c r="CB33" s="12"/>
      <c r="CC33" s="12"/>
      <c r="CD33" s="12"/>
      <c r="CE33" s="12"/>
      <c r="CF33" s="12"/>
      <c r="CG33" s="12"/>
      <c r="CH33" s="12"/>
      <c r="CI33" s="12"/>
      <c r="CJ33" s="12"/>
      <c r="CK33" s="12"/>
      <c r="CL33" s="12"/>
      <c r="CY33" s="31"/>
      <c r="DG33" s="134"/>
      <c r="DH33" s="134"/>
      <c r="DI33" s="134"/>
      <c r="DJ33" s="134"/>
      <c r="DK33" s="134"/>
      <c r="DL33" s="134"/>
      <c r="DM33" s="134"/>
      <c r="DN33" s="134"/>
      <c r="DO33" s="134"/>
      <c r="DP33" s="134"/>
      <c r="DQ33" s="134"/>
      <c r="EA33" s="12"/>
      <c r="EB33" s="12"/>
      <c r="EC33" s="12"/>
      <c r="ED33" s="12"/>
      <c r="EE33" s="12"/>
      <c r="EF33" s="12"/>
      <c r="EG33" s="12"/>
      <c r="EH33" s="12"/>
      <c r="EI33" s="12"/>
      <c r="EJ33" s="12"/>
      <c r="EK33" s="12"/>
      <c r="EX33" s="31"/>
      <c r="FF33" s="134"/>
      <c r="FG33" s="134"/>
      <c r="FH33" s="134"/>
      <c r="FI33" s="134"/>
      <c r="FJ33" s="134"/>
      <c r="FK33" s="134"/>
      <c r="FL33" s="134"/>
      <c r="FM33" s="134"/>
      <c r="FN33" s="134"/>
      <c r="FO33" s="134"/>
      <c r="FP33" s="134"/>
      <c r="FZ33" s="12"/>
      <c r="GA33" s="12"/>
      <c r="GB33" s="12"/>
      <c r="GC33" s="12"/>
      <c r="GD33" s="12"/>
      <c r="GE33" s="12"/>
      <c r="GF33" s="12"/>
      <c r="GG33" s="12"/>
      <c r="GH33" s="12"/>
      <c r="GI33" s="12"/>
      <c r="GJ33" s="12"/>
      <c r="GW33" s="31"/>
      <c r="HE33" s="134"/>
      <c r="HF33" s="134"/>
      <c r="HG33" s="134"/>
      <c r="HH33" s="134"/>
      <c r="HI33" s="134"/>
      <c r="HJ33" s="134"/>
      <c r="HK33" s="134"/>
      <c r="HL33" s="134"/>
      <c r="HM33" s="134"/>
      <c r="HN33" s="134"/>
      <c r="HO33" s="134"/>
      <c r="HY33" s="12"/>
      <c r="HZ33" s="12"/>
      <c r="IA33" s="12"/>
      <c r="IB33" s="12"/>
      <c r="IC33" s="12"/>
      <c r="ID33" s="12"/>
      <c r="IE33" s="12"/>
      <c r="IF33" s="12"/>
      <c r="IG33" s="12"/>
      <c r="IH33" s="12"/>
      <c r="II33" s="12"/>
    </row>
    <row r="34" spans="1:243" x14ac:dyDescent="0.25">
      <c r="I34" s="12"/>
      <c r="J34" s="12"/>
      <c r="K34" s="12"/>
      <c r="L34" s="12"/>
      <c r="M34" s="12"/>
      <c r="N34" s="12"/>
      <c r="O34" s="12"/>
      <c r="P34" s="12"/>
      <c r="Q34" s="12"/>
      <c r="R34" s="12"/>
      <c r="S34" s="12"/>
      <c r="Z34" t="s">
        <v>44</v>
      </c>
      <c r="AC34" s="25" t="e">
        <f t="shared" ref="AC34" si="75">(1-AC31)/(SQRT((2*(AC33^2)/R31)))</f>
        <v>#DIV/0!</v>
      </c>
      <c r="AD34" s="12" t="e">
        <f t="shared" ref="AD34" si="76">(1-AD31)/(SQRT((2*(AD33^2)/S31)))</f>
        <v>#DIV/0!</v>
      </c>
      <c r="AE34" s="12" t="e">
        <f t="shared" ref="AE34" si="77">(1-AE31)/(SQRT((2*(AE33^2)/T31)))</f>
        <v>#DIV/0!</v>
      </c>
      <c r="AF34" s="12" t="e">
        <f t="shared" ref="AF34" si="78">(1-AF31)/(SQRT((2*(AF33^2)/U31)))</f>
        <v>#DIV/0!</v>
      </c>
      <c r="AG34" s="12" t="e">
        <f t="shared" ref="AG34" si="79">(1-AG31)/(SQRT((2*(AG33^2)/V31)))</f>
        <v>#DIV/0!</v>
      </c>
      <c r="AH34" s="12" t="e">
        <f t="shared" ref="AH34" si="80">(1-AH31)/(SQRT((2*(AH33^2)/W31)))</f>
        <v>#DIV/0!</v>
      </c>
      <c r="AI34" s="12" t="e">
        <f t="shared" ref="AI34" si="81">(1-AI31)/(SQRT((2*(AI33^2)/X31)))</f>
        <v>#DIV/0!</v>
      </c>
      <c r="AJ34" s="12" t="e">
        <f t="shared" ref="AJ34" si="82">(1-AJ31)/(SQRT((2*(AJ33^2)/Y31)))</f>
        <v>#DIV/0!</v>
      </c>
      <c r="AK34" s="12" t="e">
        <f t="shared" ref="AK34" si="83">(1-AK31)/(SQRT((2*(AK33^2)/Z31)))</f>
        <v>#DIV/0!</v>
      </c>
      <c r="AL34" s="12" t="e">
        <f t="shared" ref="AL34" si="84">(1-AL31)/(SQRT((2*(AL33^2)/AA31)))</f>
        <v>#DIV/0!</v>
      </c>
      <c r="AM34" s="67" t="e">
        <f t="shared" ref="AM34" si="85">(1-AM31)/(SQRT((2*(AM33^2)/AB31)))</f>
        <v>#DIV/0!</v>
      </c>
      <c r="CB34" s="12"/>
      <c r="CC34" s="12"/>
      <c r="CD34" s="12"/>
      <c r="CE34" s="12"/>
      <c r="CF34" s="12"/>
      <c r="CG34" s="12"/>
      <c r="CH34" s="12"/>
      <c r="CI34" s="12"/>
      <c r="CJ34" s="12"/>
      <c r="CK34" s="12"/>
      <c r="CL34" s="12"/>
      <c r="DG34" s="12"/>
      <c r="DH34" s="12"/>
      <c r="DI34" s="12"/>
      <c r="DJ34" s="12"/>
      <c r="DK34" s="12"/>
      <c r="DL34" s="12"/>
      <c r="DM34" s="12"/>
      <c r="DN34" s="12"/>
      <c r="DO34" s="12"/>
      <c r="DP34" s="12"/>
      <c r="DQ34" s="12"/>
      <c r="EA34" s="12"/>
      <c r="EB34" s="12"/>
      <c r="EC34" s="12"/>
      <c r="ED34" s="12"/>
      <c r="EE34" s="12"/>
      <c r="EF34" s="12"/>
      <c r="EG34" s="12"/>
      <c r="EH34" s="12"/>
      <c r="EI34" s="12"/>
      <c r="EJ34" s="12"/>
      <c r="EK34" s="12"/>
      <c r="FF34" s="12"/>
      <c r="FG34" s="12"/>
      <c r="FH34" s="12"/>
      <c r="FI34" s="12"/>
      <c r="FJ34" s="12"/>
      <c r="FK34" s="12"/>
      <c r="FL34" s="12"/>
      <c r="FM34" s="12"/>
      <c r="FN34" s="12"/>
      <c r="FO34" s="12"/>
      <c r="FP34" s="12"/>
      <c r="FZ34" s="12"/>
      <c r="GA34" s="12"/>
      <c r="GB34" s="12"/>
      <c r="GC34" s="12"/>
      <c r="GD34" s="12"/>
      <c r="GE34" s="12"/>
      <c r="GF34" s="12"/>
      <c r="GG34" s="12"/>
      <c r="GH34" s="12"/>
      <c r="GI34" s="12"/>
      <c r="GJ34" s="12"/>
      <c r="HE34" s="12"/>
      <c r="HF34" s="12"/>
      <c r="HG34" s="12"/>
      <c r="HH34" s="12"/>
      <c r="HI34" s="12"/>
      <c r="HJ34" s="12"/>
      <c r="HK34" s="12"/>
      <c r="HL34" s="12"/>
      <c r="HM34" s="12"/>
      <c r="HN34" s="12"/>
      <c r="HO34" s="12"/>
      <c r="HY34" s="12"/>
      <c r="HZ34" s="12"/>
      <c r="IA34" s="12"/>
      <c r="IB34" s="12"/>
      <c r="IC34" s="12"/>
      <c r="ID34" s="12"/>
      <c r="IE34" s="12"/>
      <c r="IF34" s="12"/>
      <c r="IG34" s="12"/>
      <c r="IH34" s="12"/>
      <c r="II34" s="12"/>
    </row>
    <row r="35" spans="1:243" x14ac:dyDescent="0.25">
      <c r="I35" s="12"/>
      <c r="J35" s="12"/>
      <c r="K35" s="12"/>
      <c r="L35" s="12"/>
      <c r="M35" s="12"/>
      <c r="N35" s="12"/>
      <c r="O35" s="12"/>
      <c r="P35" s="12"/>
      <c r="Q35" s="12"/>
      <c r="R35" s="12"/>
      <c r="S35" s="12"/>
      <c r="Z35" t="s">
        <v>151</v>
      </c>
      <c r="AC35" s="25" t="e">
        <f t="shared" ref="AC35" si="86">TINV(0.05,2*R31-2)</f>
        <v>#NUM!</v>
      </c>
      <c r="AD35" s="12" t="e">
        <f t="shared" ref="AD35" si="87">TINV(0.05,2*S31-2)</f>
        <v>#NUM!</v>
      </c>
      <c r="AE35" s="12" t="e">
        <f t="shared" ref="AE35" si="88">TINV(0.05,2*T31-2)</f>
        <v>#NUM!</v>
      </c>
      <c r="AF35" s="12" t="e">
        <f t="shared" ref="AF35" si="89">TINV(0.05,2*U31-2)</f>
        <v>#NUM!</v>
      </c>
      <c r="AG35" s="12" t="e">
        <f t="shared" ref="AG35" si="90">TINV(0.05,2*V31-2)</f>
        <v>#NUM!</v>
      </c>
      <c r="AH35" s="12" t="e">
        <f t="shared" ref="AH35" si="91">TINV(0.05,2*W31-2)</f>
        <v>#NUM!</v>
      </c>
      <c r="AI35" s="12" t="e">
        <f t="shared" ref="AI35" si="92">TINV(0.05,2*X31-2)</f>
        <v>#NUM!</v>
      </c>
      <c r="AJ35" s="12" t="e">
        <f t="shared" ref="AJ35" si="93">TINV(0.05,2*Y31-2)</f>
        <v>#NUM!</v>
      </c>
      <c r="AK35" s="12" t="e">
        <f t="shared" ref="AK35" si="94">TINV(0.05,2*Z31-2)</f>
        <v>#NUM!</v>
      </c>
      <c r="AL35" s="12" t="e">
        <f t="shared" ref="AL35" si="95">TINV(0.05,2*AA31-2)</f>
        <v>#NUM!</v>
      </c>
      <c r="AM35" s="67" t="e">
        <f t="shared" ref="AM35" si="96">TINV(0.05,2*AB31-2)</f>
        <v>#NUM!</v>
      </c>
      <c r="CB35" s="12"/>
      <c r="CC35" s="12"/>
      <c r="CD35" s="12"/>
      <c r="CE35" s="12"/>
      <c r="CF35" s="12"/>
      <c r="CG35" s="12"/>
      <c r="CH35" s="12"/>
      <c r="CI35" s="12"/>
      <c r="CJ35" s="12"/>
      <c r="CK35" s="12"/>
      <c r="CL35" s="12"/>
      <c r="DG35" s="12"/>
      <c r="DH35" s="12"/>
      <c r="DI35" s="12"/>
      <c r="DJ35" s="12"/>
      <c r="DK35" s="12"/>
      <c r="DL35" s="12"/>
      <c r="DM35" s="12"/>
      <c r="DN35" s="12"/>
      <c r="DO35" s="12"/>
      <c r="DP35" s="12"/>
      <c r="DQ35" s="12"/>
      <c r="EA35" s="12"/>
      <c r="EB35" s="12"/>
      <c r="EC35" s="12"/>
      <c r="ED35" s="12"/>
      <c r="EE35" s="12"/>
      <c r="EF35" s="12"/>
      <c r="EG35" s="12"/>
      <c r="EH35" s="12"/>
      <c r="EI35" s="12"/>
      <c r="EJ35" s="12"/>
      <c r="EK35" s="12"/>
      <c r="FF35" s="12"/>
      <c r="FG35" s="12"/>
      <c r="FH35" s="12"/>
      <c r="FI35" s="12"/>
      <c r="FJ35" s="12"/>
      <c r="FK35" s="12"/>
      <c r="FL35" s="12"/>
      <c r="FM35" s="12"/>
      <c r="FN35" s="12"/>
      <c r="FO35" s="12"/>
      <c r="FP35" s="12"/>
      <c r="FZ35" s="12"/>
      <c r="GA35" s="12"/>
      <c r="GB35" s="12"/>
      <c r="GC35" s="12"/>
      <c r="GD35" s="12"/>
      <c r="GE35" s="12"/>
      <c r="GF35" s="12"/>
      <c r="GG35" s="12"/>
      <c r="GH35" s="12"/>
      <c r="GI35" s="12"/>
      <c r="GJ35" s="12"/>
      <c r="HE35" s="12"/>
      <c r="HF35" s="12"/>
      <c r="HG35" s="12"/>
      <c r="HH35" s="12"/>
      <c r="HI35" s="12"/>
      <c r="HJ35" s="12"/>
      <c r="HK35" s="12"/>
      <c r="HL35" s="12"/>
      <c r="HM35" s="12"/>
      <c r="HN35" s="12"/>
      <c r="HO35" s="12"/>
      <c r="HY35" s="12"/>
      <c r="HZ35" s="12"/>
      <c r="IA35" s="12"/>
      <c r="IB35" s="12"/>
      <c r="IC35" s="12"/>
      <c r="ID35" s="12"/>
      <c r="IE35" s="12"/>
      <c r="IF35" s="12"/>
      <c r="IG35" s="12"/>
      <c r="IH35" s="12"/>
      <c r="II35" s="12"/>
    </row>
    <row r="36" spans="1:243" x14ac:dyDescent="0.25">
      <c r="Z36" t="s">
        <v>46</v>
      </c>
      <c r="AC36" s="25" t="e">
        <f t="shared" ref="AC36" si="97">TDIST(ABS(AC34),2*R31-2,1)</f>
        <v>#DIV/0!</v>
      </c>
      <c r="AD36" s="12" t="e">
        <f t="shared" ref="AD36" si="98">TDIST(ABS(AD34),2*S31-2,1)</f>
        <v>#DIV/0!</v>
      </c>
      <c r="AE36" s="12" t="e">
        <f t="shared" ref="AE36" si="99">TDIST(ABS(AE34),2*T31-2,1)</f>
        <v>#DIV/0!</v>
      </c>
      <c r="AF36" s="12" t="e">
        <f t="shared" ref="AF36" si="100">TDIST(ABS(AF34),2*U31-2,1)</f>
        <v>#DIV/0!</v>
      </c>
      <c r="AG36" s="12" t="e">
        <f t="shared" ref="AG36" si="101">TDIST(ABS(AG34),2*V31-2,1)</f>
        <v>#DIV/0!</v>
      </c>
      <c r="AH36" s="12" t="e">
        <f t="shared" ref="AH36" si="102">TDIST(ABS(AH34),2*W31-2,1)</f>
        <v>#DIV/0!</v>
      </c>
      <c r="AI36" s="12" t="e">
        <f t="shared" ref="AI36" si="103">TDIST(ABS(AI34),2*X31-2,1)</f>
        <v>#DIV/0!</v>
      </c>
      <c r="AJ36" s="12" t="e">
        <f t="shared" ref="AJ36" si="104">TDIST(ABS(AJ34),2*Y31-2,1)</f>
        <v>#DIV/0!</v>
      </c>
      <c r="AK36" s="12" t="e">
        <f t="shared" ref="AK36" si="105">TDIST(ABS(AK34),2*Z31-2,1)</f>
        <v>#DIV/0!</v>
      </c>
      <c r="AL36" s="12" t="e">
        <f t="shared" ref="AL36" si="106">TDIST(ABS(AL34),2*AA31-2,1)</f>
        <v>#DIV/0!</v>
      </c>
      <c r="AM36" s="67" t="e">
        <f t="shared" ref="AM36" si="107">TDIST(ABS(AM34),2*AB31-2,1)</f>
        <v>#DIV/0!</v>
      </c>
      <c r="CB36" s="12"/>
      <c r="CC36" s="12"/>
      <c r="CD36" s="12"/>
      <c r="CE36" s="12"/>
      <c r="CF36" s="12"/>
      <c r="CG36" s="12"/>
      <c r="CH36" s="12"/>
      <c r="CI36" s="12"/>
      <c r="CJ36" s="12"/>
      <c r="CK36" s="12"/>
      <c r="CL36" s="12"/>
      <c r="EA36" s="12"/>
      <c r="EB36" s="12"/>
      <c r="EC36" s="12"/>
      <c r="ED36" s="12"/>
      <c r="EE36" s="12"/>
      <c r="EF36" s="12"/>
      <c r="EG36" s="12"/>
      <c r="EH36" s="12"/>
      <c r="EI36" s="12"/>
      <c r="EJ36" s="12"/>
      <c r="EK36" s="12"/>
      <c r="FZ36" s="12"/>
      <c r="GA36" s="12"/>
      <c r="GB36" s="12"/>
      <c r="GC36" s="12"/>
      <c r="GD36" s="12"/>
      <c r="GE36" s="12"/>
      <c r="GF36" s="12"/>
      <c r="GG36" s="12"/>
      <c r="GH36" s="12"/>
      <c r="GI36" s="12"/>
      <c r="GJ36" s="12"/>
      <c r="HY36" s="12"/>
      <c r="HZ36" s="12"/>
      <c r="IA36" s="12"/>
      <c r="IB36" s="12"/>
      <c r="IC36" s="12"/>
      <c r="ID36" s="12"/>
      <c r="IE36" s="12"/>
      <c r="IF36" s="12"/>
      <c r="IG36" s="12"/>
      <c r="IH36" s="12"/>
      <c r="II36" s="12"/>
    </row>
    <row r="37" spans="1:243" x14ac:dyDescent="0.25">
      <c r="Z37" t="s">
        <v>47</v>
      </c>
      <c r="AC37" s="25" t="e">
        <f t="shared" ref="AC37" si="108">IF(R30&gt;4,IF(AC36&lt;0.001,"***",IF(AC36&lt;0.01,"**",IF(AC36&lt;0.05,"*","ns"))),"na")</f>
        <v>#DIV/0!</v>
      </c>
      <c r="AD37" s="12" t="e">
        <f t="shared" ref="AD37" si="109">IF(S30&gt;4,IF(AD36&lt;0.001,"***",IF(AD36&lt;0.01,"**",IF(AD36&lt;0.05,"*","ns"))),"na")</f>
        <v>#DIV/0!</v>
      </c>
      <c r="AE37" s="12" t="e">
        <f t="shared" ref="AE37" si="110">IF(T30&gt;4,IF(AE36&lt;0.001,"***",IF(AE36&lt;0.01,"**",IF(AE36&lt;0.05,"*","ns"))),"na")</f>
        <v>#DIV/0!</v>
      </c>
      <c r="AF37" s="12" t="e">
        <f t="shared" ref="AF37" si="111">IF(U30&gt;4,IF(AF36&lt;0.001,"***",IF(AF36&lt;0.01,"**",IF(AF36&lt;0.05,"*","ns"))),"na")</f>
        <v>#DIV/0!</v>
      </c>
      <c r="AG37" s="12" t="e">
        <f t="shared" ref="AG37" si="112">IF(V30&gt;4,IF(AG36&lt;0.001,"***",IF(AG36&lt;0.01,"**",IF(AG36&lt;0.05,"*","ns"))),"na")</f>
        <v>#DIV/0!</v>
      </c>
      <c r="AH37" s="12" t="e">
        <f t="shared" ref="AH37" si="113">IF(W30&gt;4,IF(AH36&lt;0.001,"***",IF(AH36&lt;0.01,"**",IF(AH36&lt;0.05,"*","ns"))),"na")</f>
        <v>#DIV/0!</v>
      </c>
      <c r="AI37" s="12" t="str">
        <f t="shared" ref="AI37" si="114">IF(X30&gt;4,IF(AI36&lt;0.001,"***",IF(AI36&lt;0.01,"**",IF(AI36&lt;0.05,"*","ns"))),"na")</f>
        <v>na</v>
      </c>
      <c r="AJ37" s="12" t="e">
        <f t="shared" ref="AJ37" si="115">IF(Y30&gt;4,IF(AJ36&lt;0.001,"***",IF(AJ36&lt;0.01,"**",IF(AJ36&lt;0.05,"*","ns"))),"na")</f>
        <v>#DIV/0!</v>
      </c>
      <c r="AK37" s="12" t="str">
        <f t="shared" ref="AK37" si="116">IF(Z30&gt;4,IF(AK36&lt;0.001,"***",IF(AK36&lt;0.01,"**",IF(AK36&lt;0.05,"*","ns"))),"na")</f>
        <v>na</v>
      </c>
      <c r="AL37" s="12" t="e">
        <f t="shared" ref="AL37" si="117">IF(AA30&gt;4,IF(AL36&lt;0.001,"***",IF(AL36&lt;0.01,"**",IF(AL36&lt;0.05,"*","ns"))),"na")</f>
        <v>#DIV/0!</v>
      </c>
      <c r="AM37" s="67" t="e">
        <f t="shared" ref="AM37" si="118">IF(AB30&gt;4,IF(AM36&lt;0.001,"***",IF(AM36&lt;0.01,"**",IF(AM36&lt;0.05,"*","ns"))),"na")</f>
        <v>#DIV/0!</v>
      </c>
      <c r="CB37" s="12"/>
      <c r="CC37" s="12"/>
      <c r="CD37" s="12"/>
      <c r="CE37" s="12"/>
      <c r="CF37" s="12"/>
      <c r="CG37" s="12"/>
      <c r="CH37" s="12"/>
      <c r="CI37" s="12"/>
      <c r="CJ37" s="12"/>
      <c r="CK37" s="12"/>
      <c r="CL37" s="12"/>
      <c r="EA37" s="12"/>
      <c r="EB37" s="12"/>
      <c r="EC37" s="12"/>
      <c r="ED37" s="12"/>
      <c r="EE37" s="12"/>
      <c r="EF37" s="12"/>
      <c r="EG37" s="12"/>
      <c r="EH37" s="12"/>
      <c r="EI37" s="12"/>
      <c r="EJ37" s="12"/>
      <c r="EK37" s="12"/>
      <c r="FZ37" s="12"/>
      <c r="GA37" s="12"/>
      <c r="GB37" s="12"/>
      <c r="GC37" s="12"/>
      <c r="GD37" s="12"/>
      <c r="GE37" s="12"/>
      <c r="GF37" s="12"/>
      <c r="GG37" s="12"/>
      <c r="GH37" s="12"/>
      <c r="GI37" s="12"/>
      <c r="GJ37" s="12"/>
      <c r="HY37" s="12"/>
      <c r="HZ37" s="12"/>
      <c r="IA37" s="12"/>
      <c r="IB37" s="12"/>
      <c r="IC37" s="12"/>
      <c r="ID37" s="12"/>
      <c r="IE37" s="12"/>
      <c r="IF37" s="12"/>
      <c r="IG37" s="12"/>
      <c r="IH37" s="12"/>
      <c r="II37" s="12"/>
    </row>
    <row r="40" spans="1:243" x14ac:dyDescent="0.25">
      <c r="T40" t="s">
        <v>13</v>
      </c>
      <c r="DK40" s="36"/>
    </row>
    <row r="41" spans="1:243" x14ac:dyDescent="0.25">
      <c r="G41" t="s">
        <v>49</v>
      </c>
      <c r="H41" t="s">
        <v>50</v>
      </c>
      <c r="S41" t="s">
        <v>49</v>
      </c>
      <c r="T41" t="s">
        <v>50</v>
      </c>
      <c r="DK41" s="36"/>
    </row>
    <row r="42" spans="1:243" x14ac:dyDescent="0.25">
      <c r="G42" t="s">
        <v>15</v>
      </c>
      <c r="H42" t="s">
        <v>52</v>
      </c>
      <c r="S42" t="s">
        <v>15</v>
      </c>
      <c r="T42" t="s">
        <v>63</v>
      </c>
      <c r="DK42" s="36"/>
    </row>
    <row r="43" spans="1:243" x14ac:dyDescent="0.25">
      <c r="G43" t="s">
        <v>16</v>
      </c>
      <c r="H43" t="s">
        <v>53</v>
      </c>
      <c r="S43" t="s">
        <v>16</v>
      </c>
      <c r="T43" t="s">
        <v>67</v>
      </c>
      <c r="DK43" s="120"/>
    </row>
    <row r="44" spans="1:243" x14ac:dyDescent="0.25">
      <c r="G44" t="s">
        <v>17</v>
      </c>
      <c r="H44" t="s">
        <v>54</v>
      </c>
      <c r="S44" t="s">
        <v>17</v>
      </c>
      <c r="T44" t="s">
        <v>68</v>
      </c>
      <c r="DK44" s="36"/>
    </row>
    <row r="45" spans="1:243" x14ac:dyDescent="0.25">
      <c r="G45" t="s">
        <v>18</v>
      </c>
      <c r="H45" t="s">
        <v>55</v>
      </c>
      <c r="S45" t="s">
        <v>18</v>
      </c>
      <c r="T45" t="s">
        <v>64</v>
      </c>
      <c r="DK45" s="36"/>
    </row>
    <row r="46" spans="1:243" x14ac:dyDescent="0.25">
      <c r="G46" t="s">
        <v>19</v>
      </c>
      <c r="H46" t="s">
        <v>56</v>
      </c>
      <c r="S46" t="s">
        <v>19</v>
      </c>
      <c r="T46" t="s">
        <v>56</v>
      </c>
      <c r="DK46" s="36"/>
    </row>
    <row r="47" spans="1:243" x14ac:dyDescent="0.25">
      <c r="G47" t="s">
        <v>20</v>
      </c>
      <c r="H47" t="s">
        <v>57</v>
      </c>
      <c r="S47" t="s">
        <v>20</v>
      </c>
      <c r="T47" t="s">
        <v>65</v>
      </c>
      <c r="DK47" s="36"/>
    </row>
    <row r="48" spans="1:243" x14ac:dyDescent="0.25">
      <c r="G48" t="s">
        <v>21</v>
      </c>
      <c r="H48" t="s">
        <v>58</v>
      </c>
      <c r="S48" t="s">
        <v>21</v>
      </c>
      <c r="T48" t="s">
        <v>66</v>
      </c>
      <c r="DK48" s="36"/>
    </row>
    <row r="49" spans="1:203" x14ac:dyDescent="0.25">
      <c r="G49" t="s">
        <v>22</v>
      </c>
      <c r="H49" t="s">
        <v>59</v>
      </c>
      <c r="S49" t="s">
        <v>22</v>
      </c>
      <c r="T49" t="s">
        <v>69</v>
      </c>
      <c r="DK49" s="36"/>
    </row>
    <row r="50" spans="1:203" x14ac:dyDescent="0.25">
      <c r="G50" t="s">
        <v>82</v>
      </c>
      <c r="H50" t="s">
        <v>118</v>
      </c>
      <c r="S50" t="s">
        <v>82</v>
      </c>
      <c r="T50" t="s">
        <v>118</v>
      </c>
      <c r="DK50" s="36"/>
    </row>
    <row r="51" spans="1:203" x14ac:dyDescent="0.25">
      <c r="DI51" s="120"/>
    </row>
    <row r="52" spans="1:203" x14ac:dyDescent="0.25">
      <c r="A52" t="s">
        <v>269</v>
      </c>
      <c r="M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BL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EA52" s="12"/>
      <c r="EB52" s="12"/>
      <c r="EC52" s="12"/>
      <c r="ED52" s="12"/>
      <c r="EE52" s="12"/>
      <c r="EF52" s="12"/>
      <c r="EG52" s="12"/>
      <c r="EH52" s="12"/>
      <c r="EI52" s="12"/>
      <c r="EJ52" s="12"/>
      <c r="EK52" s="12"/>
      <c r="EL52" s="12"/>
      <c r="EM52" s="12"/>
      <c r="EN52" s="12"/>
      <c r="EO52" s="12"/>
      <c r="EP52" s="12"/>
      <c r="EQ52" s="12"/>
      <c r="ER52" s="12"/>
      <c r="ES52" s="12"/>
      <c r="ET52" s="12"/>
      <c r="EU52" s="12"/>
      <c r="EV52" s="12"/>
      <c r="FJ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row>
    <row r="53" spans="1:203" ht="14.45" customHeight="1" x14ac:dyDescent="0.35">
      <c r="A53" s="192" t="s">
        <v>526</v>
      </c>
      <c r="AC53" s="12"/>
      <c r="AD53" s="12"/>
      <c r="AE53" s="12"/>
      <c r="AF53" s="12"/>
      <c r="AG53" s="12"/>
      <c r="AH53" s="12"/>
      <c r="AI53" s="12"/>
      <c r="AJ53" s="12"/>
      <c r="AK53" s="12"/>
      <c r="AL53" s="12"/>
      <c r="AM53" s="12"/>
      <c r="AN53" s="12"/>
      <c r="AO53" s="12"/>
      <c r="AP53" s="12"/>
      <c r="AQ53" s="12"/>
      <c r="AR53" s="12"/>
      <c r="AS53" s="12"/>
      <c r="AT53" s="12"/>
      <c r="AU53" s="12"/>
      <c r="AV53" s="12"/>
      <c r="AW53" s="12"/>
      <c r="AX53" s="12"/>
      <c r="AZ53" s="28"/>
      <c r="CB53" s="12"/>
      <c r="CC53" s="12"/>
      <c r="CD53" s="30"/>
      <c r="CE53" s="12"/>
      <c r="CF53" s="12"/>
      <c r="CG53" s="30"/>
      <c r="CH53" s="30"/>
      <c r="CI53" s="30"/>
      <c r="CJ53" s="30"/>
      <c r="CK53" s="30"/>
      <c r="CL53" s="30"/>
      <c r="CM53" s="12"/>
      <c r="CN53" s="12"/>
      <c r="CO53" s="12"/>
      <c r="CP53" s="12"/>
      <c r="CQ53" s="12"/>
      <c r="CR53" s="12"/>
      <c r="CS53" s="12"/>
      <c r="CT53" s="12"/>
      <c r="CU53" s="12"/>
      <c r="CV53" s="12"/>
      <c r="CW53" s="12"/>
      <c r="CY53" s="28"/>
      <c r="EA53" s="30"/>
      <c r="EB53" s="30"/>
      <c r="EC53" s="30"/>
      <c r="ED53" s="30"/>
      <c r="EE53" s="30"/>
      <c r="EF53" s="30"/>
      <c r="EG53" s="30"/>
      <c r="EH53" s="30"/>
      <c r="EI53" s="30"/>
      <c r="EJ53" s="30"/>
      <c r="EK53" s="30"/>
      <c r="EL53" s="12"/>
      <c r="EM53" s="12"/>
      <c r="EN53" s="12"/>
      <c r="EO53" s="12"/>
      <c r="EP53" s="12"/>
      <c r="EQ53" s="12"/>
      <c r="ER53" s="12"/>
      <c r="ES53" s="12"/>
      <c r="ET53" s="12"/>
      <c r="EU53" s="12"/>
      <c r="EV53" s="12"/>
      <c r="EX53" s="28"/>
      <c r="FZ53" s="12"/>
      <c r="GA53" s="12"/>
      <c r="GB53" s="12"/>
      <c r="GC53" s="12"/>
      <c r="GD53" s="12"/>
      <c r="GE53" s="30"/>
      <c r="GF53" s="30"/>
      <c r="GG53" s="30"/>
      <c r="GH53" s="30"/>
      <c r="GI53" s="30"/>
      <c r="GJ53" s="30"/>
      <c r="GK53" s="12"/>
      <c r="GL53" s="12"/>
      <c r="GM53" s="12"/>
      <c r="GN53" s="12"/>
      <c r="GO53" s="12"/>
      <c r="GP53" s="12"/>
      <c r="GQ53" s="12"/>
      <c r="GR53" s="12"/>
      <c r="GS53" s="12"/>
      <c r="GT53" s="12"/>
      <c r="GU53" s="12"/>
    </row>
    <row r="54" spans="1:203" x14ac:dyDescent="0.25">
      <c r="A54" s="13" t="s">
        <v>525</v>
      </c>
      <c r="AC54" s="30"/>
      <c r="AD54" s="30"/>
      <c r="AE54" s="30"/>
      <c r="AF54" s="30"/>
      <c r="AG54" s="30"/>
      <c r="AH54" s="30"/>
      <c r="AI54" s="30"/>
      <c r="AJ54" s="30"/>
      <c r="AK54" s="30"/>
      <c r="AL54" s="30"/>
      <c r="AM54" s="30"/>
      <c r="AN54" s="12"/>
      <c r="AO54" s="12"/>
      <c r="AP54" s="12"/>
      <c r="AQ54" s="12"/>
      <c r="AZ54" s="31"/>
      <c r="CB54" s="30"/>
      <c r="CC54" s="30"/>
      <c r="CE54" s="30"/>
      <c r="CF54" s="30"/>
      <c r="CY54" s="31"/>
      <c r="EX54" s="31"/>
      <c r="FZ54" s="30"/>
      <c r="GA54" s="30"/>
      <c r="GB54" s="30"/>
      <c r="GC54" s="30"/>
      <c r="GD54" s="30"/>
    </row>
    <row r="55" spans="1:203" x14ac:dyDescent="0.25">
      <c r="A55" s="13" t="s">
        <v>277</v>
      </c>
      <c r="AZ55" s="31"/>
      <c r="CD55" s="12"/>
      <c r="CG55" s="12"/>
      <c r="CH55" s="12"/>
      <c r="CI55" s="12"/>
      <c r="CJ55" s="12"/>
      <c r="CK55" s="12"/>
      <c r="CL55" s="12"/>
      <c r="CY55" s="31"/>
      <c r="EA55" s="12"/>
      <c r="EB55" s="12"/>
      <c r="EC55" s="12"/>
      <c r="ED55" s="12"/>
      <c r="EE55" s="12"/>
      <c r="EF55" s="12"/>
      <c r="EG55" s="12"/>
      <c r="EH55" s="12"/>
      <c r="EI55" s="12"/>
      <c r="EJ55" s="12"/>
      <c r="EK55" s="12"/>
      <c r="EX55" s="31"/>
      <c r="GE55" s="12"/>
      <c r="GF55" s="12"/>
      <c r="GG55" s="12"/>
      <c r="GH55" s="12"/>
      <c r="GI55" s="12"/>
      <c r="GJ55" s="12"/>
    </row>
    <row r="56" spans="1:203" x14ac:dyDescent="0.25">
      <c r="A56" s="13" t="s">
        <v>271</v>
      </c>
      <c r="AC56" s="12"/>
      <c r="AD56" s="12"/>
      <c r="AE56" s="12"/>
      <c r="AF56" s="12"/>
      <c r="AG56" s="12"/>
      <c r="AH56" s="12"/>
      <c r="AI56" s="12"/>
      <c r="AJ56" s="12"/>
      <c r="AK56" s="12"/>
      <c r="AL56" s="12"/>
      <c r="AM56" s="12"/>
      <c r="CB56" s="12"/>
      <c r="CC56" s="12"/>
      <c r="CD56" s="12"/>
      <c r="CE56" s="12"/>
      <c r="CF56" s="12"/>
      <c r="CG56" s="12"/>
      <c r="CH56" s="12"/>
      <c r="CI56" s="12"/>
      <c r="CJ56" s="12"/>
      <c r="CK56" s="12"/>
      <c r="CL56" s="12"/>
      <c r="EA56" s="12"/>
      <c r="EB56" s="12"/>
      <c r="EC56" s="12"/>
      <c r="ED56" s="12"/>
      <c r="EE56" s="12"/>
      <c r="EF56" s="12"/>
      <c r="EG56" s="12"/>
      <c r="EH56" s="12"/>
      <c r="EI56" s="12"/>
      <c r="EJ56" s="12"/>
      <c r="EK56" s="12"/>
      <c r="FZ56" s="12"/>
      <c r="GA56" s="12"/>
      <c r="GB56" s="12"/>
      <c r="GC56" s="12"/>
      <c r="GD56" s="12"/>
      <c r="GE56" s="12"/>
      <c r="GF56" s="12"/>
      <c r="GG56" s="12"/>
      <c r="GH56" s="12"/>
      <c r="GI56" s="12"/>
      <c r="GJ56" s="12"/>
    </row>
    <row r="57" spans="1:203" x14ac:dyDescent="0.25">
      <c r="A57" s="13" t="s">
        <v>272</v>
      </c>
      <c r="AC57" s="12"/>
      <c r="AD57" s="12"/>
      <c r="AE57" s="12"/>
      <c r="AF57" s="12"/>
      <c r="AG57" s="12"/>
      <c r="AH57" s="12"/>
      <c r="AI57" s="12"/>
      <c r="AJ57" s="12"/>
      <c r="AK57" s="12"/>
      <c r="AL57" s="12"/>
      <c r="AM57" s="12"/>
      <c r="CB57" s="12"/>
      <c r="CC57" s="12"/>
      <c r="CD57" s="12"/>
      <c r="CE57" s="12"/>
      <c r="CF57" s="12"/>
      <c r="CG57" s="12"/>
      <c r="CH57" s="12"/>
      <c r="CI57" s="12"/>
      <c r="CJ57" s="12"/>
      <c r="CK57" s="12"/>
      <c r="CL57" s="12"/>
      <c r="EA57" s="12"/>
      <c r="EB57" s="12"/>
      <c r="EC57" s="12"/>
      <c r="ED57" s="12"/>
      <c r="EE57" s="12"/>
      <c r="EF57" s="12"/>
      <c r="EG57" s="12"/>
      <c r="EH57" s="12"/>
      <c r="EI57" s="12"/>
      <c r="EJ57" s="12"/>
      <c r="EK57" s="12"/>
      <c r="FZ57" s="12"/>
      <c r="GA57" s="12"/>
      <c r="GB57" s="12"/>
      <c r="GC57" s="12"/>
      <c r="GD57" s="12"/>
      <c r="GE57" s="12"/>
      <c r="GF57" s="12"/>
      <c r="GG57" s="12"/>
      <c r="GH57" s="12"/>
      <c r="GI57" s="12"/>
      <c r="GJ57" s="12"/>
    </row>
    <row r="58" spans="1:203" x14ac:dyDescent="0.25">
      <c r="A58" t="s">
        <v>276</v>
      </c>
      <c r="AC58" s="12"/>
      <c r="AD58" s="12"/>
      <c r="AE58" s="12"/>
      <c r="AF58" s="12"/>
      <c r="AG58" s="12"/>
      <c r="AH58" s="12"/>
      <c r="AI58" s="12"/>
      <c r="AJ58" s="12"/>
      <c r="AK58" s="12"/>
      <c r="AL58" s="12"/>
      <c r="AM58" s="12"/>
      <c r="CB58" s="12"/>
      <c r="CC58" s="12"/>
      <c r="CD58" s="12"/>
      <c r="CE58" s="12"/>
      <c r="CF58" s="12"/>
      <c r="CG58" s="12"/>
      <c r="CH58" s="12"/>
      <c r="CI58" s="12"/>
      <c r="CJ58" s="12"/>
      <c r="CK58" s="12"/>
      <c r="CL58" s="12"/>
      <c r="EA58" s="12"/>
      <c r="EB58" s="12"/>
      <c r="EC58" s="12"/>
      <c r="ED58" s="12"/>
      <c r="EE58" s="12"/>
      <c r="EF58" s="12"/>
      <c r="EG58" s="12"/>
      <c r="EH58" s="12"/>
      <c r="EI58" s="12"/>
      <c r="EJ58" s="12"/>
      <c r="EK58" s="12"/>
      <c r="FZ58" s="12"/>
      <c r="GA58" s="12"/>
      <c r="GB58" s="12"/>
      <c r="GC58" s="12"/>
      <c r="GD58" s="12"/>
      <c r="GE58" s="12"/>
      <c r="GF58" s="12"/>
      <c r="GG58" s="12"/>
      <c r="GH58" s="12"/>
      <c r="GI58" s="12"/>
      <c r="GJ58" s="12"/>
    </row>
    <row r="59" spans="1:203" x14ac:dyDescent="0.25">
      <c r="A59" s="13" t="s">
        <v>115</v>
      </c>
      <c r="AC59" s="12"/>
      <c r="AD59" s="12"/>
      <c r="AE59" s="12"/>
      <c r="AF59" s="12"/>
      <c r="AG59" s="12"/>
      <c r="AH59" s="12"/>
      <c r="AI59" s="12"/>
      <c r="AJ59" s="12"/>
      <c r="AK59" s="12"/>
      <c r="AL59" s="12"/>
      <c r="AM59" s="12"/>
      <c r="CB59" s="12"/>
      <c r="CC59" s="12"/>
      <c r="CD59" s="12"/>
      <c r="CE59" s="12"/>
      <c r="CF59" s="12"/>
      <c r="CG59" s="12"/>
      <c r="CH59" s="12"/>
      <c r="CI59" s="12"/>
      <c r="CJ59" s="12"/>
      <c r="CK59" s="12"/>
      <c r="CL59" s="12"/>
      <c r="EA59" s="12"/>
      <c r="EB59" s="12"/>
      <c r="EC59" s="12"/>
      <c r="ED59" s="12"/>
      <c r="EE59" s="12"/>
      <c r="EF59" s="12"/>
      <c r="EG59" s="12"/>
      <c r="EH59" s="12"/>
      <c r="EI59" s="12"/>
      <c r="EJ59" s="12"/>
      <c r="EK59" s="12"/>
      <c r="FZ59" s="12"/>
      <c r="GA59" s="12"/>
      <c r="GB59" s="12"/>
      <c r="GC59" s="12"/>
      <c r="GD59" s="12"/>
      <c r="GE59" s="12"/>
      <c r="GF59" s="12"/>
      <c r="GG59" s="12"/>
      <c r="GH59" s="12"/>
      <c r="GI59" s="12"/>
      <c r="GJ59" s="12"/>
    </row>
    <row r="60" spans="1:203" x14ac:dyDescent="0.25">
      <c r="A60" s="13" t="s">
        <v>119</v>
      </c>
      <c r="AC60" s="12"/>
      <c r="AD60" s="12"/>
      <c r="AE60" s="12"/>
      <c r="AF60" s="12"/>
      <c r="AG60" s="12"/>
      <c r="AH60" s="12"/>
      <c r="AI60" s="12"/>
      <c r="AJ60" s="12"/>
      <c r="AK60" s="12"/>
      <c r="AL60" s="12"/>
      <c r="AM60" s="12"/>
      <c r="CB60" s="12"/>
      <c r="CC60" s="12"/>
      <c r="CE60" s="12"/>
      <c r="CF60" s="12"/>
      <c r="FZ60" s="12"/>
      <c r="GA60" s="12"/>
      <c r="GB60" s="12"/>
      <c r="GC60" s="12"/>
      <c r="GD60" s="12"/>
    </row>
    <row r="61" spans="1:203" x14ac:dyDescent="0.25">
      <c r="A61" s="13" t="s">
        <v>524</v>
      </c>
    </row>
  </sheetData>
  <mergeCells count="90">
    <mergeCell ref="BM2:BM3"/>
    <mergeCell ref="BN2:BN3"/>
    <mergeCell ref="BO2:BO3"/>
    <mergeCell ref="IJ3:IJ4"/>
    <mergeCell ref="FK2:FK3"/>
    <mergeCell ref="FL2:FL3"/>
    <mergeCell ref="FM2:FM3"/>
    <mergeCell ref="FN2:FN3"/>
    <mergeCell ref="FP2:FS2"/>
    <mergeCell ref="HK2:HK3"/>
    <mergeCell ref="HL2:HL3"/>
    <mergeCell ref="HM2:HM3"/>
    <mergeCell ref="HO2:HR2"/>
    <mergeCell ref="HU2:HW2"/>
    <mergeCell ref="HZ2:IC2"/>
    <mergeCell ref="BP2:BP3"/>
    <mergeCell ref="IJ1:IS1"/>
    <mergeCell ref="N2:N3"/>
    <mergeCell ref="O2:O3"/>
    <mergeCell ref="P2:P3"/>
    <mergeCell ref="Q2:Q3"/>
    <mergeCell ref="S2:V2"/>
    <mergeCell ref="Y2:AA2"/>
    <mergeCell ref="AD2:AG2"/>
    <mergeCell ref="AJ2:AL2"/>
    <mergeCell ref="IK2:IN2"/>
    <mergeCell ref="IQ2:IS2"/>
    <mergeCell ref="R3:R4"/>
    <mergeCell ref="AC3:AC4"/>
    <mergeCell ref="AN3:AN4"/>
    <mergeCell ref="BQ3:BQ4"/>
    <mergeCell ref="CB3:CB4"/>
    <mergeCell ref="HY1:IH1"/>
    <mergeCell ref="N4:Q4"/>
    <mergeCell ref="BM4:BP4"/>
    <mergeCell ref="DL4:DO4"/>
    <mergeCell ref="FK4:FN4"/>
    <mergeCell ref="HJ4:HM4"/>
    <mergeCell ref="IF2:IH2"/>
    <mergeCell ref="CM3:CM4"/>
    <mergeCell ref="DP3:DP4"/>
    <mergeCell ref="EA3:EA4"/>
    <mergeCell ref="EL3:EL4"/>
    <mergeCell ref="FO3:FO4"/>
    <mergeCell ref="FZ3:FZ4"/>
    <mergeCell ref="GK3:GK4"/>
    <mergeCell ref="HN3:HN4"/>
    <mergeCell ref="HY3:HY4"/>
    <mergeCell ref="FO1:FX1"/>
    <mergeCell ref="FZ1:GI1"/>
    <mergeCell ref="GK1:GT1"/>
    <mergeCell ref="HG1:HG2"/>
    <mergeCell ref="HN1:HW1"/>
    <mergeCell ref="HJ2:HJ3"/>
    <mergeCell ref="FV2:FX2"/>
    <mergeCell ref="GA2:GD2"/>
    <mergeCell ref="GG2:GI2"/>
    <mergeCell ref="GL2:GO2"/>
    <mergeCell ref="GR2:GT2"/>
    <mergeCell ref="K1:K2"/>
    <mergeCell ref="R1:AA1"/>
    <mergeCell ref="AC1:AL1"/>
    <mergeCell ref="AN1:AW1"/>
    <mergeCell ref="BJ1:BJ2"/>
    <mergeCell ref="AU2:AW2"/>
    <mergeCell ref="AO2:AR2"/>
    <mergeCell ref="EA1:EJ1"/>
    <mergeCell ref="EL1:EU1"/>
    <mergeCell ref="FH1:FH2"/>
    <mergeCell ref="BX2:BZ2"/>
    <mergeCell ref="CC2:CF2"/>
    <mergeCell ref="EM2:EP2"/>
    <mergeCell ref="ES2:EU2"/>
    <mergeCell ref="DW2:DY2"/>
    <mergeCell ref="EB2:EE2"/>
    <mergeCell ref="EH2:EJ2"/>
    <mergeCell ref="BQ1:BZ1"/>
    <mergeCell ref="CB1:CK1"/>
    <mergeCell ref="CM1:CV1"/>
    <mergeCell ref="DI1:DI2"/>
    <mergeCell ref="DP1:DY1"/>
    <mergeCell ref="BR2:BU2"/>
    <mergeCell ref="CI2:CK2"/>
    <mergeCell ref="DO2:DO3"/>
    <mergeCell ref="DQ2:DT2"/>
    <mergeCell ref="CN2:CQ2"/>
    <mergeCell ref="CT2:CV2"/>
    <mergeCell ref="DL2:DL3"/>
    <mergeCell ref="DM2:DM3"/>
    <mergeCell ref="DN2:DN3"/>
  </mergeCells>
  <pageMargins left="0.7" right="0.7" top="0.75" bottom="0.75" header="0.3" footer="0.3"/>
  <pageSetup paperSize="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6E12A-BA88-44DD-BE47-15260F35CE2D}">
  <dimension ref="A1:GU138"/>
  <sheetViews>
    <sheetView tabSelected="1" zoomScaleNormal="100" workbookViewId="0">
      <selection activeCell="M5" sqref="M5"/>
    </sheetView>
  </sheetViews>
  <sheetFormatPr defaultRowHeight="15" x14ac:dyDescent="0.25"/>
  <cols>
    <col min="1" max="1" width="23.7109375" customWidth="1"/>
    <col min="2" max="7" width="3" customWidth="1"/>
    <col min="8" max="8" width="10.5703125" customWidth="1"/>
    <col min="10" max="10" width="10.28515625" customWidth="1"/>
    <col min="11" max="11" width="12.7109375" customWidth="1"/>
    <col min="52" max="52" width="23.5703125" customWidth="1"/>
    <col min="53" max="58" width="2.85546875" customWidth="1"/>
    <col min="59" max="59" width="10.28515625" customWidth="1"/>
    <col min="61" max="61" width="10.140625" customWidth="1"/>
    <col min="103" max="103" width="23.5703125" customWidth="1"/>
    <col min="154" max="154" width="24.7109375" customWidth="1"/>
    <col min="155" max="160" width="3.28515625" customWidth="1"/>
    <col min="161" max="161" width="9.85546875" customWidth="1"/>
    <col min="163" max="163" width="10" customWidth="1"/>
    <col min="205" max="205" width="23.140625" customWidth="1"/>
    <col min="206" max="211" width="2.5703125" customWidth="1"/>
  </cols>
  <sheetData>
    <row r="1" spans="1:203" ht="15.6" customHeight="1" x14ac:dyDescent="0.35">
      <c r="A1" s="78" t="s">
        <v>61</v>
      </c>
      <c r="B1" s="1" t="s">
        <v>169</v>
      </c>
      <c r="G1" s="2"/>
      <c r="J1" s="78"/>
      <c r="K1" s="232"/>
      <c r="L1" s="85"/>
      <c r="M1" s="62"/>
      <c r="N1" s="62"/>
      <c r="O1" s="62"/>
      <c r="P1" s="62"/>
      <c r="Q1" s="62"/>
      <c r="R1" s="229" t="s">
        <v>155</v>
      </c>
      <c r="S1" s="230"/>
      <c r="T1" s="230"/>
      <c r="U1" s="230"/>
      <c r="V1" s="230"/>
      <c r="W1" s="230"/>
      <c r="X1" s="230"/>
      <c r="Y1" s="230"/>
      <c r="Z1" s="230"/>
      <c r="AA1" s="230"/>
      <c r="AB1" s="63"/>
      <c r="AC1" s="230" t="s">
        <v>156</v>
      </c>
      <c r="AD1" s="230"/>
      <c r="AE1" s="230"/>
      <c r="AF1" s="230"/>
      <c r="AG1" s="230"/>
      <c r="AH1" s="230"/>
      <c r="AI1" s="230"/>
      <c r="AJ1" s="230"/>
      <c r="AK1" s="230"/>
      <c r="AL1" s="230"/>
      <c r="AM1" s="63"/>
      <c r="AN1" s="230" t="s">
        <v>157</v>
      </c>
      <c r="AO1" s="230"/>
      <c r="AP1" s="230"/>
      <c r="AQ1" s="230"/>
      <c r="AR1" s="230"/>
      <c r="AS1" s="230"/>
      <c r="AT1" s="230"/>
      <c r="AU1" s="230"/>
      <c r="AV1" s="230"/>
      <c r="AW1" s="230"/>
      <c r="AX1" s="63"/>
      <c r="BJ1" s="230"/>
      <c r="BK1" s="62"/>
      <c r="BL1" s="62"/>
      <c r="BM1" s="62"/>
      <c r="BN1" s="62"/>
      <c r="BO1" s="62"/>
      <c r="BP1" s="62"/>
      <c r="BQ1" s="230"/>
      <c r="BR1" s="230"/>
      <c r="BS1" s="230"/>
      <c r="BT1" s="230"/>
      <c r="BU1" s="230"/>
      <c r="BV1" s="230"/>
      <c r="BW1" s="230"/>
      <c r="BX1" s="230"/>
      <c r="BY1" s="230"/>
      <c r="BZ1" s="230"/>
      <c r="CA1" s="62"/>
      <c r="CB1" s="230"/>
      <c r="CC1" s="230"/>
      <c r="CD1" s="230"/>
      <c r="CE1" s="230"/>
      <c r="CF1" s="230"/>
      <c r="CG1" s="230"/>
      <c r="CH1" s="230"/>
      <c r="CI1" s="230"/>
      <c r="CJ1" s="230"/>
      <c r="CK1" s="230"/>
      <c r="CL1" s="62"/>
      <c r="CM1" s="230"/>
      <c r="CN1" s="230"/>
      <c r="CO1" s="230"/>
      <c r="CP1" s="230"/>
      <c r="CQ1" s="230"/>
      <c r="CR1" s="230"/>
      <c r="CS1" s="230"/>
      <c r="CT1" s="230"/>
      <c r="CU1" s="230"/>
      <c r="CV1" s="230"/>
      <c r="CW1" s="62"/>
      <c r="DI1" s="230"/>
      <c r="DJ1" s="62"/>
      <c r="DK1" s="62"/>
      <c r="DL1" s="62"/>
      <c r="DM1" s="62"/>
      <c r="DN1" s="62"/>
      <c r="DO1" s="62"/>
      <c r="DP1" s="230"/>
      <c r="DQ1" s="230"/>
      <c r="DR1" s="230"/>
      <c r="DS1" s="230"/>
      <c r="DT1" s="230"/>
      <c r="DU1" s="230"/>
      <c r="DV1" s="230"/>
      <c r="DW1" s="230"/>
      <c r="DX1" s="230"/>
      <c r="DY1" s="230"/>
      <c r="DZ1" s="62"/>
      <c r="EA1" s="230"/>
      <c r="EB1" s="230"/>
      <c r="EC1" s="230"/>
      <c r="ED1" s="230"/>
      <c r="EE1" s="230"/>
      <c r="EF1" s="230"/>
      <c r="EG1" s="230"/>
      <c r="EH1" s="230"/>
      <c r="EI1" s="230"/>
      <c r="EJ1" s="230"/>
      <c r="EK1" s="62"/>
      <c r="EL1" s="230"/>
      <c r="EM1" s="230"/>
      <c r="EN1" s="230"/>
      <c r="EO1" s="230"/>
      <c r="EP1" s="230"/>
      <c r="EQ1" s="230"/>
      <c r="ER1" s="230"/>
      <c r="ES1" s="230"/>
      <c r="ET1" s="230"/>
      <c r="EU1" s="230"/>
      <c r="EV1" s="62"/>
      <c r="FH1" s="230"/>
      <c r="FI1" s="62"/>
      <c r="FJ1" s="62"/>
      <c r="FK1" s="62"/>
      <c r="FL1" s="62"/>
      <c r="FM1" s="62"/>
      <c r="FN1" s="62"/>
      <c r="FO1" s="230"/>
      <c r="FP1" s="230"/>
      <c r="FQ1" s="230"/>
      <c r="FR1" s="230"/>
      <c r="FS1" s="230"/>
      <c r="FT1" s="230"/>
      <c r="FU1" s="230"/>
      <c r="FV1" s="230"/>
      <c r="FW1" s="230"/>
      <c r="FX1" s="230"/>
      <c r="FY1" s="62"/>
      <c r="FZ1" s="230"/>
      <c r="GA1" s="230"/>
      <c r="GB1" s="230"/>
      <c r="GC1" s="230"/>
      <c r="GD1" s="230"/>
      <c r="GE1" s="230"/>
      <c r="GF1" s="230"/>
      <c r="GG1" s="230"/>
      <c r="GH1" s="230"/>
      <c r="GI1" s="230"/>
      <c r="GJ1" s="62"/>
      <c r="GK1" s="230"/>
      <c r="GL1" s="230"/>
      <c r="GM1" s="230"/>
      <c r="GN1" s="230"/>
      <c r="GO1" s="230"/>
      <c r="GP1" s="230"/>
      <c r="GQ1" s="230"/>
      <c r="GR1" s="230"/>
      <c r="GS1" s="230"/>
      <c r="GT1" s="230"/>
      <c r="GU1" s="62"/>
    </row>
    <row r="2" spans="1:203" ht="60.75" customHeight="1" x14ac:dyDescent="0.35">
      <c r="A2" s="48"/>
      <c r="B2" s="9" t="s">
        <v>170</v>
      </c>
      <c r="C2" s="11" t="s">
        <v>171</v>
      </c>
      <c r="D2" s="11" t="s">
        <v>172</v>
      </c>
      <c r="E2" s="11" t="s">
        <v>173</v>
      </c>
      <c r="F2" s="11" t="s">
        <v>174</v>
      </c>
      <c r="G2" s="26" t="s">
        <v>175</v>
      </c>
      <c r="H2" s="62"/>
      <c r="I2" s="62"/>
      <c r="J2" s="85"/>
      <c r="K2" s="232"/>
      <c r="L2" s="86" t="s">
        <v>1</v>
      </c>
      <c r="M2" s="87"/>
      <c r="N2" s="233" t="s">
        <v>241</v>
      </c>
      <c r="O2" s="234" t="s">
        <v>2</v>
      </c>
      <c r="P2" s="233" t="s">
        <v>242</v>
      </c>
      <c r="Q2" s="235" t="s">
        <v>2</v>
      </c>
      <c r="R2" s="5"/>
      <c r="S2" s="230" t="s">
        <v>3</v>
      </c>
      <c r="T2" s="230"/>
      <c r="U2" s="230"/>
      <c r="V2" s="230"/>
      <c r="W2" s="11" t="s">
        <v>4</v>
      </c>
      <c r="X2" s="11"/>
      <c r="Y2" s="230" t="s">
        <v>6</v>
      </c>
      <c r="Z2" s="230"/>
      <c r="AA2" s="230"/>
      <c r="AB2" s="63"/>
      <c r="AC2" s="7"/>
      <c r="AD2" s="230" t="s">
        <v>3</v>
      </c>
      <c r="AE2" s="230"/>
      <c r="AF2" s="230"/>
      <c r="AG2" s="230"/>
      <c r="AH2" s="11" t="s">
        <v>4</v>
      </c>
      <c r="AI2" s="11"/>
      <c r="AJ2" s="230" t="s">
        <v>6</v>
      </c>
      <c r="AK2" s="230"/>
      <c r="AL2" s="230"/>
      <c r="AM2" s="63"/>
      <c r="AN2" s="7"/>
      <c r="AO2" s="230" t="s">
        <v>3</v>
      </c>
      <c r="AP2" s="230"/>
      <c r="AQ2" s="230"/>
      <c r="AR2" s="230"/>
      <c r="AS2" s="11" t="s">
        <v>4</v>
      </c>
      <c r="AT2" s="11"/>
      <c r="AU2" s="230" t="s">
        <v>6</v>
      </c>
      <c r="AV2" s="230"/>
      <c r="AW2" s="230"/>
      <c r="AX2" s="63"/>
      <c r="AZ2" s="48"/>
      <c r="BA2" s="11"/>
      <c r="BB2" s="11"/>
      <c r="BC2" s="11"/>
      <c r="BD2" s="11"/>
      <c r="BE2" s="11"/>
      <c r="BF2" s="11"/>
      <c r="BG2" s="62"/>
      <c r="BH2" s="62"/>
      <c r="BI2" s="62"/>
      <c r="BJ2" s="230"/>
      <c r="BK2" s="133"/>
      <c r="BL2" s="87"/>
      <c r="BM2" s="233"/>
      <c r="BN2" s="234"/>
      <c r="BO2" s="233"/>
      <c r="BP2" s="234"/>
      <c r="BQ2" s="7"/>
      <c r="BR2" s="230"/>
      <c r="BS2" s="230"/>
      <c r="BT2" s="230"/>
      <c r="BU2" s="230"/>
      <c r="BV2" s="11"/>
      <c r="BW2" s="11"/>
      <c r="BX2" s="230"/>
      <c r="BY2" s="230"/>
      <c r="BZ2" s="230"/>
      <c r="CA2" s="62"/>
      <c r="CB2" s="7"/>
      <c r="CC2" s="230"/>
      <c r="CD2" s="230"/>
      <c r="CE2" s="230"/>
      <c r="CF2" s="230"/>
      <c r="CG2" s="11"/>
      <c r="CH2" s="11"/>
      <c r="CI2" s="230"/>
      <c r="CJ2" s="230"/>
      <c r="CK2" s="230"/>
      <c r="CL2" s="62"/>
      <c r="CM2" s="7"/>
      <c r="CN2" s="230"/>
      <c r="CO2" s="230"/>
      <c r="CP2" s="230"/>
      <c r="CQ2" s="230"/>
      <c r="CR2" s="11"/>
      <c r="CS2" s="11"/>
      <c r="CT2" s="230"/>
      <c r="CU2" s="230"/>
      <c r="CV2" s="230"/>
      <c r="CW2" s="62"/>
      <c r="CY2" s="48"/>
      <c r="CZ2" s="11"/>
      <c r="DA2" s="11"/>
      <c r="DB2" s="11"/>
      <c r="DC2" s="11"/>
      <c r="DD2" s="11"/>
      <c r="DE2" s="11"/>
      <c r="DF2" s="62"/>
      <c r="DG2" s="62"/>
      <c r="DH2" s="62"/>
      <c r="DI2" s="230"/>
      <c r="DJ2" s="133"/>
      <c r="DK2" s="87"/>
      <c r="DL2" s="233"/>
      <c r="DM2" s="234"/>
      <c r="DN2" s="233"/>
      <c r="DO2" s="234"/>
      <c r="DP2" s="7"/>
      <c r="DQ2" s="230"/>
      <c r="DR2" s="230"/>
      <c r="DS2" s="230"/>
      <c r="DT2" s="230"/>
      <c r="DU2" s="11"/>
      <c r="DV2" s="11"/>
      <c r="DW2" s="230"/>
      <c r="DX2" s="230"/>
      <c r="DY2" s="230"/>
      <c r="DZ2" s="62"/>
      <c r="EA2" s="7"/>
      <c r="EB2" s="230"/>
      <c r="EC2" s="230"/>
      <c r="ED2" s="230"/>
      <c r="EE2" s="230"/>
      <c r="EF2" s="11"/>
      <c r="EG2" s="11"/>
      <c r="EH2" s="230"/>
      <c r="EI2" s="230"/>
      <c r="EJ2" s="230"/>
      <c r="EK2" s="62"/>
      <c r="EL2" s="7"/>
      <c r="EM2" s="230"/>
      <c r="EN2" s="230"/>
      <c r="EO2" s="230"/>
      <c r="EP2" s="230"/>
      <c r="EQ2" s="11"/>
      <c r="ER2" s="11"/>
      <c r="ES2" s="230"/>
      <c r="ET2" s="230"/>
      <c r="EU2" s="230"/>
      <c r="EV2" s="62"/>
      <c r="EX2" s="48"/>
      <c r="EY2" s="11"/>
      <c r="EZ2" s="11"/>
      <c r="FA2" s="11"/>
      <c r="FB2" s="11"/>
      <c r="FC2" s="11"/>
      <c r="FD2" s="11"/>
      <c r="FE2" s="62"/>
      <c r="FF2" s="62"/>
      <c r="FG2" s="62"/>
      <c r="FH2" s="230"/>
      <c r="FI2" s="133"/>
      <c r="FJ2" s="87"/>
      <c r="FK2" s="233"/>
      <c r="FL2" s="234"/>
      <c r="FM2" s="233"/>
      <c r="FN2" s="234"/>
      <c r="FO2" s="7"/>
      <c r="FP2" s="230"/>
      <c r="FQ2" s="230"/>
      <c r="FR2" s="230"/>
      <c r="FS2" s="230"/>
      <c r="FT2" s="11"/>
      <c r="FU2" s="11"/>
      <c r="FV2" s="230"/>
      <c r="FW2" s="230"/>
      <c r="FX2" s="230"/>
      <c r="FY2" s="62"/>
      <c r="FZ2" s="7"/>
      <c r="GA2" s="230"/>
      <c r="GB2" s="230"/>
      <c r="GC2" s="230"/>
      <c r="GD2" s="230"/>
      <c r="GE2" s="11"/>
      <c r="GF2" s="11"/>
      <c r="GG2" s="230"/>
      <c r="GH2" s="230"/>
      <c r="GI2" s="230"/>
      <c r="GJ2" s="62"/>
      <c r="GK2" s="7"/>
      <c r="GL2" s="230"/>
      <c r="GM2" s="230"/>
      <c r="GN2" s="230"/>
      <c r="GO2" s="230"/>
      <c r="GP2" s="11"/>
      <c r="GQ2" s="11"/>
      <c r="GR2" s="230"/>
      <c r="GS2" s="230"/>
      <c r="GT2" s="230"/>
      <c r="GU2" s="62"/>
    </row>
    <row r="3" spans="1:203" ht="105" customHeight="1" x14ac:dyDescent="0.3">
      <c r="A3" s="3" t="s">
        <v>304</v>
      </c>
      <c r="B3" s="9" t="s">
        <v>176</v>
      </c>
      <c r="C3" s="11" t="s">
        <v>177</v>
      </c>
      <c r="D3" s="11" t="s">
        <v>178</v>
      </c>
      <c r="E3" s="11"/>
      <c r="F3" s="11" t="s">
        <v>179</v>
      </c>
      <c r="G3" s="26"/>
      <c r="H3" s="62" t="s">
        <v>158</v>
      </c>
      <c r="I3" s="62" t="s">
        <v>159</v>
      </c>
      <c r="J3" s="85" t="s">
        <v>160</v>
      </c>
      <c r="K3" s="88" t="s">
        <v>515</v>
      </c>
      <c r="L3" s="85" t="s">
        <v>162</v>
      </c>
      <c r="M3" s="62" t="s">
        <v>163</v>
      </c>
      <c r="N3" s="233"/>
      <c r="O3" s="234"/>
      <c r="P3" s="233"/>
      <c r="Q3" s="235"/>
      <c r="R3" s="229" t="s">
        <v>13</v>
      </c>
      <c r="S3" s="62" t="s">
        <v>50</v>
      </c>
      <c r="T3" s="62" t="s">
        <v>63</v>
      </c>
      <c r="U3" s="62" t="s">
        <v>164</v>
      </c>
      <c r="V3" s="62" t="s">
        <v>165</v>
      </c>
      <c r="W3" s="11" t="s">
        <v>64</v>
      </c>
      <c r="X3" s="11" t="s">
        <v>166</v>
      </c>
      <c r="Y3" s="62" t="s">
        <v>65</v>
      </c>
      <c r="Z3" s="62" t="s">
        <v>66</v>
      </c>
      <c r="AA3" s="62" t="s">
        <v>167</v>
      </c>
      <c r="AB3" s="8" t="s">
        <v>81</v>
      </c>
      <c r="AC3" s="230" t="s">
        <v>13</v>
      </c>
      <c r="AD3" s="62" t="s">
        <v>50</v>
      </c>
      <c r="AE3" s="62" t="s">
        <v>63</v>
      </c>
      <c r="AF3" s="62" t="s">
        <v>164</v>
      </c>
      <c r="AG3" s="62" t="s">
        <v>165</v>
      </c>
      <c r="AH3" s="11" t="s">
        <v>64</v>
      </c>
      <c r="AI3" s="11" t="s">
        <v>166</v>
      </c>
      <c r="AJ3" s="62" t="s">
        <v>65</v>
      </c>
      <c r="AK3" s="62" t="s">
        <v>66</v>
      </c>
      <c r="AL3" s="62" t="s">
        <v>167</v>
      </c>
      <c r="AM3" s="8" t="s">
        <v>81</v>
      </c>
      <c r="AN3" s="230" t="s">
        <v>13</v>
      </c>
      <c r="AO3" s="62" t="s">
        <v>50</v>
      </c>
      <c r="AP3" s="62" t="s">
        <v>63</v>
      </c>
      <c r="AQ3" s="62" t="s">
        <v>164</v>
      </c>
      <c r="AR3" s="62" t="s">
        <v>165</v>
      </c>
      <c r="AS3" s="11" t="s">
        <v>64</v>
      </c>
      <c r="AT3" s="11" t="s">
        <v>166</v>
      </c>
      <c r="AU3" s="62" t="s">
        <v>65</v>
      </c>
      <c r="AV3" s="62" t="s">
        <v>66</v>
      </c>
      <c r="AW3" s="62" t="s">
        <v>167</v>
      </c>
      <c r="AX3" s="8" t="s">
        <v>81</v>
      </c>
      <c r="AZ3" s="115"/>
      <c r="BA3" s="11"/>
      <c r="BB3" s="11"/>
      <c r="BC3" s="11"/>
      <c r="BD3" s="11"/>
      <c r="BE3" s="11"/>
      <c r="BF3" s="11"/>
      <c r="BG3" s="62"/>
      <c r="BH3" s="62"/>
      <c r="BI3" s="62"/>
      <c r="BJ3" s="11"/>
      <c r="BK3" s="62"/>
      <c r="BL3" s="62"/>
      <c r="BM3" s="233"/>
      <c r="BN3" s="234"/>
      <c r="BO3" s="233"/>
      <c r="BP3" s="234"/>
      <c r="BQ3" s="230"/>
      <c r="BR3" s="62"/>
      <c r="BS3" s="62"/>
      <c r="BT3" s="62"/>
      <c r="BU3" s="62"/>
      <c r="BV3" s="11"/>
      <c r="BW3" s="11"/>
      <c r="BX3" s="62"/>
      <c r="BY3" s="62"/>
      <c r="BZ3" s="62"/>
      <c r="CA3" s="4"/>
      <c r="CB3" s="230"/>
      <c r="CC3" s="62"/>
      <c r="CD3" s="62"/>
      <c r="CE3" s="62"/>
      <c r="CF3" s="62"/>
      <c r="CG3" s="11"/>
      <c r="CH3" s="11"/>
      <c r="CI3" s="62"/>
      <c r="CJ3" s="62"/>
      <c r="CK3" s="62"/>
      <c r="CL3" s="4"/>
      <c r="CM3" s="230"/>
      <c r="CN3" s="62"/>
      <c r="CO3" s="62"/>
      <c r="CP3" s="62"/>
      <c r="CQ3" s="62"/>
      <c r="CR3" s="11"/>
      <c r="CS3" s="11"/>
      <c r="CT3" s="62"/>
      <c r="CU3" s="62"/>
      <c r="CV3" s="62"/>
      <c r="CW3" s="4"/>
      <c r="CY3" s="115"/>
      <c r="CZ3" s="11"/>
      <c r="DA3" s="11"/>
      <c r="DB3" s="11"/>
      <c r="DC3" s="11"/>
      <c r="DD3" s="11"/>
      <c r="DE3" s="11"/>
      <c r="DF3" s="62"/>
      <c r="DG3" s="62"/>
      <c r="DH3" s="62"/>
      <c r="DI3" s="11"/>
      <c r="DJ3" s="62"/>
      <c r="DK3" s="62"/>
      <c r="DL3" s="233"/>
      <c r="DM3" s="234"/>
      <c r="DN3" s="233"/>
      <c r="DO3" s="234"/>
      <c r="DP3" s="230"/>
      <c r="DQ3" s="62"/>
      <c r="DR3" s="62"/>
      <c r="DS3" s="62"/>
      <c r="DT3" s="62"/>
      <c r="DU3" s="11"/>
      <c r="DV3" s="11"/>
      <c r="DW3" s="62"/>
      <c r="DX3" s="62"/>
      <c r="DY3" s="62"/>
      <c r="DZ3" s="4"/>
      <c r="EA3" s="230"/>
      <c r="EB3" s="62"/>
      <c r="EC3" s="62"/>
      <c r="ED3" s="62"/>
      <c r="EE3" s="62"/>
      <c r="EF3" s="11"/>
      <c r="EG3" s="11"/>
      <c r="EH3" s="62"/>
      <c r="EI3" s="62"/>
      <c r="EJ3" s="62"/>
      <c r="EK3" s="4"/>
      <c r="EL3" s="230"/>
      <c r="EM3" s="62"/>
      <c r="EN3" s="62"/>
      <c r="EO3" s="62"/>
      <c r="EP3" s="62"/>
      <c r="EQ3" s="11"/>
      <c r="ER3" s="11"/>
      <c r="ES3" s="62"/>
      <c r="ET3" s="62"/>
      <c r="EU3" s="62"/>
      <c r="EV3" s="4"/>
      <c r="EX3" s="115"/>
      <c r="EY3" s="11"/>
      <c r="EZ3" s="11"/>
      <c r="FA3" s="11"/>
      <c r="FB3" s="11"/>
      <c r="FC3" s="11"/>
      <c r="FD3" s="11"/>
      <c r="FE3" s="62"/>
      <c r="FF3" s="62"/>
      <c r="FG3" s="62"/>
      <c r="FH3" s="11"/>
      <c r="FI3" s="62"/>
      <c r="FJ3" s="62"/>
      <c r="FK3" s="233"/>
      <c r="FL3" s="234"/>
      <c r="FM3" s="233"/>
      <c r="FN3" s="234"/>
      <c r="FO3" s="230"/>
      <c r="FP3" s="62"/>
      <c r="FQ3" s="62"/>
      <c r="FR3" s="62"/>
      <c r="FS3" s="62"/>
      <c r="FT3" s="11"/>
      <c r="FU3" s="11"/>
      <c r="FV3" s="62"/>
      <c r="FW3" s="62"/>
      <c r="FX3" s="62"/>
      <c r="FY3" s="4"/>
      <c r="FZ3" s="230"/>
      <c r="GA3" s="62"/>
      <c r="GB3" s="62"/>
      <c r="GC3" s="62"/>
      <c r="GD3" s="62"/>
      <c r="GE3" s="11"/>
      <c r="GF3" s="11"/>
      <c r="GG3" s="62"/>
      <c r="GH3" s="62"/>
      <c r="GI3" s="62"/>
      <c r="GJ3" s="4"/>
      <c r="GK3" s="230"/>
      <c r="GL3" s="62"/>
      <c r="GM3" s="62"/>
      <c r="GN3" s="62"/>
      <c r="GO3" s="62"/>
      <c r="GP3" s="11"/>
      <c r="GQ3" s="11"/>
      <c r="GR3" s="62"/>
      <c r="GS3" s="62"/>
      <c r="GT3" s="62"/>
      <c r="GU3" s="4"/>
    </row>
    <row r="4" spans="1:203" ht="30.75" customHeight="1" x14ac:dyDescent="0.3">
      <c r="A4" s="50" t="s">
        <v>7</v>
      </c>
      <c r="B4" s="1" t="s">
        <v>180</v>
      </c>
      <c r="C4" t="s">
        <v>181</v>
      </c>
      <c r="D4" t="s">
        <v>182</v>
      </c>
      <c r="E4" t="s">
        <v>183</v>
      </c>
      <c r="F4" t="s">
        <v>184</v>
      </c>
      <c r="G4" s="122" t="s">
        <v>185</v>
      </c>
      <c r="H4" s="64"/>
      <c r="I4" s="62"/>
      <c r="J4" s="123"/>
      <c r="K4" s="63"/>
      <c r="L4" s="85"/>
      <c r="M4" s="61" t="s">
        <v>168</v>
      </c>
      <c r="N4" s="230" t="s">
        <v>334</v>
      </c>
      <c r="O4" s="230"/>
      <c r="P4" s="230"/>
      <c r="Q4" s="231"/>
      <c r="R4" s="229"/>
      <c r="S4" s="62" t="s">
        <v>14</v>
      </c>
      <c r="T4" s="62" t="s">
        <v>15</v>
      </c>
      <c r="U4" s="62" t="s">
        <v>16</v>
      </c>
      <c r="V4" s="62" t="s">
        <v>17</v>
      </c>
      <c r="W4" s="62" t="s">
        <v>18</v>
      </c>
      <c r="X4" s="62" t="s">
        <v>19</v>
      </c>
      <c r="Y4" s="62" t="s">
        <v>20</v>
      </c>
      <c r="Z4" s="62" t="s">
        <v>21</v>
      </c>
      <c r="AA4" s="62" t="s">
        <v>22</v>
      </c>
      <c r="AB4" s="63" t="s">
        <v>82</v>
      </c>
      <c r="AC4" s="230"/>
      <c r="AD4" s="62" t="s">
        <v>14</v>
      </c>
      <c r="AE4" s="62" t="s">
        <v>15</v>
      </c>
      <c r="AF4" s="62" t="s">
        <v>16</v>
      </c>
      <c r="AG4" s="62" t="s">
        <v>17</v>
      </c>
      <c r="AH4" s="62" t="s">
        <v>18</v>
      </c>
      <c r="AI4" s="62" t="s">
        <v>19</v>
      </c>
      <c r="AJ4" s="62" t="s">
        <v>20</v>
      </c>
      <c r="AK4" s="62" t="s">
        <v>21</v>
      </c>
      <c r="AL4" s="62" t="s">
        <v>22</v>
      </c>
      <c r="AM4" s="63" t="s">
        <v>82</v>
      </c>
      <c r="AN4" s="230"/>
      <c r="AO4" s="62" t="s">
        <v>14</v>
      </c>
      <c r="AP4" s="62" t="s">
        <v>15</v>
      </c>
      <c r="AQ4" s="62" t="s">
        <v>16</v>
      </c>
      <c r="AR4" s="62" t="s">
        <v>17</v>
      </c>
      <c r="AS4" s="62" t="s">
        <v>18</v>
      </c>
      <c r="AT4" s="62" t="s">
        <v>19</v>
      </c>
      <c r="AU4" s="62" t="s">
        <v>20</v>
      </c>
      <c r="AV4" s="62" t="s">
        <v>21</v>
      </c>
      <c r="AW4" s="62" t="s">
        <v>22</v>
      </c>
      <c r="AX4" s="63" t="s">
        <v>82</v>
      </c>
      <c r="AZ4" s="115"/>
      <c r="BG4" s="62"/>
      <c r="BH4" s="62"/>
      <c r="BI4" s="62"/>
      <c r="BJ4" s="62"/>
      <c r="BK4" s="62"/>
      <c r="BL4" s="62"/>
      <c r="BM4" s="230"/>
      <c r="BN4" s="230"/>
      <c r="BO4" s="230"/>
      <c r="BP4" s="230"/>
      <c r="BQ4" s="230"/>
      <c r="BR4" s="62"/>
      <c r="BS4" s="62"/>
      <c r="BT4" s="62"/>
      <c r="BU4" s="62"/>
      <c r="BV4" s="62"/>
      <c r="BW4" s="62"/>
      <c r="BX4" s="62"/>
      <c r="BY4" s="62"/>
      <c r="BZ4" s="62"/>
      <c r="CA4" s="62"/>
      <c r="CB4" s="230"/>
      <c r="CC4" s="62"/>
      <c r="CD4" s="62"/>
      <c r="CE4" s="62"/>
      <c r="CF4" s="62"/>
      <c r="CG4" s="62"/>
      <c r="CH4" s="62"/>
      <c r="CI4" s="62"/>
      <c r="CJ4" s="62"/>
      <c r="CK4" s="62"/>
      <c r="CL4" s="62"/>
      <c r="CM4" s="230"/>
      <c r="CN4" s="62"/>
      <c r="CO4" s="62"/>
      <c r="CP4" s="62"/>
      <c r="CQ4" s="62"/>
      <c r="CR4" s="62"/>
      <c r="CS4" s="62"/>
      <c r="CT4" s="62"/>
      <c r="CU4" s="62"/>
      <c r="CV4" s="62"/>
      <c r="CW4" s="62"/>
      <c r="CY4" s="115"/>
      <c r="DF4" s="62"/>
      <c r="DG4" s="62"/>
      <c r="DH4" s="62"/>
      <c r="DI4" s="62"/>
      <c r="DJ4" s="62"/>
      <c r="DK4" s="62"/>
      <c r="DL4" s="230"/>
      <c r="DM4" s="230"/>
      <c r="DN4" s="230"/>
      <c r="DO4" s="230"/>
      <c r="DP4" s="230"/>
      <c r="DQ4" s="62"/>
      <c r="DR4" s="62"/>
      <c r="DS4" s="62"/>
      <c r="DT4" s="62"/>
      <c r="DU4" s="62"/>
      <c r="DV4" s="62"/>
      <c r="DW4" s="62"/>
      <c r="DX4" s="62"/>
      <c r="DY4" s="62"/>
      <c r="DZ4" s="62"/>
      <c r="EA4" s="230"/>
      <c r="EB4" s="62"/>
      <c r="EC4" s="62"/>
      <c r="ED4" s="62"/>
      <c r="EE4" s="62"/>
      <c r="EF4" s="62"/>
      <c r="EG4" s="62"/>
      <c r="EH4" s="62"/>
      <c r="EI4" s="62"/>
      <c r="EJ4" s="62"/>
      <c r="EK4" s="62"/>
      <c r="EL4" s="230"/>
      <c r="EM4" s="62"/>
      <c r="EN4" s="62"/>
      <c r="EO4" s="62"/>
      <c r="EP4" s="62"/>
      <c r="EQ4" s="62"/>
      <c r="ER4" s="62"/>
      <c r="ES4" s="62"/>
      <c r="ET4" s="62"/>
      <c r="EU4" s="62"/>
      <c r="EV4" s="62"/>
      <c r="EX4" s="115"/>
      <c r="FE4" s="62"/>
      <c r="FF4" s="62"/>
      <c r="FG4" s="62"/>
      <c r="FH4" s="62"/>
      <c r="FI4" s="62"/>
      <c r="FJ4" s="62"/>
      <c r="FK4" s="230"/>
      <c r="FL4" s="230"/>
      <c r="FM4" s="230"/>
      <c r="FN4" s="230"/>
      <c r="FO4" s="230"/>
      <c r="FP4" s="62"/>
      <c r="FQ4" s="62"/>
      <c r="FR4" s="62"/>
      <c r="FS4" s="62"/>
      <c r="FT4" s="62"/>
      <c r="FU4" s="62"/>
      <c r="FV4" s="62"/>
      <c r="FW4" s="62"/>
      <c r="FX4" s="62"/>
      <c r="FY4" s="62"/>
      <c r="FZ4" s="230"/>
      <c r="GA4" s="62"/>
      <c r="GB4" s="62"/>
      <c r="GC4" s="62"/>
      <c r="GD4" s="62"/>
      <c r="GE4" s="62"/>
      <c r="GF4" s="62"/>
      <c r="GG4" s="62"/>
      <c r="GH4" s="62"/>
      <c r="GI4" s="62"/>
      <c r="GJ4" s="62"/>
      <c r="GK4" s="230"/>
      <c r="GL4" s="62"/>
      <c r="GM4" s="62"/>
      <c r="GN4" s="62"/>
      <c r="GO4" s="62"/>
      <c r="GP4" s="62"/>
      <c r="GQ4" s="62"/>
      <c r="GR4" s="62"/>
      <c r="GS4" s="62"/>
      <c r="GT4" s="62"/>
      <c r="GU4" s="62"/>
    </row>
    <row r="5" spans="1:203" ht="15.75" x14ac:dyDescent="0.25">
      <c r="A5" s="13" t="s">
        <v>121</v>
      </c>
      <c r="B5" s="94"/>
      <c r="C5" s="79"/>
      <c r="D5" s="79"/>
      <c r="E5" s="79"/>
      <c r="F5" s="79"/>
      <c r="G5" s="124"/>
      <c r="H5" t="s">
        <v>8</v>
      </c>
      <c r="I5" s="79" t="s">
        <v>186</v>
      </c>
      <c r="J5" s="78"/>
      <c r="K5" s="101">
        <v>16</v>
      </c>
      <c r="L5" s="136">
        <v>147.47</v>
      </c>
      <c r="M5" s="137"/>
      <c r="N5" s="17"/>
      <c r="O5" s="18"/>
      <c r="P5" s="89">
        <f>IF(N5&lt;0.01*L5,0.01,IF(N5&gt;100*L5,100,N5/L5))</f>
        <v>0.01</v>
      </c>
      <c r="Q5" s="90">
        <f>IF(O5&gt;0,O5/L5,0.01)</f>
        <v>0.01</v>
      </c>
      <c r="R5" s="107">
        <v>1</v>
      </c>
      <c r="S5" s="79">
        <v>1</v>
      </c>
      <c r="T5" s="79">
        <v>1</v>
      </c>
      <c r="U5" s="79">
        <v>1</v>
      </c>
      <c r="V5" s="79">
        <v>1</v>
      </c>
      <c r="W5" s="79">
        <v>1</v>
      </c>
      <c r="X5" s="79">
        <v>0.25</v>
      </c>
      <c r="Y5" s="79">
        <v>1</v>
      </c>
      <c r="Z5" s="138"/>
      <c r="AA5" s="79">
        <v>1</v>
      </c>
      <c r="AB5" s="125">
        <v>1</v>
      </c>
      <c r="AC5" s="91">
        <f t="shared" ref="AC5:AC29" si="0">IF(R5&gt;0,(R5/R$31)*LN($P5),"na")</f>
        <v>-4.6051701859880909</v>
      </c>
      <c r="AD5" s="89">
        <f t="shared" ref="AD5:AD29" si="1">IF(S5&gt;0,(S5/S$31)*LN($P5),"na")</f>
        <v>-6.4071933022443002</v>
      </c>
      <c r="AE5" s="89">
        <f t="shared" ref="AE5:AE29" si="2">IF(T5&gt;0,(T5/T$31)*LN($P5),"na")</f>
        <v>-4.6051701859880909</v>
      </c>
      <c r="AF5" s="89">
        <f t="shared" ref="AF5:AF29" si="3">IF(U5&gt;0,(U5/U$31)*LN($P5),"na")</f>
        <v>-10.964690919019263</v>
      </c>
      <c r="AG5" s="89">
        <f t="shared" ref="AG5:AG29" si="4">IF(V5&gt;0,(V5/V$31)*LN($P5),"na")</f>
        <v>-10.610991211954124</v>
      </c>
      <c r="AH5" s="89">
        <f t="shared" ref="AH5:AH29" si="5">IF(W5&gt;0,(W5/W$31)*LN($P5),"na")</f>
        <v>-4.7537240629554489</v>
      </c>
      <c r="AI5" s="89">
        <f t="shared" ref="AI5:AI29" si="6">IF(X5&gt;0,(X5/X$31)*LN($P5),"na")</f>
        <v>-2.0932591754491323</v>
      </c>
      <c r="AJ5" s="89">
        <f t="shared" ref="AJ5:AJ29" si="7">IF(Y5&gt;0,(Y5/Y$31)*LN($P5),"na")</f>
        <v>-4.8316539656268498</v>
      </c>
      <c r="AK5" s="89" t="str">
        <f t="shared" ref="AK5:AK29" si="8">IF(Z5&gt;0,(Z5/Z$31)*LN($P5),"na")</f>
        <v>na</v>
      </c>
      <c r="AL5" s="89">
        <f t="shared" ref="AL5:AL29" si="9">IF(AA5&gt;0,(AA5/AA$31)*LN($P5),"na")</f>
        <v>-4.6051701859880909</v>
      </c>
      <c r="AM5" s="89">
        <f t="shared" ref="AM5:AM29" si="10">IF(AB5&gt;0,(AB5/AB$31)*LN($P5),"na")</f>
        <v>-4.6051701859880909</v>
      </c>
      <c r="AN5" s="91">
        <f t="shared" ref="AN5:AN29" si="11">IF(R5&gt;0,(((R5/R$31)^2)*($Q5^2))/($P5^2),"na")</f>
        <v>1</v>
      </c>
      <c r="AO5" s="89">
        <f t="shared" ref="AO5:AO29" si="12">IF(S5&gt;0,(((S5/S$31)^2)*($Q5^2))/($P5^2),"na")</f>
        <v>1.935727788279773</v>
      </c>
      <c r="AP5" s="89">
        <f t="shared" ref="AP5:AP29" si="13">IF(T5&gt;0,(((T5/T$31)^2)*($Q5^2))/($P5^2),"na")</f>
        <v>1</v>
      </c>
      <c r="AQ5" s="89">
        <f t="shared" ref="AQ5:AQ29" si="14">IF(U5&gt;0,(((U5/U$31)^2)*($Q5^2))/($P5^2),"na")</f>
        <v>5.6689342403628116</v>
      </c>
      <c r="AR5" s="89">
        <f t="shared" ref="AR5:AR29" si="15">IF(V5&gt;0,(((V5/V$31)^2)*($Q5^2))/($P5^2),"na")</f>
        <v>5.3090955424833792</v>
      </c>
      <c r="AS5" s="89">
        <f t="shared" ref="AS5:AS29" si="16">IF(W5&gt;0,(((W5/W$31)^2)*($Q5^2))/($P5^2),"na")</f>
        <v>1.0655567117585847</v>
      </c>
      <c r="AT5" s="89">
        <f t="shared" ref="AT5:AT29" si="17">IF(X5&gt;0,(((X5/X$31)^2)*($Q5^2))/($P5^2),"na")</f>
        <v>0.20661157024793386</v>
      </c>
      <c r="AU5" s="89">
        <f t="shared" ref="AU5:AU29" si="18">IF(Y5&gt;0,(((Y5/Y$31)^2)*($Q5^2))/($P5^2),"na")</f>
        <v>1.1007793603869929</v>
      </c>
      <c r="AV5" s="89" t="str">
        <f t="shared" ref="AV5:AV29" si="19">IF(Z5&gt;0,(((Z5/Z$31)^2)*($Q5^2))/($P5^2),"na")</f>
        <v>na</v>
      </c>
      <c r="AW5" s="89">
        <f t="shared" ref="AW5:AW29" si="20">IF(AA5&gt;0,(((AA5/AA$31)^2)*($Q5^2))/($P5^2),"na")</f>
        <v>1</v>
      </c>
      <c r="AX5" s="90">
        <f t="shared" ref="AX5:AX29" si="21">IF(AB5&gt;0,(((AB5/AB$31)^2)*($Q5^2))/($P5^2),"na")</f>
        <v>1</v>
      </c>
      <c r="AZ5" s="13"/>
      <c r="BK5" s="55"/>
      <c r="BL5" s="36"/>
      <c r="BM5" s="16"/>
      <c r="BN5" s="16"/>
      <c r="BO5" s="12"/>
      <c r="BP5" s="12"/>
      <c r="BQ5" s="53"/>
      <c r="CA5" s="53"/>
      <c r="CB5" s="12"/>
      <c r="CC5" s="12"/>
      <c r="CD5" s="12"/>
      <c r="CE5" s="12"/>
      <c r="CF5" s="12"/>
      <c r="CG5" s="12"/>
      <c r="CH5" s="12"/>
      <c r="CI5" s="12"/>
      <c r="CJ5" s="12"/>
      <c r="CK5" s="12"/>
      <c r="CL5" s="12"/>
      <c r="CM5" s="12"/>
      <c r="CN5" s="12"/>
      <c r="CO5" s="12"/>
      <c r="CP5" s="12"/>
      <c r="CQ5" s="12"/>
      <c r="CR5" s="12"/>
      <c r="CS5" s="12"/>
      <c r="CT5" s="12"/>
      <c r="CU5" s="12"/>
      <c r="CV5" s="12"/>
      <c r="CW5" s="12"/>
      <c r="CY5" s="13"/>
      <c r="DJ5" s="55"/>
      <c r="DK5" s="36"/>
      <c r="DL5" s="16"/>
      <c r="DM5" s="16"/>
      <c r="DN5" s="12"/>
      <c r="DO5" s="12"/>
      <c r="DP5" s="53"/>
      <c r="DZ5" s="53"/>
      <c r="EA5" s="12"/>
      <c r="EB5" s="12"/>
      <c r="EC5" s="12"/>
      <c r="ED5" s="12"/>
      <c r="EE5" s="12"/>
      <c r="EF5" s="12"/>
      <c r="EG5" s="12"/>
      <c r="EH5" s="12"/>
      <c r="EI5" s="12"/>
      <c r="EJ5" s="12"/>
      <c r="EK5" s="12"/>
      <c r="EL5" s="12"/>
      <c r="EM5" s="12"/>
      <c r="EN5" s="12"/>
      <c r="EO5" s="12"/>
      <c r="EP5" s="12"/>
      <c r="EQ5" s="12"/>
      <c r="ER5" s="12"/>
      <c r="ES5" s="12"/>
      <c r="ET5" s="12"/>
      <c r="EU5" s="12"/>
      <c r="EV5" s="12"/>
      <c r="EX5" s="13"/>
      <c r="FI5" s="55"/>
      <c r="FJ5" s="36"/>
      <c r="FK5" s="16"/>
      <c r="FL5" s="16"/>
      <c r="FM5" s="12"/>
      <c r="FN5" s="12"/>
      <c r="FO5" s="53"/>
      <c r="FY5" s="53"/>
      <c r="FZ5" s="12"/>
      <c r="GA5" s="12"/>
      <c r="GB5" s="12"/>
      <c r="GC5" s="12"/>
      <c r="GD5" s="12"/>
      <c r="GE5" s="12"/>
      <c r="GF5" s="12"/>
      <c r="GG5" s="12"/>
      <c r="GH5" s="12"/>
      <c r="GI5" s="12"/>
      <c r="GJ5" s="12"/>
      <c r="GK5" s="12"/>
      <c r="GL5" s="12"/>
      <c r="GM5" s="12"/>
      <c r="GN5" s="12"/>
      <c r="GO5" s="12"/>
      <c r="GP5" s="12"/>
      <c r="GQ5" s="12"/>
      <c r="GR5" s="12"/>
      <c r="GS5" s="12"/>
      <c r="GT5" s="12"/>
      <c r="GU5" s="12"/>
    </row>
    <row r="6" spans="1:203" x14ac:dyDescent="0.25">
      <c r="A6" s="13" t="s">
        <v>192</v>
      </c>
      <c r="B6" s="1"/>
      <c r="G6" s="2"/>
      <c r="H6" t="s">
        <v>8</v>
      </c>
      <c r="I6" t="s">
        <v>186</v>
      </c>
      <c r="J6" s="78"/>
      <c r="K6" s="78">
        <v>16</v>
      </c>
      <c r="L6" s="55">
        <v>523.78</v>
      </c>
      <c r="M6" s="126"/>
      <c r="N6" s="22"/>
      <c r="O6" s="60"/>
      <c r="P6" s="12">
        <f>IF(N6&lt;0.01*L6,0.01,IF(N6&gt;100*L6,100,N6/L6))</f>
        <v>0.01</v>
      </c>
      <c r="Q6" s="67">
        <f>IF(O6&gt;0,O6/L6,0.01)</f>
        <v>0.01</v>
      </c>
      <c r="R6" s="1">
        <v>1</v>
      </c>
      <c r="S6">
        <v>1</v>
      </c>
      <c r="U6">
        <v>0.25</v>
      </c>
      <c r="V6">
        <v>0.15</v>
      </c>
      <c r="W6">
        <v>1</v>
      </c>
      <c r="X6">
        <v>1</v>
      </c>
      <c r="Z6" s="45"/>
      <c r="AB6">
        <v>1</v>
      </c>
      <c r="AC6" s="25">
        <f t="shared" si="0"/>
        <v>-4.6051701859880909</v>
      </c>
      <c r="AD6" s="12">
        <f t="shared" si="1"/>
        <v>-6.4071933022443002</v>
      </c>
      <c r="AE6" s="12" t="str">
        <f t="shared" si="2"/>
        <v>na</v>
      </c>
      <c r="AF6" s="12">
        <f t="shared" si="3"/>
        <v>-2.7411727297548159</v>
      </c>
      <c r="AG6" s="12">
        <f t="shared" si="4"/>
        <v>-1.5916486817931186</v>
      </c>
      <c r="AH6" s="12">
        <f t="shared" si="5"/>
        <v>-4.7537240629554489</v>
      </c>
      <c r="AI6" s="12">
        <f t="shared" si="6"/>
        <v>-8.3730367017965293</v>
      </c>
      <c r="AJ6" s="12" t="str">
        <f t="shared" si="7"/>
        <v>na</v>
      </c>
      <c r="AK6" s="12" t="str">
        <f t="shared" si="8"/>
        <v>na</v>
      </c>
      <c r="AL6" s="12" t="str">
        <f t="shared" si="9"/>
        <v>na</v>
      </c>
      <c r="AM6" s="12">
        <f t="shared" si="10"/>
        <v>-4.6051701859880909</v>
      </c>
      <c r="AN6" s="25">
        <f t="shared" si="11"/>
        <v>1</v>
      </c>
      <c r="AO6" s="12">
        <f t="shared" si="12"/>
        <v>1.935727788279773</v>
      </c>
      <c r="AP6" s="12" t="str">
        <f t="shared" si="13"/>
        <v>na</v>
      </c>
      <c r="AQ6" s="12">
        <f t="shared" si="14"/>
        <v>0.35430839002267572</v>
      </c>
      <c r="AR6" s="12">
        <f t="shared" si="15"/>
        <v>0.11945464970587603</v>
      </c>
      <c r="AS6" s="12">
        <f t="shared" si="16"/>
        <v>1.0655567117585847</v>
      </c>
      <c r="AT6" s="12">
        <f t="shared" si="17"/>
        <v>3.3057851239669418</v>
      </c>
      <c r="AU6" s="12" t="str">
        <f t="shared" si="18"/>
        <v>na</v>
      </c>
      <c r="AV6" s="12" t="str">
        <f t="shared" si="19"/>
        <v>na</v>
      </c>
      <c r="AW6" s="12" t="str">
        <f t="shared" si="20"/>
        <v>na</v>
      </c>
      <c r="AX6" s="67">
        <f t="shared" si="21"/>
        <v>1</v>
      </c>
      <c r="AZ6" s="13"/>
      <c r="BK6" s="55"/>
      <c r="BL6" s="36"/>
      <c r="BM6" s="12"/>
      <c r="BN6" s="12"/>
      <c r="BO6" s="12"/>
      <c r="BP6" s="12"/>
      <c r="CB6" s="12"/>
      <c r="CC6" s="12"/>
      <c r="CD6" s="12"/>
      <c r="CE6" s="12"/>
      <c r="CF6" s="12"/>
      <c r="CG6" s="12"/>
      <c r="CH6" s="12"/>
      <c r="CI6" s="12"/>
      <c r="CJ6" s="12"/>
      <c r="CK6" s="12"/>
      <c r="CL6" s="12"/>
      <c r="CM6" s="12"/>
      <c r="CN6" s="12"/>
      <c r="CO6" s="12"/>
      <c r="CP6" s="12"/>
      <c r="CQ6" s="12"/>
      <c r="CR6" s="12"/>
      <c r="CS6" s="12"/>
      <c r="CT6" s="12"/>
      <c r="CU6" s="12"/>
      <c r="CV6" s="12"/>
      <c r="CW6" s="12"/>
      <c r="CY6" s="13"/>
      <c r="DJ6" s="55"/>
      <c r="DK6" s="36"/>
      <c r="DL6" s="12"/>
      <c r="DM6" s="12"/>
      <c r="DN6" s="12"/>
      <c r="DO6" s="12"/>
      <c r="EA6" s="12"/>
      <c r="EB6" s="12"/>
      <c r="EC6" s="12"/>
      <c r="ED6" s="12"/>
      <c r="EE6" s="12"/>
      <c r="EF6" s="12"/>
      <c r="EG6" s="12"/>
      <c r="EH6" s="12"/>
      <c r="EI6" s="12"/>
      <c r="EJ6" s="12"/>
      <c r="EK6" s="12"/>
      <c r="EL6" s="12"/>
      <c r="EM6" s="12"/>
      <c r="EN6" s="12"/>
      <c r="EO6" s="12"/>
      <c r="EP6" s="12"/>
      <c r="EQ6" s="12"/>
      <c r="ER6" s="12"/>
      <c r="ES6" s="12"/>
      <c r="ET6" s="12"/>
      <c r="EU6" s="12"/>
      <c r="EV6" s="12"/>
      <c r="EX6" s="13"/>
      <c r="FI6" s="55"/>
      <c r="FJ6" s="36"/>
      <c r="FK6" s="12"/>
      <c r="FL6" s="12"/>
      <c r="FM6" s="12"/>
      <c r="FN6" s="12"/>
      <c r="FZ6" s="12"/>
      <c r="GA6" s="12"/>
      <c r="GB6" s="12"/>
      <c r="GC6" s="12"/>
      <c r="GD6" s="12"/>
      <c r="GE6" s="12"/>
      <c r="GF6" s="12"/>
      <c r="GG6" s="12"/>
      <c r="GH6" s="12"/>
      <c r="GI6" s="12"/>
      <c r="GJ6" s="12"/>
      <c r="GK6" s="12"/>
      <c r="GL6" s="12"/>
      <c r="GM6" s="12"/>
      <c r="GN6" s="12"/>
      <c r="GO6" s="12"/>
      <c r="GP6" s="12"/>
      <c r="GQ6" s="12"/>
      <c r="GR6" s="12"/>
      <c r="GS6" s="12"/>
      <c r="GT6" s="12"/>
      <c r="GU6" s="12"/>
    </row>
    <row r="7" spans="1:203" x14ac:dyDescent="0.25">
      <c r="A7" s="13" t="s">
        <v>88</v>
      </c>
      <c r="B7" s="1"/>
      <c r="G7" s="2"/>
      <c r="H7" t="s">
        <v>8</v>
      </c>
      <c r="I7" t="s">
        <v>186</v>
      </c>
      <c r="J7" s="78"/>
      <c r="K7" s="78">
        <v>16</v>
      </c>
      <c r="L7" s="55">
        <v>200.39</v>
      </c>
      <c r="M7" s="126"/>
      <c r="N7" s="56"/>
      <c r="O7" s="57"/>
      <c r="P7" s="12">
        <f t="shared" ref="P7:P16" si="22">IF(N7&lt;0.01*L7,0.01,IF(N7&gt;100*L7,100,N7/L7))</f>
        <v>0.01</v>
      </c>
      <c r="Q7" s="67">
        <f t="shared" ref="Q7:Q16" si="23">IF(O7&gt;0,O7/L7,0.01)</f>
        <v>0.01</v>
      </c>
      <c r="R7" s="1">
        <v>1</v>
      </c>
      <c r="T7">
        <v>1</v>
      </c>
      <c r="U7">
        <v>0.125</v>
      </c>
      <c r="V7">
        <v>0.05</v>
      </c>
      <c r="W7">
        <v>1</v>
      </c>
      <c r="Y7">
        <v>1</v>
      </c>
      <c r="Z7" s="45"/>
      <c r="AA7">
        <v>1</v>
      </c>
      <c r="AB7">
        <v>1</v>
      </c>
      <c r="AC7" s="25">
        <f t="shared" si="0"/>
        <v>-4.6051701859880909</v>
      </c>
      <c r="AD7" s="12" t="str">
        <f t="shared" si="1"/>
        <v>na</v>
      </c>
      <c r="AE7" s="12">
        <f t="shared" si="2"/>
        <v>-4.6051701859880909</v>
      </c>
      <c r="AF7" s="12">
        <f t="shared" si="3"/>
        <v>-1.3705863648774079</v>
      </c>
      <c r="AG7" s="12">
        <f t="shared" si="4"/>
        <v>-0.53054956059770619</v>
      </c>
      <c r="AH7" s="12">
        <f t="shared" si="5"/>
        <v>-4.7537240629554489</v>
      </c>
      <c r="AI7" s="12" t="str">
        <f t="shared" si="6"/>
        <v>na</v>
      </c>
      <c r="AJ7" s="12">
        <f t="shared" si="7"/>
        <v>-4.8316539656268498</v>
      </c>
      <c r="AK7" s="12" t="str">
        <f t="shared" si="8"/>
        <v>na</v>
      </c>
      <c r="AL7" s="12">
        <f t="shared" si="9"/>
        <v>-4.6051701859880909</v>
      </c>
      <c r="AM7" s="12">
        <f t="shared" si="10"/>
        <v>-4.6051701859880909</v>
      </c>
      <c r="AN7" s="25">
        <f t="shared" si="11"/>
        <v>1</v>
      </c>
      <c r="AO7" s="12" t="str">
        <f t="shared" si="12"/>
        <v>na</v>
      </c>
      <c r="AP7" s="12">
        <f t="shared" si="13"/>
        <v>1</v>
      </c>
      <c r="AQ7" s="12">
        <f t="shared" si="14"/>
        <v>8.8577097505668931E-2</v>
      </c>
      <c r="AR7" s="12">
        <f t="shared" si="15"/>
        <v>1.3272738856208451E-2</v>
      </c>
      <c r="AS7" s="12">
        <f t="shared" si="16"/>
        <v>1.0655567117585847</v>
      </c>
      <c r="AT7" s="12" t="str">
        <f t="shared" si="17"/>
        <v>na</v>
      </c>
      <c r="AU7" s="12">
        <f t="shared" si="18"/>
        <v>1.1007793603869929</v>
      </c>
      <c r="AV7" s="12" t="str">
        <f t="shared" si="19"/>
        <v>na</v>
      </c>
      <c r="AW7" s="12">
        <f t="shared" si="20"/>
        <v>1</v>
      </c>
      <c r="AX7" s="67">
        <f t="shared" si="21"/>
        <v>1</v>
      </c>
      <c r="AZ7" s="13"/>
      <c r="BK7" s="55"/>
      <c r="BL7" s="36"/>
      <c r="BM7" s="75"/>
      <c r="BN7" s="75"/>
      <c r="BO7" s="12"/>
      <c r="BP7" s="12"/>
      <c r="CB7" s="12"/>
      <c r="CC7" s="12"/>
      <c r="CD7" s="12"/>
      <c r="CE7" s="12"/>
      <c r="CF7" s="12"/>
      <c r="CG7" s="12"/>
      <c r="CH7" s="12"/>
      <c r="CI7" s="12"/>
      <c r="CJ7" s="12"/>
      <c r="CK7" s="12"/>
      <c r="CL7" s="12"/>
      <c r="CM7" s="12"/>
      <c r="CN7" s="12"/>
      <c r="CO7" s="12"/>
      <c r="CP7" s="12"/>
      <c r="CQ7" s="12"/>
      <c r="CR7" s="12"/>
      <c r="CS7" s="12"/>
      <c r="CT7" s="12"/>
      <c r="CU7" s="12"/>
      <c r="CV7" s="12"/>
      <c r="CW7" s="12"/>
      <c r="CY7" s="13"/>
      <c r="DJ7" s="55"/>
      <c r="DK7" s="36"/>
      <c r="DL7" s="75"/>
      <c r="DM7" s="75"/>
      <c r="DN7" s="12"/>
      <c r="DO7" s="12"/>
      <c r="EA7" s="12"/>
      <c r="EB7" s="12"/>
      <c r="EC7" s="12"/>
      <c r="ED7" s="12"/>
      <c r="EE7" s="12"/>
      <c r="EF7" s="12"/>
      <c r="EG7" s="12"/>
      <c r="EH7" s="12"/>
      <c r="EI7" s="12"/>
      <c r="EJ7" s="12"/>
      <c r="EK7" s="12"/>
      <c r="EL7" s="12"/>
      <c r="EM7" s="12"/>
      <c r="EN7" s="12"/>
      <c r="EO7" s="12"/>
      <c r="EP7" s="12"/>
      <c r="EQ7" s="12"/>
      <c r="ER7" s="12"/>
      <c r="ES7" s="12"/>
      <c r="ET7" s="12"/>
      <c r="EU7" s="12"/>
      <c r="EV7" s="12"/>
      <c r="EX7" s="13"/>
      <c r="FI7" s="55"/>
      <c r="FJ7" s="36"/>
      <c r="FK7" s="75"/>
      <c r="FL7" s="75"/>
      <c r="FM7" s="12"/>
      <c r="FN7" s="12"/>
      <c r="FZ7" s="12"/>
      <c r="GA7" s="12"/>
      <c r="GB7" s="12"/>
      <c r="GC7" s="12"/>
      <c r="GD7" s="12"/>
      <c r="GE7" s="12"/>
      <c r="GF7" s="12"/>
      <c r="GG7" s="12"/>
      <c r="GH7" s="12"/>
      <c r="GI7" s="12"/>
      <c r="GJ7" s="12"/>
      <c r="GK7" s="12"/>
      <c r="GL7" s="12"/>
      <c r="GM7" s="12"/>
      <c r="GN7" s="12"/>
      <c r="GO7" s="12"/>
      <c r="GP7" s="12"/>
      <c r="GQ7" s="12"/>
      <c r="GR7" s="12"/>
      <c r="GS7" s="12"/>
      <c r="GT7" s="12"/>
      <c r="GU7" s="12"/>
    </row>
    <row r="8" spans="1:203" x14ac:dyDescent="0.25">
      <c r="A8" s="13" t="s">
        <v>90</v>
      </c>
      <c r="B8" s="1"/>
      <c r="G8" s="2"/>
      <c r="H8" t="s">
        <v>120</v>
      </c>
      <c r="I8" t="s">
        <v>186</v>
      </c>
      <c r="J8" s="78"/>
      <c r="K8" s="78">
        <v>66</v>
      </c>
      <c r="L8" s="16">
        <v>0.03</v>
      </c>
      <c r="M8" s="127"/>
      <c r="N8" s="121"/>
      <c r="O8" s="112"/>
      <c r="P8" s="12">
        <f t="shared" si="22"/>
        <v>0.01</v>
      </c>
      <c r="Q8" s="67">
        <f t="shared" si="23"/>
        <v>0.01</v>
      </c>
      <c r="R8" s="1">
        <v>1</v>
      </c>
      <c r="S8">
        <v>1</v>
      </c>
      <c r="T8">
        <v>1</v>
      </c>
      <c r="U8">
        <v>1</v>
      </c>
      <c r="V8">
        <v>1</v>
      </c>
      <c r="Z8" s="45"/>
      <c r="AB8">
        <v>1</v>
      </c>
      <c r="AC8" s="25">
        <f t="shared" si="0"/>
        <v>-4.6051701859880909</v>
      </c>
      <c r="AD8" s="12">
        <f t="shared" si="1"/>
        <v>-6.4071933022443002</v>
      </c>
      <c r="AE8" s="12">
        <f t="shared" si="2"/>
        <v>-4.6051701859880909</v>
      </c>
      <c r="AF8" s="12">
        <f t="shared" si="3"/>
        <v>-10.964690919019263</v>
      </c>
      <c r="AG8" s="12">
        <f t="shared" si="4"/>
        <v>-10.610991211954124</v>
      </c>
      <c r="AH8" s="12" t="str">
        <f t="shared" si="5"/>
        <v>na</v>
      </c>
      <c r="AI8" s="12" t="str">
        <f t="shared" si="6"/>
        <v>na</v>
      </c>
      <c r="AJ8" s="12" t="str">
        <f t="shared" si="7"/>
        <v>na</v>
      </c>
      <c r="AK8" s="12" t="str">
        <f t="shared" si="8"/>
        <v>na</v>
      </c>
      <c r="AL8" s="12" t="str">
        <f t="shared" si="9"/>
        <v>na</v>
      </c>
      <c r="AM8" s="12">
        <f t="shared" si="10"/>
        <v>-4.6051701859880909</v>
      </c>
      <c r="AN8" s="25">
        <f t="shared" si="11"/>
        <v>1</v>
      </c>
      <c r="AO8" s="12">
        <f t="shared" si="12"/>
        <v>1.935727788279773</v>
      </c>
      <c r="AP8" s="12">
        <f t="shared" si="13"/>
        <v>1</v>
      </c>
      <c r="AQ8" s="12">
        <f t="shared" si="14"/>
        <v>5.6689342403628116</v>
      </c>
      <c r="AR8" s="12">
        <f t="shared" si="15"/>
        <v>5.3090955424833792</v>
      </c>
      <c r="AS8" s="12" t="str">
        <f t="shared" si="16"/>
        <v>na</v>
      </c>
      <c r="AT8" s="12" t="str">
        <f t="shared" si="17"/>
        <v>na</v>
      </c>
      <c r="AU8" s="12" t="str">
        <f t="shared" si="18"/>
        <v>na</v>
      </c>
      <c r="AV8" s="12" t="str">
        <f t="shared" si="19"/>
        <v>na</v>
      </c>
      <c r="AW8" s="12" t="str">
        <f t="shared" si="20"/>
        <v>na</v>
      </c>
      <c r="AX8" s="67">
        <f t="shared" si="21"/>
        <v>1</v>
      </c>
      <c r="AZ8" s="13"/>
      <c r="BK8" s="16"/>
      <c r="BL8" s="120"/>
      <c r="BM8" s="16"/>
      <c r="BN8" s="16"/>
      <c r="BO8" s="12"/>
      <c r="BP8" s="12"/>
      <c r="CB8" s="12"/>
      <c r="CC8" s="12"/>
      <c r="CD8" s="12"/>
      <c r="CE8" s="12"/>
      <c r="CF8" s="12"/>
      <c r="CG8" s="12"/>
      <c r="CH8" s="12"/>
      <c r="CI8" s="12"/>
      <c r="CJ8" s="12"/>
      <c r="CK8" s="12"/>
      <c r="CL8" s="12"/>
      <c r="CM8" s="12"/>
      <c r="CN8" s="12"/>
      <c r="CO8" s="12"/>
      <c r="CP8" s="12"/>
      <c r="CQ8" s="12"/>
      <c r="CR8" s="12"/>
      <c r="CS8" s="12"/>
      <c r="CT8" s="12"/>
      <c r="CU8" s="12"/>
      <c r="CV8" s="12"/>
      <c r="CW8" s="12"/>
      <c r="CY8" s="13"/>
      <c r="DJ8" s="16"/>
      <c r="DK8" s="120"/>
      <c r="DL8" s="16"/>
      <c r="DM8" s="16"/>
      <c r="DN8" s="12"/>
      <c r="DO8" s="12"/>
      <c r="EA8" s="12"/>
      <c r="EB8" s="12"/>
      <c r="EC8" s="12"/>
      <c r="ED8" s="12"/>
      <c r="EE8" s="12"/>
      <c r="EF8" s="12"/>
      <c r="EG8" s="12"/>
      <c r="EH8" s="12"/>
      <c r="EI8" s="12"/>
      <c r="EJ8" s="12"/>
      <c r="EK8" s="12"/>
      <c r="EL8" s="12"/>
      <c r="EM8" s="12"/>
      <c r="EN8" s="12"/>
      <c r="EO8" s="12"/>
      <c r="EP8" s="12"/>
      <c r="EQ8" s="12"/>
      <c r="ER8" s="12"/>
      <c r="ES8" s="12"/>
      <c r="ET8" s="12"/>
      <c r="EU8" s="12"/>
      <c r="EV8" s="12"/>
      <c r="EX8" s="13"/>
      <c r="FI8" s="16"/>
      <c r="FJ8" s="120"/>
      <c r="FK8" s="16"/>
      <c r="FL8" s="16"/>
      <c r="FM8" s="12"/>
      <c r="FN8" s="12"/>
      <c r="FZ8" s="12"/>
      <c r="GA8" s="12"/>
      <c r="GB8" s="12"/>
      <c r="GC8" s="12"/>
      <c r="GD8" s="12"/>
      <c r="GE8" s="12"/>
      <c r="GF8" s="12"/>
      <c r="GG8" s="12"/>
      <c r="GH8" s="12"/>
      <c r="GI8" s="12"/>
      <c r="GJ8" s="12"/>
      <c r="GK8" s="12"/>
      <c r="GL8" s="12"/>
      <c r="GM8" s="12"/>
      <c r="GN8" s="12"/>
      <c r="GO8" s="12"/>
      <c r="GP8" s="12"/>
      <c r="GQ8" s="12"/>
      <c r="GR8" s="12"/>
      <c r="GS8" s="12"/>
      <c r="GT8" s="12"/>
      <c r="GU8" s="12"/>
    </row>
    <row r="9" spans="1:203" x14ac:dyDescent="0.25">
      <c r="A9" s="13" t="s">
        <v>28</v>
      </c>
      <c r="B9" s="1"/>
      <c r="G9" s="2"/>
      <c r="H9" t="s">
        <v>120</v>
      </c>
      <c r="I9" t="s">
        <v>186</v>
      </c>
      <c r="J9" s="78"/>
      <c r="K9" s="78">
        <v>66</v>
      </c>
      <c r="L9" s="16">
        <v>0.379</v>
      </c>
      <c r="M9" s="127"/>
      <c r="N9" s="121"/>
      <c r="O9" s="112"/>
      <c r="P9" s="12">
        <f t="shared" si="22"/>
        <v>0.01</v>
      </c>
      <c r="Q9" s="67">
        <f t="shared" si="23"/>
        <v>0.01</v>
      </c>
      <c r="R9" s="1">
        <v>1</v>
      </c>
      <c r="S9" s="11">
        <v>1</v>
      </c>
      <c r="T9" s="11"/>
      <c r="U9" s="11">
        <v>0.375</v>
      </c>
      <c r="V9" s="11">
        <v>1</v>
      </c>
      <c r="W9" s="11">
        <v>0.25</v>
      </c>
      <c r="X9" s="11"/>
      <c r="Y9" s="11"/>
      <c r="Z9" s="42"/>
      <c r="AA9" s="11"/>
      <c r="AC9" s="25">
        <f t="shared" si="0"/>
        <v>-4.6051701859880909</v>
      </c>
      <c r="AD9" s="12">
        <f t="shared" si="1"/>
        <v>-6.4071933022443002</v>
      </c>
      <c r="AE9" s="12" t="str">
        <f t="shared" si="2"/>
        <v>na</v>
      </c>
      <c r="AF9" s="12">
        <f t="shared" si="3"/>
        <v>-4.111759094632224</v>
      </c>
      <c r="AG9" s="12">
        <f t="shared" si="4"/>
        <v>-10.610991211954124</v>
      </c>
      <c r="AH9" s="12">
        <f t="shared" si="5"/>
        <v>-1.1884310157388622</v>
      </c>
      <c r="AI9" s="12" t="str">
        <f t="shared" si="6"/>
        <v>na</v>
      </c>
      <c r="AJ9" s="12" t="str">
        <f t="shared" si="7"/>
        <v>na</v>
      </c>
      <c r="AK9" s="12" t="str">
        <f t="shared" si="8"/>
        <v>na</v>
      </c>
      <c r="AL9" s="12" t="str">
        <f t="shared" si="9"/>
        <v>na</v>
      </c>
      <c r="AM9" s="12" t="str">
        <f t="shared" si="10"/>
        <v>na</v>
      </c>
      <c r="AN9" s="25">
        <f t="shared" si="11"/>
        <v>1</v>
      </c>
      <c r="AO9" s="12">
        <f t="shared" si="12"/>
        <v>1.935727788279773</v>
      </c>
      <c r="AP9" s="12" t="str">
        <f t="shared" si="13"/>
        <v>na</v>
      </c>
      <c r="AQ9" s="12">
        <f t="shared" si="14"/>
        <v>0.79719387755102045</v>
      </c>
      <c r="AR9" s="12">
        <f t="shared" si="15"/>
        <v>5.3090955424833792</v>
      </c>
      <c r="AS9" s="12">
        <f t="shared" si="16"/>
        <v>6.6597294484911543E-2</v>
      </c>
      <c r="AT9" s="12" t="str">
        <f t="shared" si="17"/>
        <v>na</v>
      </c>
      <c r="AU9" s="12" t="str">
        <f t="shared" si="18"/>
        <v>na</v>
      </c>
      <c r="AV9" s="12" t="str">
        <f t="shared" si="19"/>
        <v>na</v>
      </c>
      <c r="AW9" s="12" t="str">
        <f t="shared" si="20"/>
        <v>na</v>
      </c>
      <c r="AX9" s="67" t="str">
        <f t="shared" si="21"/>
        <v>na</v>
      </c>
      <c r="AZ9" s="13"/>
      <c r="BK9" s="16"/>
      <c r="BL9" s="120"/>
      <c r="BM9" s="16"/>
      <c r="BN9" s="16"/>
      <c r="BO9" s="12"/>
      <c r="BP9" s="12"/>
      <c r="BR9" s="11"/>
      <c r="BS9" s="11"/>
      <c r="BT9" s="11"/>
      <c r="BU9" s="11"/>
      <c r="BV9" s="11"/>
      <c r="BW9" s="11"/>
      <c r="BX9" s="11"/>
      <c r="BY9" s="11"/>
      <c r="BZ9" s="11"/>
      <c r="CB9" s="12"/>
      <c r="CC9" s="12"/>
      <c r="CD9" s="12"/>
      <c r="CE9" s="12"/>
      <c r="CF9" s="12"/>
      <c r="CG9" s="12"/>
      <c r="CH9" s="12"/>
      <c r="CI9" s="12"/>
      <c r="CJ9" s="12"/>
      <c r="CK9" s="12"/>
      <c r="CL9" s="12"/>
      <c r="CM9" s="12"/>
      <c r="CN9" s="12"/>
      <c r="CO9" s="12"/>
      <c r="CP9" s="12"/>
      <c r="CQ9" s="12"/>
      <c r="CR9" s="12"/>
      <c r="CS9" s="12"/>
      <c r="CT9" s="12"/>
      <c r="CU9" s="12"/>
      <c r="CV9" s="12"/>
      <c r="CW9" s="12"/>
      <c r="CY9" s="13"/>
      <c r="DJ9" s="16"/>
      <c r="DK9" s="120"/>
      <c r="DL9" s="16"/>
      <c r="DM9" s="16"/>
      <c r="DN9" s="12"/>
      <c r="DO9" s="12"/>
      <c r="DQ9" s="11"/>
      <c r="DR9" s="11"/>
      <c r="DS9" s="11"/>
      <c r="DT9" s="11"/>
      <c r="DU9" s="11"/>
      <c r="DV9" s="11"/>
      <c r="DW9" s="11"/>
      <c r="DX9" s="11"/>
      <c r="DY9" s="11"/>
      <c r="EA9" s="12"/>
      <c r="EB9" s="12"/>
      <c r="EC9" s="12"/>
      <c r="ED9" s="12"/>
      <c r="EE9" s="12"/>
      <c r="EF9" s="12"/>
      <c r="EG9" s="12"/>
      <c r="EH9" s="12"/>
      <c r="EI9" s="12"/>
      <c r="EJ9" s="12"/>
      <c r="EK9" s="12"/>
      <c r="EL9" s="12"/>
      <c r="EM9" s="12"/>
      <c r="EN9" s="12"/>
      <c r="EO9" s="12"/>
      <c r="EP9" s="12"/>
      <c r="EQ9" s="12"/>
      <c r="ER9" s="12"/>
      <c r="ES9" s="12"/>
      <c r="ET9" s="12"/>
      <c r="EU9" s="12"/>
      <c r="EV9" s="12"/>
      <c r="EX9" s="13"/>
      <c r="FI9" s="16"/>
      <c r="FJ9" s="120"/>
      <c r="FK9" s="16"/>
      <c r="FL9" s="16"/>
      <c r="FM9" s="12"/>
      <c r="FN9" s="12"/>
      <c r="FP9" s="11"/>
      <c r="FQ9" s="11"/>
      <c r="FR9" s="11"/>
      <c r="FS9" s="11"/>
      <c r="FT9" s="11"/>
      <c r="FU9" s="11"/>
      <c r="FV9" s="11"/>
      <c r="FW9" s="11"/>
      <c r="FX9" s="11"/>
      <c r="FZ9" s="12"/>
      <c r="GA9" s="12"/>
      <c r="GB9" s="12"/>
      <c r="GC9" s="12"/>
      <c r="GD9" s="12"/>
      <c r="GE9" s="12"/>
      <c r="GF9" s="12"/>
      <c r="GG9" s="12"/>
      <c r="GH9" s="12"/>
      <c r="GI9" s="12"/>
      <c r="GJ9" s="12"/>
      <c r="GK9" s="12"/>
      <c r="GL9" s="12"/>
      <c r="GM9" s="12"/>
      <c r="GN9" s="12"/>
      <c r="GO9" s="12"/>
      <c r="GP9" s="12"/>
      <c r="GQ9" s="12"/>
      <c r="GR9" s="12"/>
      <c r="GS9" s="12"/>
      <c r="GT9" s="12"/>
      <c r="GU9" s="12"/>
    </row>
    <row r="10" spans="1:203" x14ac:dyDescent="0.25">
      <c r="A10" s="13" t="s">
        <v>91</v>
      </c>
      <c r="B10" s="1"/>
      <c r="G10" s="2"/>
      <c r="H10" t="s">
        <v>120</v>
      </c>
      <c r="I10" t="s">
        <v>186</v>
      </c>
      <c r="J10" s="78"/>
      <c r="K10" s="78">
        <v>66</v>
      </c>
      <c r="L10" s="16">
        <v>0.51</v>
      </c>
      <c r="M10" s="127"/>
      <c r="N10" s="121"/>
      <c r="O10" s="112"/>
      <c r="P10" s="12">
        <f t="shared" si="22"/>
        <v>0.01</v>
      </c>
      <c r="Q10" s="67">
        <f t="shared" si="23"/>
        <v>0.01</v>
      </c>
      <c r="R10" s="14">
        <v>1</v>
      </c>
      <c r="S10">
        <v>1</v>
      </c>
      <c r="T10">
        <v>1</v>
      </c>
      <c r="U10">
        <v>1</v>
      </c>
      <c r="V10">
        <v>1</v>
      </c>
      <c r="W10">
        <v>1</v>
      </c>
      <c r="Y10">
        <v>1</v>
      </c>
      <c r="Z10" s="45"/>
      <c r="AA10">
        <v>1</v>
      </c>
      <c r="AB10" s="11"/>
      <c r="AC10" s="25">
        <f t="shared" si="0"/>
        <v>-4.6051701859880909</v>
      </c>
      <c r="AD10" s="12">
        <f t="shared" si="1"/>
        <v>-6.4071933022443002</v>
      </c>
      <c r="AE10" s="12">
        <f t="shared" si="2"/>
        <v>-4.6051701859880909</v>
      </c>
      <c r="AF10" s="12">
        <f t="shared" si="3"/>
        <v>-10.964690919019263</v>
      </c>
      <c r="AG10" s="12">
        <f t="shared" si="4"/>
        <v>-10.610991211954124</v>
      </c>
      <c r="AH10" s="12">
        <f t="shared" si="5"/>
        <v>-4.7537240629554489</v>
      </c>
      <c r="AI10" s="12" t="str">
        <f t="shared" si="6"/>
        <v>na</v>
      </c>
      <c r="AJ10" s="12">
        <f t="shared" si="7"/>
        <v>-4.8316539656268498</v>
      </c>
      <c r="AK10" s="12" t="str">
        <f t="shared" si="8"/>
        <v>na</v>
      </c>
      <c r="AL10" s="12">
        <f t="shared" si="9"/>
        <v>-4.6051701859880909</v>
      </c>
      <c r="AM10" s="12" t="str">
        <f t="shared" si="10"/>
        <v>na</v>
      </c>
      <c r="AN10" s="25">
        <f t="shared" si="11"/>
        <v>1</v>
      </c>
      <c r="AO10" s="12">
        <f t="shared" si="12"/>
        <v>1.935727788279773</v>
      </c>
      <c r="AP10" s="12">
        <f t="shared" si="13"/>
        <v>1</v>
      </c>
      <c r="AQ10" s="12">
        <f t="shared" si="14"/>
        <v>5.6689342403628116</v>
      </c>
      <c r="AR10" s="12">
        <f t="shared" si="15"/>
        <v>5.3090955424833792</v>
      </c>
      <c r="AS10" s="12">
        <f t="shared" si="16"/>
        <v>1.0655567117585847</v>
      </c>
      <c r="AT10" s="12" t="str">
        <f t="shared" si="17"/>
        <v>na</v>
      </c>
      <c r="AU10" s="12">
        <f t="shared" si="18"/>
        <v>1.1007793603869929</v>
      </c>
      <c r="AV10" s="12" t="str">
        <f t="shared" si="19"/>
        <v>na</v>
      </c>
      <c r="AW10" s="12">
        <f t="shared" si="20"/>
        <v>1</v>
      </c>
      <c r="AX10" s="67" t="str">
        <f t="shared" si="21"/>
        <v>na</v>
      </c>
      <c r="AZ10" s="13"/>
      <c r="BK10" s="16"/>
      <c r="BL10" s="120"/>
      <c r="BM10" s="16"/>
      <c r="BN10" s="16"/>
      <c r="BO10" s="12"/>
      <c r="BP10" s="12"/>
      <c r="BQ10" s="15"/>
      <c r="CA10" s="11"/>
      <c r="CB10" s="12"/>
      <c r="CC10" s="12"/>
      <c r="CD10" s="12"/>
      <c r="CE10" s="12"/>
      <c r="CF10" s="12"/>
      <c r="CG10" s="12"/>
      <c r="CH10" s="12"/>
      <c r="CI10" s="12"/>
      <c r="CJ10" s="12"/>
      <c r="CK10" s="12"/>
      <c r="CL10" s="12"/>
      <c r="CM10" s="12"/>
      <c r="CN10" s="12"/>
      <c r="CO10" s="12"/>
      <c r="CP10" s="12"/>
      <c r="CQ10" s="12"/>
      <c r="CR10" s="12"/>
      <c r="CS10" s="12"/>
      <c r="CT10" s="12"/>
      <c r="CU10" s="12"/>
      <c r="CV10" s="12"/>
      <c r="CW10" s="12"/>
      <c r="CY10" s="13"/>
      <c r="DJ10" s="16"/>
      <c r="DK10" s="120"/>
      <c r="DL10" s="16"/>
      <c r="DM10" s="16"/>
      <c r="DN10" s="12"/>
      <c r="DO10" s="12"/>
      <c r="DP10" s="15"/>
      <c r="DZ10" s="11"/>
      <c r="EA10" s="12"/>
      <c r="EB10" s="12"/>
      <c r="EC10" s="12"/>
      <c r="ED10" s="12"/>
      <c r="EE10" s="12"/>
      <c r="EF10" s="12"/>
      <c r="EG10" s="12"/>
      <c r="EH10" s="12"/>
      <c r="EI10" s="12"/>
      <c r="EJ10" s="12"/>
      <c r="EK10" s="12"/>
      <c r="EL10" s="12"/>
      <c r="EM10" s="12"/>
      <c r="EN10" s="12"/>
      <c r="EO10" s="12"/>
      <c r="EP10" s="12"/>
      <c r="EQ10" s="12"/>
      <c r="ER10" s="12"/>
      <c r="ES10" s="12"/>
      <c r="ET10" s="12"/>
      <c r="EU10" s="12"/>
      <c r="EV10" s="12"/>
      <c r="EX10" s="13"/>
      <c r="FI10" s="16"/>
      <c r="FJ10" s="120"/>
      <c r="FK10" s="16"/>
      <c r="FL10" s="16"/>
      <c r="FM10" s="12"/>
      <c r="FN10" s="12"/>
      <c r="FO10" s="15"/>
      <c r="FY10" s="11"/>
      <c r="FZ10" s="12"/>
      <c r="GA10" s="12"/>
      <c r="GB10" s="12"/>
      <c r="GC10" s="12"/>
      <c r="GD10" s="12"/>
      <c r="GE10" s="12"/>
      <c r="GF10" s="12"/>
      <c r="GG10" s="12"/>
      <c r="GH10" s="12"/>
      <c r="GI10" s="12"/>
      <c r="GJ10" s="12"/>
      <c r="GK10" s="12"/>
      <c r="GL10" s="12"/>
      <c r="GM10" s="12"/>
      <c r="GN10" s="12"/>
      <c r="GO10" s="12"/>
      <c r="GP10" s="12"/>
      <c r="GQ10" s="12"/>
      <c r="GR10" s="12"/>
      <c r="GS10" s="12"/>
      <c r="GT10" s="12"/>
      <c r="GU10" s="12"/>
    </row>
    <row r="11" spans="1:203" x14ac:dyDescent="0.25">
      <c r="A11" s="13" t="s">
        <v>122</v>
      </c>
      <c r="B11" s="1"/>
      <c r="G11" s="2"/>
      <c r="H11" t="s">
        <v>120</v>
      </c>
      <c r="I11" t="s">
        <v>186</v>
      </c>
      <c r="J11" s="78"/>
      <c r="K11" s="78">
        <v>66</v>
      </c>
      <c r="L11" s="16">
        <v>4.4770000000000003</v>
      </c>
      <c r="M11" s="127"/>
      <c r="N11" s="121"/>
      <c r="O11" s="112"/>
      <c r="P11" s="12">
        <f t="shared" si="22"/>
        <v>0.01</v>
      </c>
      <c r="Q11" s="67">
        <f t="shared" si="23"/>
        <v>0.01</v>
      </c>
      <c r="R11" s="1">
        <v>1</v>
      </c>
      <c r="S11">
        <v>1</v>
      </c>
      <c r="U11">
        <v>0.25</v>
      </c>
      <c r="V11">
        <v>0.15</v>
      </c>
      <c r="W11">
        <v>1</v>
      </c>
      <c r="Y11">
        <v>1</v>
      </c>
      <c r="Z11" s="45"/>
      <c r="AB11">
        <v>1</v>
      </c>
      <c r="AC11" s="25">
        <f t="shared" si="0"/>
        <v>-4.6051701859880909</v>
      </c>
      <c r="AD11" s="12">
        <f t="shared" si="1"/>
        <v>-6.4071933022443002</v>
      </c>
      <c r="AE11" s="12" t="str">
        <f t="shared" si="2"/>
        <v>na</v>
      </c>
      <c r="AF11" s="12">
        <f t="shared" si="3"/>
        <v>-2.7411727297548159</v>
      </c>
      <c r="AG11" s="12">
        <f t="shared" si="4"/>
        <v>-1.5916486817931186</v>
      </c>
      <c r="AH11" s="12">
        <f t="shared" si="5"/>
        <v>-4.7537240629554489</v>
      </c>
      <c r="AI11" s="12" t="str">
        <f t="shared" si="6"/>
        <v>na</v>
      </c>
      <c r="AJ11" s="12">
        <f t="shared" si="7"/>
        <v>-4.8316539656268498</v>
      </c>
      <c r="AK11" s="12" t="str">
        <f t="shared" si="8"/>
        <v>na</v>
      </c>
      <c r="AL11" s="12" t="str">
        <f t="shared" si="9"/>
        <v>na</v>
      </c>
      <c r="AM11" s="12">
        <f t="shared" si="10"/>
        <v>-4.6051701859880909</v>
      </c>
      <c r="AN11" s="25">
        <f t="shared" si="11"/>
        <v>1</v>
      </c>
      <c r="AO11" s="12">
        <f t="shared" si="12"/>
        <v>1.935727788279773</v>
      </c>
      <c r="AP11" s="12" t="str">
        <f t="shared" si="13"/>
        <v>na</v>
      </c>
      <c r="AQ11" s="12">
        <f t="shared" si="14"/>
        <v>0.35430839002267572</v>
      </c>
      <c r="AR11" s="12">
        <f t="shared" si="15"/>
        <v>0.11945464970587603</v>
      </c>
      <c r="AS11" s="12">
        <f t="shared" si="16"/>
        <v>1.0655567117585847</v>
      </c>
      <c r="AT11" s="12" t="str">
        <f t="shared" si="17"/>
        <v>na</v>
      </c>
      <c r="AU11" s="12">
        <f t="shared" si="18"/>
        <v>1.1007793603869929</v>
      </c>
      <c r="AV11" s="12" t="str">
        <f t="shared" si="19"/>
        <v>na</v>
      </c>
      <c r="AW11" s="12" t="str">
        <f t="shared" si="20"/>
        <v>na</v>
      </c>
      <c r="AX11" s="67">
        <f t="shared" si="21"/>
        <v>1</v>
      </c>
      <c r="AZ11" s="13"/>
      <c r="BK11" s="16"/>
      <c r="BL11" s="120"/>
      <c r="BM11" s="16"/>
      <c r="BN11" s="16"/>
      <c r="BO11" s="12"/>
      <c r="BP11" s="12"/>
      <c r="CB11" s="12"/>
      <c r="CC11" s="12"/>
      <c r="CD11" s="12"/>
      <c r="CE11" s="12"/>
      <c r="CF11" s="12"/>
      <c r="CG11" s="12"/>
      <c r="CH11" s="12"/>
      <c r="CI11" s="12"/>
      <c r="CJ11" s="12"/>
      <c r="CK11" s="12"/>
      <c r="CL11" s="12"/>
      <c r="CM11" s="12"/>
      <c r="CN11" s="12"/>
      <c r="CO11" s="12"/>
      <c r="CP11" s="12"/>
      <c r="CQ11" s="12"/>
      <c r="CR11" s="12"/>
      <c r="CS11" s="12"/>
      <c r="CT11" s="12"/>
      <c r="CU11" s="12"/>
      <c r="CV11" s="12"/>
      <c r="CW11" s="12"/>
      <c r="CY11" s="13"/>
      <c r="DJ11" s="16"/>
      <c r="DK11" s="120"/>
      <c r="DL11" s="16"/>
      <c r="DM11" s="16"/>
      <c r="DN11" s="12"/>
      <c r="DO11" s="12"/>
      <c r="EA11" s="12"/>
      <c r="EB11" s="12"/>
      <c r="EC11" s="12"/>
      <c r="ED11" s="12"/>
      <c r="EE11" s="12"/>
      <c r="EF11" s="12"/>
      <c r="EG11" s="12"/>
      <c r="EH11" s="12"/>
      <c r="EI11" s="12"/>
      <c r="EJ11" s="12"/>
      <c r="EK11" s="12"/>
      <c r="EL11" s="12"/>
      <c r="EM11" s="12"/>
      <c r="EN11" s="12"/>
      <c r="EO11" s="12"/>
      <c r="EP11" s="12"/>
      <c r="EQ11" s="12"/>
      <c r="ER11" s="12"/>
      <c r="ES11" s="12"/>
      <c r="ET11" s="12"/>
      <c r="EU11" s="12"/>
      <c r="EV11" s="12"/>
      <c r="EX11" s="13"/>
      <c r="FI11" s="16"/>
      <c r="FJ11" s="120"/>
      <c r="FK11" s="16"/>
      <c r="FL11" s="16"/>
      <c r="FM11" s="12"/>
      <c r="FN11" s="12"/>
      <c r="FZ11" s="12"/>
      <c r="GA11" s="12"/>
      <c r="GB11" s="12"/>
      <c r="GC11" s="12"/>
      <c r="GD11" s="12"/>
      <c r="GE11" s="12"/>
      <c r="GF11" s="12"/>
      <c r="GG11" s="12"/>
      <c r="GH11" s="12"/>
      <c r="GI11" s="12"/>
      <c r="GJ11" s="12"/>
      <c r="GK11" s="12"/>
      <c r="GL11" s="12"/>
      <c r="GM11" s="12"/>
      <c r="GN11" s="12"/>
      <c r="GO11" s="12"/>
      <c r="GP11" s="12"/>
      <c r="GQ11" s="12"/>
      <c r="GR11" s="12"/>
      <c r="GS11" s="12"/>
      <c r="GT11" s="12"/>
      <c r="GU11" s="12"/>
    </row>
    <row r="12" spans="1:203" x14ac:dyDescent="0.25">
      <c r="A12" s="13" t="s">
        <v>32</v>
      </c>
      <c r="B12" s="1"/>
      <c r="G12" s="2"/>
      <c r="H12" t="s">
        <v>8</v>
      </c>
      <c r="I12" t="s">
        <v>186</v>
      </c>
      <c r="J12" s="78"/>
      <c r="K12" s="78">
        <v>16</v>
      </c>
      <c r="L12" s="16">
        <v>85.47</v>
      </c>
      <c r="M12" s="126"/>
      <c r="N12" s="17"/>
      <c r="O12" s="18"/>
      <c r="P12" s="12">
        <f t="shared" si="22"/>
        <v>0.01</v>
      </c>
      <c r="Q12" s="67">
        <f t="shared" si="23"/>
        <v>0.01</v>
      </c>
      <c r="R12" s="1">
        <v>1</v>
      </c>
      <c r="S12" s="11"/>
      <c r="T12" s="11">
        <v>1</v>
      </c>
      <c r="U12" s="11">
        <v>0.375</v>
      </c>
      <c r="V12" s="11">
        <v>1</v>
      </c>
      <c r="W12" s="11">
        <v>1</v>
      </c>
      <c r="X12" s="11"/>
      <c r="Y12" s="11">
        <v>1</v>
      </c>
      <c r="Z12" s="42"/>
      <c r="AA12" s="11">
        <v>1</v>
      </c>
      <c r="AB12">
        <v>1</v>
      </c>
      <c r="AC12" s="25">
        <f t="shared" si="0"/>
        <v>-4.6051701859880909</v>
      </c>
      <c r="AD12" s="12" t="str">
        <f t="shared" si="1"/>
        <v>na</v>
      </c>
      <c r="AE12" s="12">
        <f t="shared" si="2"/>
        <v>-4.6051701859880909</v>
      </c>
      <c r="AF12" s="12">
        <f t="shared" si="3"/>
        <v>-4.111759094632224</v>
      </c>
      <c r="AG12" s="12">
        <f t="shared" si="4"/>
        <v>-10.610991211954124</v>
      </c>
      <c r="AH12" s="12">
        <f t="shared" si="5"/>
        <v>-4.7537240629554489</v>
      </c>
      <c r="AI12" s="12" t="str">
        <f t="shared" si="6"/>
        <v>na</v>
      </c>
      <c r="AJ12" s="12">
        <f t="shared" si="7"/>
        <v>-4.8316539656268498</v>
      </c>
      <c r="AK12" s="12" t="str">
        <f t="shared" si="8"/>
        <v>na</v>
      </c>
      <c r="AL12" s="12">
        <f t="shared" si="9"/>
        <v>-4.6051701859880909</v>
      </c>
      <c r="AM12" s="12">
        <f t="shared" si="10"/>
        <v>-4.6051701859880909</v>
      </c>
      <c r="AN12" s="25">
        <f t="shared" si="11"/>
        <v>1</v>
      </c>
      <c r="AO12" s="12" t="str">
        <f t="shared" si="12"/>
        <v>na</v>
      </c>
      <c r="AP12" s="12">
        <f t="shared" si="13"/>
        <v>1</v>
      </c>
      <c r="AQ12" s="12">
        <f t="shared" si="14"/>
        <v>0.79719387755102045</v>
      </c>
      <c r="AR12" s="12">
        <f t="shared" si="15"/>
        <v>5.3090955424833792</v>
      </c>
      <c r="AS12" s="12">
        <f t="shared" si="16"/>
        <v>1.0655567117585847</v>
      </c>
      <c r="AT12" s="12" t="str">
        <f t="shared" si="17"/>
        <v>na</v>
      </c>
      <c r="AU12" s="12">
        <f t="shared" si="18"/>
        <v>1.1007793603869929</v>
      </c>
      <c r="AV12" s="12" t="str">
        <f t="shared" si="19"/>
        <v>na</v>
      </c>
      <c r="AW12" s="12">
        <f t="shared" si="20"/>
        <v>1</v>
      </c>
      <c r="AX12" s="67">
        <f t="shared" si="21"/>
        <v>1</v>
      </c>
      <c r="AZ12" s="13"/>
      <c r="BK12" s="16"/>
      <c r="BL12" s="36"/>
      <c r="BM12" s="16"/>
      <c r="BN12" s="16"/>
      <c r="BO12" s="12"/>
      <c r="BP12" s="12"/>
      <c r="BR12" s="11"/>
      <c r="BS12" s="11"/>
      <c r="BT12" s="11"/>
      <c r="BU12" s="11"/>
      <c r="BV12" s="11"/>
      <c r="BW12" s="11"/>
      <c r="BX12" s="11"/>
      <c r="BY12" s="11"/>
      <c r="BZ12" s="11"/>
      <c r="CB12" s="12"/>
      <c r="CC12" s="12"/>
      <c r="CD12" s="12"/>
      <c r="CE12" s="12"/>
      <c r="CF12" s="12"/>
      <c r="CG12" s="12"/>
      <c r="CH12" s="12"/>
      <c r="CI12" s="12"/>
      <c r="CJ12" s="12"/>
      <c r="CK12" s="12"/>
      <c r="CL12" s="12"/>
      <c r="CM12" s="12"/>
      <c r="CN12" s="12"/>
      <c r="CO12" s="12"/>
      <c r="CP12" s="12"/>
      <c r="CQ12" s="12"/>
      <c r="CR12" s="12"/>
      <c r="CS12" s="12"/>
      <c r="CT12" s="12"/>
      <c r="CU12" s="12"/>
      <c r="CV12" s="12"/>
      <c r="CW12" s="12"/>
      <c r="CY12" s="13"/>
      <c r="DJ12" s="16"/>
      <c r="DK12" s="36"/>
      <c r="DL12" s="16"/>
      <c r="DM12" s="16"/>
      <c r="DN12" s="12"/>
      <c r="DO12" s="12"/>
      <c r="DQ12" s="11"/>
      <c r="DR12" s="11"/>
      <c r="DS12" s="11"/>
      <c r="DT12" s="11"/>
      <c r="DU12" s="11"/>
      <c r="DV12" s="11"/>
      <c r="DW12" s="11"/>
      <c r="DX12" s="11"/>
      <c r="DY12" s="11"/>
      <c r="EA12" s="12"/>
      <c r="EB12" s="12"/>
      <c r="EC12" s="12"/>
      <c r="ED12" s="12"/>
      <c r="EE12" s="12"/>
      <c r="EF12" s="12"/>
      <c r="EG12" s="12"/>
      <c r="EH12" s="12"/>
      <c r="EI12" s="12"/>
      <c r="EJ12" s="12"/>
      <c r="EK12" s="12"/>
      <c r="EL12" s="12"/>
      <c r="EM12" s="12"/>
      <c r="EN12" s="12"/>
      <c r="EO12" s="12"/>
      <c r="EP12" s="12"/>
      <c r="EQ12" s="12"/>
      <c r="ER12" s="12"/>
      <c r="ES12" s="12"/>
      <c r="ET12" s="12"/>
      <c r="EU12" s="12"/>
      <c r="EV12" s="12"/>
      <c r="EX12" s="13"/>
      <c r="FI12" s="16"/>
      <c r="FJ12" s="36"/>
      <c r="FK12" s="16"/>
      <c r="FL12" s="16"/>
      <c r="FM12" s="12"/>
      <c r="FN12" s="12"/>
      <c r="FP12" s="11"/>
      <c r="FQ12" s="11"/>
      <c r="FR12" s="11"/>
      <c r="FS12" s="11"/>
      <c r="FT12" s="11"/>
      <c r="FU12" s="11"/>
      <c r="FV12" s="11"/>
      <c r="FW12" s="11"/>
      <c r="FX12" s="11"/>
      <c r="FZ12" s="12"/>
      <c r="GA12" s="12"/>
      <c r="GB12" s="12"/>
      <c r="GC12" s="12"/>
      <c r="GD12" s="12"/>
      <c r="GE12" s="12"/>
      <c r="GF12" s="12"/>
      <c r="GG12" s="12"/>
      <c r="GH12" s="12"/>
      <c r="GI12" s="12"/>
      <c r="GJ12" s="12"/>
      <c r="GK12" s="12"/>
      <c r="GL12" s="12"/>
      <c r="GM12" s="12"/>
      <c r="GN12" s="12"/>
      <c r="GO12" s="12"/>
      <c r="GP12" s="12"/>
      <c r="GQ12" s="12"/>
      <c r="GR12" s="12"/>
      <c r="GS12" s="12"/>
      <c r="GT12" s="12"/>
      <c r="GU12" s="12"/>
    </row>
    <row r="13" spans="1:203" x14ac:dyDescent="0.25">
      <c r="A13" s="81" t="s">
        <v>193</v>
      </c>
      <c r="B13" s="1"/>
      <c r="G13" s="2"/>
      <c r="H13" t="s">
        <v>120</v>
      </c>
      <c r="I13" t="s">
        <v>186</v>
      </c>
      <c r="J13" s="78"/>
      <c r="K13" s="78">
        <v>66</v>
      </c>
      <c r="L13" s="16">
        <v>0.68500000000000005</v>
      </c>
      <c r="M13" s="127"/>
      <c r="N13" s="121"/>
      <c r="O13" s="112"/>
      <c r="P13" s="12">
        <f t="shared" si="22"/>
        <v>0.01</v>
      </c>
      <c r="Q13" s="67">
        <f t="shared" si="23"/>
        <v>0.01</v>
      </c>
      <c r="R13" s="1">
        <v>1</v>
      </c>
      <c r="U13">
        <v>0.25</v>
      </c>
      <c r="V13">
        <v>0.15</v>
      </c>
      <c r="W13">
        <v>1</v>
      </c>
      <c r="Y13">
        <v>1</v>
      </c>
      <c r="Z13" s="45"/>
      <c r="AB13">
        <v>1</v>
      </c>
      <c r="AC13" s="25">
        <f t="shared" si="0"/>
        <v>-4.6051701859880909</v>
      </c>
      <c r="AD13" s="12" t="str">
        <f t="shared" si="1"/>
        <v>na</v>
      </c>
      <c r="AE13" s="12" t="str">
        <f t="shared" si="2"/>
        <v>na</v>
      </c>
      <c r="AF13" s="12">
        <f t="shared" si="3"/>
        <v>-2.7411727297548159</v>
      </c>
      <c r="AG13" s="12">
        <f t="shared" si="4"/>
        <v>-1.5916486817931186</v>
      </c>
      <c r="AH13" s="12">
        <f t="shared" si="5"/>
        <v>-4.7537240629554489</v>
      </c>
      <c r="AI13" s="12" t="str">
        <f t="shared" si="6"/>
        <v>na</v>
      </c>
      <c r="AJ13" s="12">
        <f t="shared" si="7"/>
        <v>-4.8316539656268498</v>
      </c>
      <c r="AK13" s="12" t="str">
        <f t="shared" si="8"/>
        <v>na</v>
      </c>
      <c r="AL13" s="12" t="str">
        <f t="shared" si="9"/>
        <v>na</v>
      </c>
      <c r="AM13" s="12">
        <f t="shared" si="10"/>
        <v>-4.6051701859880909</v>
      </c>
      <c r="AN13" s="25">
        <f t="shared" si="11"/>
        <v>1</v>
      </c>
      <c r="AO13" s="12" t="str">
        <f t="shared" si="12"/>
        <v>na</v>
      </c>
      <c r="AP13" s="12" t="str">
        <f t="shared" si="13"/>
        <v>na</v>
      </c>
      <c r="AQ13" s="12">
        <f t="shared" si="14"/>
        <v>0.35430839002267572</v>
      </c>
      <c r="AR13" s="12">
        <f t="shared" si="15"/>
        <v>0.11945464970587603</v>
      </c>
      <c r="AS13" s="12">
        <f t="shared" si="16"/>
        <v>1.0655567117585847</v>
      </c>
      <c r="AT13" s="12" t="str">
        <f t="shared" si="17"/>
        <v>na</v>
      </c>
      <c r="AU13" s="12">
        <f t="shared" si="18"/>
        <v>1.1007793603869929</v>
      </c>
      <c r="AV13" s="12" t="str">
        <f t="shared" si="19"/>
        <v>na</v>
      </c>
      <c r="AW13" s="12" t="str">
        <f t="shared" si="20"/>
        <v>na</v>
      </c>
      <c r="AX13" s="67">
        <f t="shared" si="21"/>
        <v>1</v>
      </c>
      <c r="AZ13" s="13"/>
      <c r="BK13" s="16"/>
      <c r="BL13" s="120"/>
      <c r="BM13" s="16"/>
      <c r="BN13" s="16"/>
      <c r="BO13" s="12"/>
      <c r="BP13" s="12"/>
      <c r="CB13" s="12"/>
      <c r="CC13" s="12"/>
      <c r="CD13" s="12"/>
      <c r="CE13" s="12"/>
      <c r="CF13" s="12"/>
      <c r="CG13" s="12"/>
      <c r="CH13" s="12"/>
      <c r="CI13" s="12"/>
      <c r="CJ13" s="12"/>
      <c r="CK13" s="12"/>
      <c r="CL13" s="12"/>
      <c r="CM13" s="12"/>
      <c r="CN13" s="12"/>
      <c r="CO13" s="12"/>
      <c r="CP13" s="12"/>
      <c r="CQ13" s="12"/>
      <c r="CR13" s="12"/>
      <c r="CS13" s="12"/>
      <c r="CT13" s="12"/>
      <c r="CU13" s="12"/>
      <c r="CV13" s="12"/>
      <c r="CW13" s="12"/>
      <c r="CY13" s="13"/>
      <c r="DJ13" s="16"/>
      <c r="DK13" s="120"/>
      <c r="DL13" s="16"/>
      <c r="DM13" s="16"/>
      <c r="DN13" s="12"/>
      <c r="DO13" s="12"/>
      <c r="EA13" s="12"/>
      <c r="EB13" s="12"/>
      <c r="EC13" s="12"/>
      <c r="ED13" s="12"/>
      <c r="EE13" s="12"/>
      <c r="EF13" s="12"/>
      <c r="EG13" s="12"/>
      <c r="EH13" s="12"/>
      <c r="EI13" s="12"/>
      <c r="EJ13" s="12"/>
      <c r="EK13" s="12"/>
      <c r="EL13" s="12"/>
      <c r="EM13" s="12"/>
      <c r="EN13" s="12"/>
      <c r="EO13" s="12"/>
      <c r="EP13" s="12"/>
      <c r="EQ13" s="12"/>
      <c r="ER13" s="12"/>
      <c r="ES13" s="12"/>
      <c r="ET13" s="12"/>
      <c r="EU13" s="12"/>
      <c r="EV13" s="12"/>
      <c r="EX13" s="13"/>
      <c r="FI13" s="16"/>
      <c r="FJ13" s="120"/>
      <c r="FK13" s="16"/>
      <c r="FL13" s="16"/>
      <c r="FM13" s="12"/>
      <c r="FN13" s="12"/>
      <c r="FZ13" s="12"/>
      <c r="GA13" s="12"/>
      <c r="GB13" s="12"/>
      <c r="GC13" s="12"/>
      <c r="GD13" s="12"/>
      <c r="GE13" s="12"/>
      <c r="GF13" s="12"/>
      <c r="GG13" s="12"/>
      <c r="GH13" s="12"/>
      <c r="GI13" s="12"/>
      <c r="GJ13" s="12"/>
      <c r="GK13" s="12"/>
      <c r="GL13" s="12"/>
      <c r="GM13" s="12"/>
      <c r="GN13" s="12"/>
      <c r="GO13" s="12"/>
      <c r="GP13" s="12"/>
      <c r="GQ13" s="12"/>
      <c r="GR13" s="12"/>
      <c r="GS13" s="12"/>
      <c r="GT13" s="12"/>
      <c r="GU13" s="12"/>
    </row>
    <row r="14" spans="1:203" ht="15.75" x14ac:dyDescent="0.25">
      <c r="A14" s="82" t="s">
        <v>99</v>
      </c>
      <c r="B14" s="1"/>
      <c r="G14" s="2"/>
      <c r="H14" t="s">
        <v>8</v>
      </c>
      <c r="I14" t="s">
        <v>186</v>
      </c>
      <c r="J14" s="78"/>
      <c r="K14" s="78">
        <v>16</v>
      </c>
      <c r="L14" s="16">
        <v>1968.86</v>
      </c>
      <c r="M14" s="126"/>
      <c r="N14" s="22"/>
      <c r="O14" s="18"/>
      <c r="P14" s="12">
        <f t="shared" si="22"/>
        <v>0.01</v>
      </c>
      <c r="Q14" s="67">
        <f t="shared" si="23"/>
        <v>0.01</v>
      </c>
      <c r="R14" s="1">
        <v>1</v>
      </c>
      <c r="S14">
        <v>0.25</v>
      </c>
      <c r="T14">
        <v>1</v>
      </c>
      <c r="U14">
        <v>0.25</v>
      </c>
      <c r="V14">
        <v>0.05</v>
      </c>
      <c r="W14">
        <v>1</v>
      </c>
      <c r="Y14">
        <v>1</v>
      </c>
      <c r="Z14" s="45">
        <v>1</v>
      </c>
      <c r="AA14">
        <v>1</v>
      </c>
      <c r="AB14">
        <v>1</v>
      </c>
      <c r="AC14" s="25">
        <f t="shared" si="0"/>
        <v>-4.6051701859880909</v>
      </c>
      <c r="AD14" s="12">
        <f t="shared" si="1"/>
        <v>-1.601798325561075</v>
      </c>
      <c r="AE14" s="12">
        <f t="shared" si="2"/>
        <v>-4.6051701859880909</v>
      </c>
      <c r="AF14" s="12">
        <f t="shared" si="3"/>
        <v>-2.7411727297548159</v>
      </c>
      <c r="AG14" s="12">
        <f t="shared" si="4"/>
        <v>-0.53054956059770619</v>
      </c>
      <c r="AH14" s="12">
        <f t="shared" si="5"/>
        <v>-4.7537240629554489</v>
      </c>
      <c r="AI14" s="12" t="str">
        <f t="shared" si="6"/>
        <v>na</v>
      </c>
      <c r="AJ14" s="12">
        <f t="shared" si="7"/>
        <v>-4.8316539656268498</v>
      </c>
      <c r="AK14" s="12">
        <f t="shared" si="8"/>
        <v>-4.6051701859880909</v>
      </c>
      <c r="AL14" s="12">
        <f t="shared" si="9"/>
        <v>-4.6051701859880909</v>
      </c>
      <c r="AM14" s="12">
        <f t="shared" si="10"/>
        <v>-4.6051701859880909</v>
      </c>
      <c r="AN14" s="25">
        <f t="shared" si="11"/>
        <v>1</v>
      </c>
      <c r="AO14" s="12">
        <f t="shared" si="12"/>
        <v>0.12098298676748581</v>
      </c>
      <c r="AP14" s="12">
        <f t="shared" si="13"/>
        <v>1</v>
      </c>
      <c r="AQ14" s="12">
        <f t="shared" si="14"/>
        <v>0.35430839002267572</v>
      </c>
      <c r="AR14" s="12">
        <f t="shared" si="15"/>
        <v>1.3272738856208451E-2</v>
      </c>
      <c r="AS14" s="12">
        <f t="shared" si="16"/>
        <v>1.0655567117585847</v>
      </c>
      <c r="AT14" s="12" t="str">
        <f t="shared" si="17"/>
        <v>na</v>
      </c>
      <c r="AU14" s="12">
        <f t="shared" si="18"/>
        <v>1.1007793603869929</v>
      </c>
      <c r="AV14" s="12">
        <f t="shared" si="19"/>
        <v>1</v>
      </c>
      <c r="AW14" s="12">
        <f t="shared" si="20"/>
        <v>1</v>
      </c>
      <c r="AX14" s="67">
        <f t="shared" si="21"/>
        <v>1</v>
      </c>
      <c r="AZ14" s="110"/>
      <c r="BK14" s="16"/>
      <c r="BL14" s="36"/>
      <c r="BM14" s="12"/>
      <c r="BN14" s="16"/>
      <c r="BO14" s="12"/>
      <c r="BP14" s="12"/>
      <c r="CB14" s="12"/>
      <c r="CC14" s="12"/>
      <c r="CD14" s="12"/>
      <c r="CE14" s="12"/>
      <c r="CF14" s="12"/>
      <c r="CG14" s="12"/>
      <c r="CH14" s="12"/>
      <c r="CI14" s="12"/>
      <c r="CJ14" s="12"/>
      <c r="CK14" s="12"/>
      <c r="CL14" s="12"/>
      <c r="CM14" s="12"/>
      <c r="CN14" s="12"/>
      <c r="CO14" s="12"/>
      <c r="CP14" s="12"/>
      <c r="CQ14" s="12"/>
      <c r="CR14" s="12"/>
      <c r="CS14" s="12"/>
      <c r="CT14" s="12"/>
      <c r="CU14" s="12"/>
      <c r="CV14" s="12"/>
      <c r="CW14" s="12"/>
      <c r="CY14" s="110"/>
      <c r="DJ14" s="16"/>
      <c r="DK14" s="36"/>
      <c r="DL14" s="12"/>
      <c r="DM14" s="16"/>
      <c r="DN14" s="12"/>
      <c r="DO14" s="12"/>
      <c r="EA14" s="12"/>
      <c r="EB14" s="12"/>
      <c r="EC14" s="12"/>
      <c r="ED14" s="12"/>
      <c r="EE14" s="12"/>
      <c r="EF14" s="12"/>
      <c r="EG14" s="12"/>
      <c r="EH14" s="12"/>
      <c r="EI14" s="12"/>
      <c r="EJ14" s="12"/>
      <c r="EK14" s="12"/>
      <c r="EL14" s="12"/>
      <c r="EM14" s="12"/>
      <c r="EN14" s="12"/>
      <c r="EO14" s="12"/>
      <c r="EP14" s="12"/>
      <c r="EQ14" s="12"/>
      <c r="ER14" s="12"/>
      <c r="ES14" s="12"/>
      <c r="ET14" s="12"/>
      <c r="EU14" s="12"/>
      <c r="EV14" s="12"/>
      <c r="EX14" s="110"/>
      <c r="FI14" s="16"/>
      <c r="FJ14" s="36"/>
      <c r="FK14" s="12"/>
      <c r="FL14" s="16"/>
      <c r="FM14" s="12"/>
      <c r="FN14" s="12"/>
      <c r="FZ14" s="12"/>
      <c r="GA14" s="12"/>
      <c r="GB14" s="12"/>
      <c r="GC14" s="12"/>
      <c r="GD14" s="12"/>
      <c r="GE14" s="12"/>
      <c r="GF14" s="12"/>
      <c r="GG14" s="12"/>
      <c r="GH14" s="12"/>
      <c r="GI14" s="12"/>
      <c r="GJ14" s="12"/>
      <c r="GK14" s="12"/>
      <c r="GL14" s="12"/>
      <c r="GM14" s="12"/>
      <c r="GN14" s="12"/>
      <c r="GO14" s="12"/>
      <c r="GP14" s="12"/>
      <c r="GQ14" s="12"/>
      <c r="GR14" s="12"/>
      <c r="GS14" s="12"/>
      <c r="GT14" s="12"/>
      <c r="GU14" s="12"/>
    </row>
    <row r="15" spans="1:203" x14ac:dyDescent="0.25">
      <c r="A15" s="81" t="s">
        <v>100</v>
      </c>
      <c r="B15" s="1"/>
      <c r="G15" s="2"/>
      <c r="H15" t="s">
        <v>120</v>
      </c>
      <c r="I15" t="s">
        <v>186</v>
      </c>
      <c r="J15" s="78"/>
      <c r="K15" s="78">
        <v>66</v>
      </c>
      <c r="L15" s="16">
        <v>2.4860000000000002</v>
      </c>
      <c r="M15" s="127"/>
      <c r="N15" s="130"/>
      <c r="O15" s="112"/>
      <c r="P15" s="12">
        <f t="shared" si="22"/>
        <v>0.01</v>
      </c>
      <c r="Q15" s="67">
        <f t="shared" si="23"/>
        <v>0.01</v>
      </c>
      <c r="R15" s="1">
        <v>1</v>
      </c>
      <c r="U15">
        <v>1</v>
      </c>
      <c r="V15">
        <v>1</v>
      </c>
      <c r="W15">
        <v>1</v>
      </c>
      <c r="Y15">
        <v>1</v>
      </c>
      <c r="Z15" s="45"/>
      <c r="AB15">
        <v>1</v>
      </c>
      <c r="AC15" s="25">
        <f t="shared" si="0"/>
        <v>-4.6051701859880909</v>
      </c>
      <c r="AD15" s="12" t="str">
        <f t="shared" si="1"/>
        <v>na</v>
      </c>
      <c r="AE15" s="12" t="str">
        <f t="shared" si="2"/>
        <v>na</v>
      </c>
      <c r="AF15" s="12">
        <f t="shared" si="3"/>
        <v>-10.964690919019263</v>
      </c>
      <c r="AG15" s="12">
        <f t="shared" si="4"/>
        <v>-10.610991211954124</v>
      </c>
      <c r="AH15" s="12">
        <f t="shared" si="5"/>
        <v>-4.7537240629554489</v>
      </c>
      <c r="AI15" s="12" t="str">
        <f t="shared" si="6"/>
        <v>na</v>
      </c>
      <c r="AJ15" s="12">
        <f t="shared" si="7"/>
        <v>-4.8316539656268498</v>
      </c>
      <c r="AK15" s="12" t="str">
        <f t="shared" si="8"/>
        <v>na</v>
      </c>
      <c r="AL15" s="12" t="str">
        <f t="shared" si="9"/>
        <v>na</v>
      </c>
      <c r="AM15" s="12">
        <f t="shared" si="10"/>
        <v>-4.6051701859880909</v>
      </c>
      <c r="AN15" s="25">
        <f t="shared" si="11"/>
        <v>1</v>
      </c>
      <c r="AO15" s="12" t="str">
        <f t="shared" si="12"/>
        <v>na</v>
      </c>
      <c r="AP15" s="12" t="str">
        <f t="shared" si="13"/>
        <v>na</v>
      </c>
      <c r="AQ15" s="12">
        <f t="shared" si="14"/>
        <v>5.6689342403628116</v>
      </c>
      <c r="AR15" s="12">
        <f t="shared" si="15"/>
        <v>5.3090955424833792</v>
      </c>
      <c r="AS15" s="12">
        <f t="shared" si="16"/>
        <v>1.0655567117585847</v>
      </c>
      <c r="AT15" s="12" t="str">
        <f t="shared" si="17"/>
        <v>na</v>
      </c>
      <c r="AU15" s="12">
        <f t="shared" si="18"/>
        <v>1.1007793603869929</v>
      </c>
      <c r="AV15" s="12" t="str">
        <f t="shared" si="19"/>
        <v>na</v>
      </c>
      <c r="AW15" s="12" t="str">
        <f t="shared" si="20"/>
        <v>na</v>
      </c>
      <c r="AX15" s="67">
        <f t="shared" si="21"/>
        <v>1</v>
      </c>
      <c r="AZ15" s="13"/>
      <c r="BK15" s="16"/>
      <c r="BL15" s="120"/>
      <c r="BM15" s="12"/>
      <c r="BN15" s="16"/>
      <c r="BO15" s="12"/>
      <c r="BP15" s="12"/>
      <c r="CB15" s="12"/>
      <c r="CC15" s="12"/>
      <c r="CD15" s="12"/>
      <c r="CE15" s="12"/>
      <c r="CF15" s="12"/>
      <c r="CG15" s="12"/>
      <c r="CH15" s="12"/>
      <c r="CI15" s="12"/>
      <c r="CJ15" s="12"/>
      <c r="CK15" s="12"/>
      <c r="CL15" s="12"/>
      <c r="CM15" s="12"/>
      <c r="CN15" s="12"/>
      <c r="CO15" s="12"/>
      <c r="CP15" s="12"/>
      <c r="CQ15" s="12"/>
      <c r="CR15" s="12"/>
      <c r="CS15" s="12"/>
      <c r="CT15" s="12"/>
      <c r="CU15" s="12"/>
      <c r="CV15" s="12"/>
      <c r="CW15" s="12"/>
      <c r="CY15" s="13"/>
      <c r="DJ15" s="16"/>
      <c r="DK15" s="120"/>
      <c r="DL15" s="12"/>
      <c r="DM15" s="16"/>
      <c r="DN15" s="12"/>
      <c r="DO15" s="12"/>
      <c r="EA15" s="12"/>
      <c r="EB15" s="12"/>
      <c r="EC15" s="12"/>
      <c r="ED15" s="12"/>
      <c r="EE15" s="12"/>
      <c r="EF15" s="12"/>
      <c r="EG15" s="12"/>
      <c r="EH15" s="12"/>
      <c r="EI15" s="12"/>
      <c r="EJ15" s="12"/>
      <c r="EK15" s="12"/>
      <c r="EL15" s="12"/>
      <c r="EM15" s="12"/>
      <c r="EN15" s="12"/>
      <c r="EO15" s="12"/>
      <c r="EP15" s="12"/>
      <c r="EQ15" s="12"/>
      <c r="ER15" s="12"/>
      <c r="ES15" s="12"/>
      <c r="ET15" s="12"/>
      <c r="EU15" s="12"/>
      <c r="EV15" s="12"/>
      <c r="EX15" s="13"/>
      <c r="FI15" s="16"/>
      <c r="FJ15" s="120"/>
      <c r="FK15" s="12"/>
      <c r="FL15" s="16"/>
      <c r="FM15" s="12"/>
      <c r="FN15" s="12"/>
      <c r="FZ15" s="12"/>
      <c r="GA15" s="12"/>
      <c r="GB15" s="12"/>
      <c r="GC15" s="12"/>
      <c r="GD15" s="12"/>
      <c r="GE15" s="12"/>
      <c r="GF15" s="12"/>
      <c r="GG15" s="12"/>
      <c r="GH15" s="12"/>
      <c r="GI15" s="12"/>
      <c r="GJ15" s="12"/>
      <c r="GK15" s="12"/>
      <c r="GL15" s="12"/>
      <c r="GM15" s="12"/>
      <c r="GN15" s="12"/>
      <c r="GO15" s="12"/>
      <c r="GP15" s="12"/>
      <c r="GQ15" s="12"/>
      <c r="GR15" s="12"/>
      <c r="GS15" s="12"/>
      <c r="GT15" s="12"/>
      <c r="GU15" s="12"/>
    </row>
    <row r="16" spans="1:203" x14ac:dyDescent="0.25">
      <c r="A16" s="81" t="s">
        <v>123</v>
      </c>
      <c r="B16" s="1"/>
      <c r="G16" s="2"/>
      <c r="H16" t="s">
        <v>120</v>
      </c>
      <c r="I16" t="s">
        <v>186</v>
      </c>
      <c r="J16" s="78"/>
      <c r="K16" s="78">
        <v>66</v>
      </c>
      <c r="L16" s="16">
        <v>0.54100000000000004</v>
      </c>
      <c r="M16" s="127"/>
      <c r="N16" s="130"/>
      <c r="O16" s="112"/>
      <c r="P16" s="12">
        <f t="shared" si="22"/>
        <v>0.01</v>
      </c>
      <c r="Q16" s="67">
        <f t="shared" si="23"/>
        <v>0.01</v>
      </c>
      <c r="R16" s="1">
        <v>1</v>
      </c>
      <c r="S16">
        <v>0.25</v>
      </c>
      <c r="U16">
        <v>1</v>
      </c>
      <c r="V16">
        <v>0.25</v>
      </c>
      <c r="W16">
        <v>1</v>
      </c>
      <c r="Z16" s="45"/>
      <c r="AC16" s="25">
        <f t="shared" si="0"/>
        <v>-4.6051701859880909</v>
      </c>
      <c r="AD16" s="12">
        <f t="shared" si="1"/>
        <v>-1.601798325561075</v>
      </c>
      <c r="AE16" s="12" t="str">
        <f t="shared" si="2"/>
        <v>na</v>
      </c>
      <c r="AF16" s="12">
        <f t="shared" si="3"/>
        <v>-10.964690919019263</v>
      </c>
      <c r="AG16" s="12">
        <f t="shared" si="4"/>
        <v>-2.652747802988531</v>
      </c>
      <c r="AH16" s="12">
        <f t="shared" si="5"/>
        <v>-4.7537240629554489</v>
      </c>
      <c r="AI16" s="12" t="str">
        <f t="shared" si="6"/>
        <v>na</v>
      </c>
      <c r="AJ16" s="12" t="str">
        <f t="shared" si="7"/>
        <v>na</v>
      </c>
      <c r="AK16" s="12" t="str">
        <f t="shared" si="8"/>
        <v>na</v>
      </c>
      <c r="AL16" s="12" t="str">
        <f t="shared" si="9"/>
        <v>na</v>
      </c>
      <c r="AM16" s="12" t="str">
        <f t="shared" si="10"/>
        <v>na</v>
      </c>
      <c r="AN16" s="25">
        <f t="shared" si="11"/>
        <v>1</v>
      </c>
      <c r="AO16" s="12">
        <f t="shared" si="12"/>
        <v>0.12098298676748581</v>
      </c>
      <c r="AP16" s="12" t="str">
        <f t="shared" si="13"/>
        <v>na</v>
      </c>
      <c r="AQ16" s="12">
        <f t="shared" si="14"/>
        <v>5.6689342403628116</v>
      </c>
      <c r="AR16" s="12">
        <f t="shared" si="15"/>
        <v>0.3318184714052112</v>
      </c>
      <c r="AS16" s="12">
        <f t="shared" si="16"/>
        <v>1.0655567117585847</v>
      </c>
      <c r="AT16" s="12" t="str">
        <f t="shared" si="17"/>
        <v>na</v>
      </c>
      <c r="AU16" s="12" t="str">
        <f t="shared" si="18"/>
        <v>na</v>
      </c>
      <c r="AV16" s="12" t="str">
        <f t="shared" si="19"/>
        <v>na</v>
      </c>
      <c r="AW16" s="12" t="str">
        <f t="shared" si="20"/>
        <v>na</v>
      </c>
      <c r="AX16" s="67" t="str">
        <f t="shared" si="21"/>
        <v>na</v>
      </c>
      <c r="AZ16" s="13"/>
      <c r="BK16" s="16"/>
      <c r="BL16" s="120"/>
      <c r="BM16" s="12"/>
      <c r="BN16" s="16"/>
      <c r="BO16" s="12"/>
      <c r="BP16" s="12"/>
      <c r="CB16" s="12"/>
      <c r="CC16" s="12"/>
      <c r="CD16" s="12"/>
      <c r="CE16" s="12"/>
      <c r="CF16" s="12"/>
      <c r="CG16" s="12"/>
      <c r="CH16" s="12"/>
      <c r="CI16" s="12"/>
      <c r="CJ16" s="12"/>
      <c r="CK16" s="12"/>
      <c r="CL16" s="12"/>
      <c r="CM16" s="12"/>
      <c r="CN16" s="12"/>
      <c r="CO16" s="12"/>
      <c r="CP16" s="12"/>
      <c r="CQ16" s="12"/>
      <c r="CR16" s="12"/>
      <c r="CS16" s="12"/>
      <c r="CT16" s="12"/>
      <c r="CU16" s="12"/>
      <c r="CV16" s="12"/>
      <c r="CW16" s="12"/>
      <c r="CY16" s="13"/>
      <c r="DJ16" s="16"/>
      <c r="DK16" s="120"/>
      <c r="DL16" s="12"/>
      <c r="DM16" s="16"/>
      <c r="DN16" s="12"/>
      <c r="DO16" s="12"/>
      <c r="EA16" s="12"/>
      <c r="EB16" s="12"/>
      <c r="EC16" s="12"/>
      <c r="ED16" s="12"/>
      <c r="EE16" s="12"/>
      <c r="EF16" s="12"/>
      <c r="EG16" s="12"/>
      <c r="EH16" s="12"/>
      <c r="EI16" s="12"/>
      <c r="EJ16" s="12"/>
      <c r="EK16" s="12"/>
      <c r="EL16" s="12"/>
      <c r="EM16" s="12"/>
      <c r="EN16" s="12"/>
      <c r="EO16" s="12"/>
      <c r="EP16" s="12"/>
      <c r="EQ16" s="12"/>
      <c r="ER16" s="12"/>
      <c r="ES16" s="12"/>
      <c r="ET16" s="12"/>
      <c r="EU16" s="12"/>
      <c r="EV16" s="12"/>
      <c r="EX16" s="13"/>
      <c r="FI16" s="16"/>
      <c r="FJ16" s="120"/>
      <c r="FK16" s="12"/>
      <c r="FL16" s="16"/>
      <c r="FM16" s="12"/>
      <c r="FN16" s="12"/>
      <c r="FZ16" s="12"/>
      <c r="GA16" s="12"/>
      <c r="GB16" s="12"/>
      <c r="GC16" s="12"/>
      <c r="GD16" s="12"/>
      <c r="GE16" s="12"/>
      <c r="GF16" s="12"/>
      <c r="GG16" s="12"/>
      <c r="GH16" s="12"/>
      <c r="GI16" s="12"/>
      <c r="GJ16" s="12"/>
      <c r="GK16" s="12"/>
      <c r="GL16" s="12"/>
      <c r="GM16" s="12"/>
      <c r="GN16" s="12"/>
      <c r="GO16" s="12"/>
      <c r="GP16" s="12"/>
      <c r="GQ16" s="12"/>
      <c r="GR16" s="12"/>
      <c r="GS16" s="12"/>
      <c r="GT16" s="12"/>
      <c r="GU16" s="12"/>
    </row>
    <row r="17" spans="1:203" x14ac:dyDescent="0.25">
      <c r="A17" s="81" t="s">
        <v>527</v>
      </c>
      <c r="B17" s="1"/>
      <c r="G17" s="2"/>
      <c r="H17" t="s">
        <v>120</v>
      </c>
      <c r="I17" t="s">
        <v>186</v>
      </c>
      <c r="J17" s="78"/>
      <c r="K17" s="78">
        <v>66</v>
      </c>
      <c r="L17" s="16">
        <v>65.977999999999994</v>
      </c>
      <c r="M17" s="127"/>
      <c r="N17" s="130"/>
      <c r="O17" s="112"/>
      <c r="P17" s="12">
        <f>IF(N17&lt;0.01*L17,0.01,IF(N17&gt;100*L17,100,N17/L17))</f>
        <v>0.01</v>
      </c>
      <c r="Q17" s="67">
        <f>IF(O17&gt;0,O17/L17,0.01)</f>
        <v>0.01</v>
      </c>
      <c r="R17" s="1">
        <v>1</v>
      </c>
      <c r="U17">
        <v>0.25</v>
      </c>
      <c r="V17">
        <v>1</v>
      </c>
      <c r="W17">
        <v>1</v>
      </c>
      <c r="X17">
        <v>1</v>
      </c>
      <c r="Y17">
        <v>1</v>
      </c>
      <c r="Z17" s="45"/>
      <c r="AB17">
        <v>1</v>
      </c>
      <c r="AC17" s="25">
        <f t="shared" si="0"/>
        <v>-4.6051701859880909</v>
      </c>
      <c r="AD17" s="12" t="str">
        <f t="shared" si="1"/>
        <v>na</v>
      </c>
      <c r="AE17" s="12" t="str">
        <f t="shared" si="2"/>
        <v>na</v>
      </c>
      <c r="AF17" s="12">
        <f t="shared" si="3"/>
        <v>-2.7411727297548159</v>
      </c>
      <c r="AG17" s="12">
        <f t="shared" si="4"/>
        <v>-10.610991211954124</v>
      </c>
      <c r="AH17" s="12">
        <f t="shared" si="5"/>
        <v>-4.7537240629554489</v>
      </c>
      <c r="AI17" s="12">
        <f t="shared" si="6"/>
        <v>-8.3730367017965293</v>
      </c>
      <c r="AJ17" s="12">
        <f t="shared" si="7"/>
        <v>-4.8316539656268498</v>
      </c>
      <c r="AK17" s="12" t="str">
        <f t="shared" si="8"/>
        <v>na</v>
      </c>
      <c r="AL17" s="12" t="str">
        <f t="shared" si="9"/>
        <v>na</v>
      </c>
      <c r="AM17" s="12">
        <f t="shared" si="10"/>
        <v>-4.6051701859880909</v>
      </c>
      <c r="AN17" s="25">
        <f t="shared" si="11"/>
        <v>1</v>
      </c>
      <c r="AO17" s="12" t="str">
        <f t="shared" si="12"/>
        <v>na</v>
      </c>
      <c r="AP17" s="12" t="str">
        <f t="shared" si="13"/>
        <v>na</v>
      </c>
      <c r="AQ17" s="12">
        <f t="shared" si="14"/>
        <v>0.35430839002267572</v>
      </c>
      <c r="AR17" s="12">
        <f t="shared" si="15"/>
        <v>5.3090955424833792</v>
      </c>
      <c r="AS17" s="12">
        <f t="shared" si="16"/>
        <v>1.0655567117585847</v>
      </c>
      <c r="AT17" s="12">
        <f t="shared" si="17"/>
        <v>3.3057851239669418</v>
      </c>
      <c r="AU17" s="12">
        <f t="shared" si="18"/>
        <v>1.1007793603869929</v>
      </c>
      <c r="AV17" s="12" t="str">
        <f t="shared" si="19"/>
        <v>na</v>
      </c>
      <c r="AW17" s="12" t="str">
        <f t="shared" si="20"/>
        <v>na</v>
      </c>
      <c r="AX17" s="67">
        <f t="shared" si="21"/>
        <v>1</v>
      </c>
      <c r="AZ17" s="13"/>
      <c r="BK17" s="16"/>
      <c r="BL17" s="120"/>
      <c r="BM17" s="12"/>
      <c r="BN17" s="16"/>
      <c r="BO17" s="12"/>
      <c r="BP17" s="12"/>
      <c r="CB17" s="12"/>
      <c r="CC17" s="12"/>
      <c r="CD17" s="12"/>
      <c r="CE17" s="12"/>
      <c r="CF17" s="12"/>
      <c r="CG17" s="12"/>
      <c r="CH17" s="12"/>
      <c r="CI17" s="12"/>
      <c r="CJ17" s="12"/>
      <c r="CK17" s="12"/>
      <c r="CL17" s="12"/>
      <c r="CM17" s="12"/>
      <c r="CN17" s="12"/>
      <c r="CO17" s="12"/>
      <c r="CP17" s="12"/>
      <c r="CQ17" s="12"/>
      <c r="CR17" s="12"/>
      <c r="CS17" s="12"/>
      <c r="CT17" s="12"/>
      <c r="CU17" s="12"/>
      <c r="CV17" s="12"/>
      <c r="CW17" s="12"/>
      <c r="CY17" s="13"/>
      <c r="DJ17" s="16"/>
      <c r="DK17" s="120"/>
      <c r="DL17" s="12"/>
      <c r="DM17" s="16"/>
      <c r="DN17" s="12"/>
      <c r="DO17" s="12"/>
      <c r="EA17" s="12"/>
      <c r="EB17" s="12"/>
      <c r="EC17" s="12"/>
      <c r="ED17" s="12"/>
      <c r="EE17" s="12"/>
      <c r="EF17" s="12"/>
      <c r="EG17" s="12"/>
      <c r="EH17" s="12"/>
      <c r="EI17" s="12"/>
      <c r="EJ17" s="12"/>
      <c r="EK17" s="12"/>
      <c r="EL17" s="12"/>
      <c r="EM17" s="12"/>
      <c r="EN17" s="12"/>
      <c r="EO17" s="12"/>
      <c r="EP17" s="12"/>
      <c r="EQ17" s="12"/>
      <c r="ER17" s="12"/>
      <c r="ES17" s="12"/>
      <c r="ET17" s="12"/>
      <c r="EU17" s="12"/>
      <c r="EV17" s="12"/>
      <c r="EX17" s="13"/>
      <c r="FI17" s="16"/>
      <c r="FJ17" s="120"/>
      <c r="FK17" s="12"/>
      <c r="FL17" s="16"/>
      <c r="FM17" s="12"/>
      <c r="FN17" s="12"/>
      <c r="FZ17" s="12"/>
      <c r="GA17" s="12"/>
      <c r="GB17" s="12"/>
      <c r="GC17" s="12"/>
      <c r="GD17" s="12"/>
      <c r="GE17" s="12"/>
      <c r="GF17" s="12"/>
      <c r="GG17" s="12"/>
      <c r="GH17" s="12"/>
      <c r="GI17" s="12"/>
      <c r="GJ17" s="12"/>
      <c r="GK17" s="12"/>
      <c r="GL17" s="12"/>
      <c r="GM17" s="12"/>
      <c r="GN17" s="12"/>
      <c r="GO17" s="12"/>
      <c r="GP17" s="12"/>
      <c r="GQ17" s="12"/>
      <c r="GR17" s="12"/>
      <c r="GS17" s="12"/>
      <c r="GT17" s="12"/>
      <c r="GU17" s="12"/>
    </row>
    <row r="18" spans="1:203" x14ac:dyDescent="0.25">
      <c r="A18" s="81" t="s">
        <v>124</v>
      </c>
      <c r="B18" s="1"/>
      <c r="G18" s="2"/>
      <c r="H18" t="s">
        <v>120</v>
      </c>
      <c r="I18" t="s">
        <v>186</v>
      </c>
      <c r="J18" s="78"/>
      <c r="K18" s="78">
        <v>66</v>
      </c>
      <c r="L18" s="16">
        <v>6.8000000000000005E-2</v>
      </c>
      <c r="M18" s="127"/>
      <c r="N18" s="130"/>
      <c r="O18" s="112"/>
      <c r="P18" s="12">
        <f t="shared" ref="P18:P29" si="24">IF(N18&lt;0.01*L18,0.01,IF(N18&gt;100*L18,100,N18/L18))</f>
        <v>0.01</v>
      </c>
      <c r="Q18" s="67">
        <f t="shared" ref="Q18:Q29" si="25">IF(O18&gt;0,O18/L18,0.01)</f>
        <v>0.01</v>
      </c>
      <c r="R18" s="1">
        <v>1</v>
      </c>
      <c r="S18">
        <v>1</v>
      </c>
      <c r="U18">
        <v>0.375</v>
      </c>
      <c r="V18">
        <v>0.3</v>
      </c>
      <c r="W18">
        <v>1</v>
      </c>
      <c r="Z18" s="45"/>
      <c r="AB18">
        <v>1</v>
      </c>
      <c r="AC18" s="25">
        <f t="shared" si="0"/>
        <v>-4.6051701859880909</v>
      </c>
      <c r="AD18" s="12">
        <f t="shared" si="1"/>
        <v>-6.4071933022443002</v>
      </c>
      <c r="AE18" s="12" t="str">
        <f t="shared" si="2"/>
        <v>na</v>
      </c>
      <c r="AF18" s="12">
        <f t="shared" si="3"/>
        <v>-4.111759094632224</v>
      </c>
      <c r="AG18" s="12">
        <f t="shared" si="4"/>
        <v>-3.1832973635862372</v>
      </c>
      <c r="AH18" s="12">
        <f t="shared" si="5"/>
        <v>-4.7537240629554489</v>
      </c>
      <c r="AI18" s="12" t="str">
        <f t="shared" si="6"/>
        <v>na</v>
      </c>
      <c r="AJ18" s="12" t="str">
        <f t="shared" si="7"/>
        <v>na</v>
      </c>
      <c r="AK18" s="12" t="str">
        <f t="shared" si="8"/>
        <v>na</v>
      </c>
      <c r="AL18" s="12" t="str">
        <f t="shared" si="9"/>
        <v>na</v>
      </c>
      <c r="AM18" s="12">
        <f t="shared" si="10"/>
        <v>-4.6051701859880909</v>
      </c>
      <c r="AN18" s="25">
        <f t="shared" si="11"/>
        <v>1</v>
      </c>
      <c r="AO18" s="12">
        <f t="shared" si="12"/>
        <v>1.935727788279773</v>
      </c>
      <c r="AP18" s="12" t="str">
        <f t="shared" si="13"/>
        <v>na</v>
      </c>
      <c r="AQ18" s="12">
        <f t="shared" si="14"/>
        <v>0.79719387755102045</v>
      </c>
      <c r="AR18" s="12">
        <f t="shared" si="15"/>
        <v>0.47781859882350414</v>
      </c>
      <c r="AS18" s="12">
        <f t="shared" si="16"/>
        <v>1.0655567117585847</v>
      </c>
      <c r="AT18" s="12" t="str">
        <f t="shared" si="17"/>
        <v>na</v>
      </c>
      <c r="AU18" s="12" t="str">
        <f t="shared" si="18"/>
        <v>na</v>
      </c>
      <c r="AV18" s="12" t="str">
        <f t="shared" si="19"/>
        <v>na</v>
      </c>
      <c r="AW18" s="12" t="str">
        <f t="shared" si="20"/>
        <v>na</v>
      </c>
      <c r="AX18" s="67">
        <f t="shared" si="21"/>
        <v>1</v>
      </c>
      <c r="AZ18" s="13"/>
      <c r="BK18" s="16"/>
      <c r="BL18" s="120"/>
      <c r="BM18" s="12"/>
      <c r="BN18" s="16"/>
      <c r="BO18" s="12"/>
      <c r="BP18" s="12"/>
      <c r="CB18" s="12"/>
      <c r="CC18" s="12"/>
      <c r="CD18" s="12"/>
      <c r="CE18" s="12"/>
      <c r="CF18" s="12"/>
      <c r="CG18" s="12"/>
      <c r="CH18" s="12"/>
      <c r="CI18" s="12"/>
      <c r="CJ18" s="12"/>
      <c r="CK18" s="12"/>
      <c r="CL18" s="12"/>
      <c r="CM18" s="12"/>
      <c r="CN18" s="12"/>
      <c r="CO18" s="12"/>
      <c r="CP18" s="12"/>
      <c r="CQ18" s="12"/>
      <c r="CR18" s="12"/>
      <c r="CS18" s="12"/>
      <c r="CT18" s="12"/>
      <c r="CU18" s="12"/>
      <c r="CV18" s="12"/>
      <c r="CW18" s="12"/>
      <c r="CY18" s="13"/>
      <c r="DJ18" s="16"/>
      <c r="DK18" s="120"/>
      <c r="DL18" s="12"/>
      <c r="DM18" s="16"/>
      <c r="DN18" s="12"/>
      <c r="DO18" s="12"/>
      <c r="EA18" s="12"/>
      <c r="EB18" s="12"/>
      <c r="EC18" s="12"/>
      <c r="ED18" s="12"/>
      <c r="EE18" s="12"/>
      <c r="EF18" s="12"/>
      <c r="EG18" s="12"/>
      <c r="EH18" s="12"/>
      <c r="EI18" s="12"/>
      <c r="EJ18" s="12"/>
      <c r="EK18" s="12"/>
      <c r="EL18" s="12"/>
      <c r="EM18" s="12"/>
      <c r="EN18" s="12"/>
      <c r="EO18" s="12"/>
      <c r="EP18" s="12"/>
      <c r="EQ18" s="12"/>
      <c r="ER18" s="12"/>
      <c r="ES18" s="12"/>
      <c r="ET18" s="12"/>
      <c r="EU18" s="12"/>
      <c r="EV18" s="12"/>
      <c r="EX18" s="13"/>
      <c r="FI18" s="16"/>
      <c r="FJ18" s="120"/>
      <c r="FK18" s="12"/>
      <c r="FL18" s="16"/>
      <c r="FM18" s="12"/>
      <c r="FN18" s="12"/>
      <c r="FZ18" s="12"/>
      <c r="GA18" s="12"/>
      <c r="GB18" s="12"/>
      <c r="GC18" s="12"/>
      <c r="GD18" s="12"/>
      <c r="GE18" s="12"/>
      <c r="GF18" s="12"/>
      <c r="GG18" s="12"/>
      <c r="GH18" s="12"/>
      <c r="GI18" s="12"/>
      <c r="GJ18" s="12"/>
      <c r="GK18" s="12"/>
      <c r="GL18" s="12"/>
      <c r="GM18" s="12"/>
      <c r="GN18" s="12"/>
      <c r="GO18" s="12"/>
      <c r="GP18" s="12"/>
      <c r="GQ18" s="12"/>
      <c r="GR18" s="12"/>
      <c r="GS18" s="12"/>
      <c r="GT18" s="12"/>
      <c r="GU18" s="12"/>
    </row>
    <row r="19" spans="1:203" x14ac:dyDescent="0.25">
      <c r="A19" s="81" t="s">
        <v>102</v>
      </c>
      <c r="B19" s="1"/>
      <c r="G19" s="2"/>
      <c r="H19" t="s">
        <v>8</v>
      </c>
      <c r="I19" t="s">
        <v>186</v>
      </c>
      <c r="J19" s="78"/>
      <c r="K19" s="78">
        <v>16</v>
      </c>
      <c r="L19" s="12">
        <v>4711.04</v>
      </c>
      <c r="M19" s="126"/>
      <c r="N19" s="17"/>
      <c r="O19" s="18"/>
      <c r="P19" s="12">
        <f t="shared" si="24"/>
        <v>0.01</v>
      </c>
      <c r="Q19" s="67">
        <f t="shared" si="25"/>
        <v>0.01</v>
      </c>
      <c r="R19" s="1">
        <v>1</v>
      </c>
      <c r="U19">
        <v>0.125</v>
      </c>
      <c r="V19">
        <v>0.15</v>
      </c>
      <c r="W19">
        <v>1</v>
      </c>
      <c r="Y19">
        <v>1</v>
      </c>
      <c r="Z19" s="45"/>
      <c r="AA19">
        <v>1</v>
      </c>
      <c r="AB19">
        <v>1</v>
      </c>
      <c r="AC19" s="25">
        <f t="shared" si="0"/>
        <v>-4.6051701859880909</v>
      </c>
      <c r="AD19" s="12" t="str">
        <f t="shared" si="1"/>
        <v>na</v>
      </c>
      <c r="AE19" s="12" t="str">
        <f t="shared" si="2"/>
        <v>na</v>
      </c>
      <c r="AF19" s="12">
        <f t="shared" si="3"/>
        <v>-1.3705863648774079</v>
      </c>
      <c r="AG19" s="12">
        <f t="shared" si="4"/>
        <v>-1.5916486817931186</v>
      </c>
      <c r="AH19" s="12">
        <f t="shared" si="5"/>
        <v>-4.7537240629554489</v>
      </c>
      <c r="AI19" s="12" t="str">
        <f t="shared" si="6"/>
        <v>na</v>
      </c>
      <c r="AJ19" s="12">
        <f t="shared" si="7"/>
        <v>-4.8316539656268498</v>
      </c>
      <c r="AK19" s="12" t="str">
        <f t="shared" si="8"/>
        <v>na</v>
      </c>
      <c r="AL19" s="12">
        <f t="shared" si="9"/>
        <v>-4.6051701859880909</v>
      </c>
      <c r="AM19" s="12">
        <f t="shared" si="10"/>
        <v>-4.6051701859880909</v>
      </c>
      <c r="AN19" s="25">
        <f t="shared" si="11"/>
        <v>1</v>
      </c>
      <c r="AO19" s="12" t="str">
        <f t="shared" si="12"/>
        <v>na</v>
      </c>
      <c r="AP19" s="12" t="str">
        <f t="shared" si="13"/>
        <v>na</v>
      </c>
      <c r="AQ19" s="12">
        <f t="shared" si="14"/>
        <v>8.8577097505668931E-2</v>
      </c>
      <c r="AR19" s="12">
        <f t="shared" si="15"/>
        <v>0.11945464970587603</v>
      </c>
      <c r="AS19" s="12">
        <f t="shared" si="16"/>
        <v>1.0655567117585847</v>
      </c>
      <c r="AT19" s="12" t="str">
        <f t="shared" si="17"/>
        <v>na</v>
      </c>
      <c r="AU19" s="12">
        <f t="shared" si="18"/>
        <v>1.1007793603869929</v>
      </c>
      <c r="AV19" s="12" t="str">
        <f t="shared" si="19"/>
        <v>na</v>
      </c>
      <c r="AW19" s="12">
        <f t="shared" si="20"/>
        <v>1</v>
      </c>
      <c r="AX19" s="67">
        <f t="shared" si="21"/>
        <v>1</v>
      </c>
      <c r="AZ19" s="13"/>
      <c r="BK19" s="12"/>
      <c r="BL19" s="36"/>
      <c r="BM19" s="16"/>
      <c r="BN19" s="16"/>
      <c r="BO19" s="12"/>
      <c r="BP19" s="12"/>
      <c r="CB19" s="12"/>
      <c r="CC19" s="12"/>
      <c r="CD19" s="12"/>
      <c r="CE19" s="12"/>
      <c r="CF19" s="12"/>
      <c r="CG19" s="12"/>
      <c r="CH19" s="12"/>
      <c r="CI19" s="12"/>
      <c r="CJ19" s="12"/>
      <c r="CK19" s="12"/>
      <c r="CL19" s="12"/>
      <c r="CM19" s="12"/>
      <c r="CN19" s="12"/>
      <c r="CO19" s="12"/>
      <c r="CP19" s="12"/>
      <c r="CQ19" s="12"/>
      <c r="CR19" s="12"/>
      <c r="CS19" s="12"/>
      <c r="CT19" s="12"/>
      <c r="CU19" s="12"/>
      <c r="CV19" s="12"/>
      <c r="CW19" s="12"/>
      <c r="CY19" s="13"/>
      <c r="DJ19" s="12"/>
      <c r="DK19" s="36"/>
      <c r="DL19" s="16"/>
      <c r="DM19" s="16"/>
      <c r="DN19" s="12"/>
      <c r="DO19" s="12"/>
      <c r="EA19" s="12"/>
      <c r="EB19" s="12"/>
      <c r="EC19" s="12"/>
      <c r="ED19" s="12"/>
      <c r="EE19" s="12"/>
      <c r="EF19" s="12"/>
      <c r="EG19" s="12"/>
      <c r="EH19" s="12"/>
      <c r="EI19" s="12"/>
      <c r="EJ19" s="12"/>
      <c r="EK19" s="12"/>
      <c r="EL19" s="12"/>
      <c r="EM19" s="12"/>
      <c r="EN19" s="12"/>
      <c r="EO19" s="12"/>
      <c r="EP19" s="12"/>
      <c r="EQ19" s="12"/>
      <c r="ER19" s="12"/>
      <c r="ES19" s="12"/>
      <c r="ET19" s="12"/>
      <c r="EU19" s="12"/>
      <c r="EV19" s="12"/>
      <c r="EX19" s="13"/>
      <c r="FI19" s="12"/>
      <c r="FJ19" s="36"/>
      <c r="FK19" s="16"/>
      <c r="FL19" s="16"/>
      <c r="FM19" s="12"/>
      <c r="FN19" s="12"/>
      <c r="FZ19" s="12"/>
      <c r="GA19" s="12"/>
      <c r="GB19" s="12"/>
      <c r="GC19" s="12"/>
      <c r="GD19" s="12"/>
      <c r="GE19" s="12"/>
      <c r="GF19" s="12"/>
      <c r="GG19" s="12"/>
      <c r="GH19" s="12"/>
      <c r="GI19" s="12"/>
      <c r="GJ19" s="12"/>
      <c r="GK19" s="12"/>
      <c r="GL19" s="12"/>
      <c r="GM19" s="12"/>
      <c r="GN19" s="12"/>
      <c r="GO19" s="12"/>
      <c r="GP19" s="12"/>
      <c r="GQ19" s="12"/>
      <c r="GR19" s="12"/>
      <c r="GS19" s="12"/>
      <c r="GT19" s="12"/>
      <c r="GU19" s="12"/>
    </row>
    <row r="20" spans="1:203" x14ac:dyDescent="0.25">
      <c r="A20" s="81" t="s">
        <v>128</v>
      </c>
      <c r="B20" s="1"/>
      <c r="G20" s="2"/>
      <c r="H20" t="s">
        <v>120</v>
      </c>
      <c r="I20" t="s">
        <v>186</v>
      </c>
      <c r="J20" s="78"/>
      <c r="K20" s="78">
        <v>66</v>
      </c>
      <c r="L20" s="16">
        <v>7.8E-2</v>
      </c>
      <c r="M20" s="127"/>
      <c r="N20" s="121"/>
      <c r="O20" s="112"/>
      <c r="P20" s="12">
        <f t="shared" si="24"/>
        <v>0.01</v>
      </c>
      <c r="Q20" s="67">
        <f t="shared" si="25"/>
        <v>0.01</v>
      </c>
      <c r="R20" s="1">
        <v>1</v>
      </c>
      <c r="S20">
        <v>0.25</v>
      </c>
      <c r="U20">
        <v>0.25</v>
      </c>
      <c r="V20">
        <v>0.25</v>
      </c>
      <c r="W20">
        <v>1</v>
      </c>
      <c r="Y20">
        <v>1</v>
      </c>
      <c r="Z20" s="45">
        <v>1</v>
      </c>
      <c r="AC20" s="25">
        <f t="shared" si="0"/>
        <v>-4.6051701859880909</v>
      </c>
      <c r="AD20" s="12">
        <f t="shared" si="1"/>
        <v>-1.601798325561075</v>
      </c>
      <c r="AE20" s="12" t="str">
        <f t="shared" si="2"/>
        <v>na</v>
      </c>
      <c r="AF20" s="12">
        <f t="shared" si="3"/>
        <v>-2.7411727297548159</v>
      </c>
      <c r="AG20" s="12">
        <f t="shared" si="4"/>
        <v>-2.652747802988531</v>
      </c>
      <c r="AH20" s="12">
        <f t="shared" si="5"/>
        <v>-4.7537240629554489</v>
      </c>
      <c r="AI20" s="12" t="str">
        <f t="shared" si="6"/>
        <v>na</v>
      </c>
      <c r="AJ20" s="12">
        <f t="shared" si="7"/>
        <v>-4.8316539656268498</v>
      </c>
      <c r="AK20" s="12">
        <f t="shared" si="8"/>
        <v>-4.6051701859880909</v>
      </c>
      <c r="AL20" s="12" t="str">
        <f t="shared" si="9"/>
        <v>na</v>
      </c>
      <c r="AM20" s="12" t="str">
        <f t="shared" si="10"/>
        <v>na</v>
      </c>
      <c r="AN20" s="25">
        <f t="shared" si="11"/>
        <v>1</v>
      </c>
      <c r="AO20" s="12">
        <f t="shared" si="12"/>
        <v>0.12098298676748581</v>
      </c>
      <c r="AP20" s="12" t="str">
        <f t="shared" si="13"/>
        <v>na</v>
      </c>
      <c r="AQ20" s="12">
        <f t="shared" si="14"/>
        <v>0.35430839002267572</v>
      </c>
      <c r="AR20" s="12">
        <f t="shared" si="15"/>
        <v>0.3318184714052112</v>
      </c>
      <c r="AS20" s="12">
        <f t="shared" si="16"/>
        <v>1.0655567117585847</v>
      </c>
      <c r="AT20" s="12" t="str">
        <f t="shared" si="17"/>
        <v>na</v>
      </c>
      <c r="AU20" s="12">
        <f t="shared" si="18"/>
        <v>1.1007793603869929</v>
      </c>
      <c r="AV20" s="12">
        <f t="shared" si="19"/>
        <v>1</v>
      </c>
      <c r="AW20" s="12" t="str">
        <f t="shared" si="20"/>
        <v>na</v>
      </c>
      <c r="AX20" s="67" t="str">
        <f t="shared" si="21"/>
        <v>na</v>
      </c>
      <c r="AZ20" s="13"/>
      <c r="BK20" s="16"/>
      <c r="BL20" s="120"/>
      <c r="BM20" s="16"/>
      <c r="BN20" s="16"/>
      <c r="BO20" s="12"/>
      <c r="BP20" s="12"/>
      <c r="CB20" s="12"/>
      <c r="CC20" s="12"/>
      <c r="CD20" s="12"/>
      <c r="CE20" s="12"/>
      <c r="CF20" s="12"/>
      <c r="CG20" s="12"/>
      <c r="CH20" s="12"/>
      <c r="CI20" s="12"/>
      <c r="CJ20" s="12"/>
      <c r="CK20" s="12"/>
      <c r="CL20" s="12"/>
      <c r="CM20" s="12"/>
      <c r="CN20" s="12"/>
      <c r="CO20" s="12"/>
      <c r="CP20" s="12"/>
      <c r="CQ20" s="12"/>
      <c r="CR20" s="12"/>
      <c r="CS20" s="12"/>
      <c r="CT20" s="12"/>
      <c r="CU20" s="12"/>
      <c r="CV20" s="12"/>
      <c r="CW20" s="12"/>
      <c r="CY20" s="13"/>
      <c r="DJ20" s="16"/>
      <c r="DK20" s="120"/>
      <c r="DL20" s="16"/>
      <c r="DM20" s="16"/>
      <c r="DN20" s="12"/>
      <c r="DO20" s="12"/>
      <c r="EA20" s="12"/>
      <c r="EB20" s="12"/>
      <c r="EC20" s="12"/>
      <c r="ED20" s="12"/>
      <c r="EE20" s="12"/>
      <c r="EF20" s="12"/>
      <c r="EG20" s="12"/>
      <c r="EH20" s="12"/>
      <c r="EI20" s="12"/>
      <c r="EJ20" s="12"/>
      <c r="EK20" s="12"/>
      <c r="EL20" s="12"/>
      <c r="EM20" s="12"/>
      <c r="EN20" s="12"/>
      <c r="EO20" s="12"/>
      <c r="EP20" s="12"/>
      <c r="EQ20" s="12"/>
      <c r="ER20" s="12"/>
      <c r="ES20" s="12"/>
      <c r="ET20" s="12"/>
      <c r="EU20" s="12"/>
      <c r="EV20" s="12"/>
      <c r="EX20" s="13"/>
      <c r="FI20" s="16"/>
      <c r="FJ20" s="120"/>
      <c r="FK20" s="16"/>
      <c r="FL20" s="16"/>
      <c r="FM20" s="12"/>
      <c r="FN20" s="12"/>
      <c r="FZ20" s="12"/>
      <c r="GA20" s="12"/>
      <c r="GB20" s="12"/>
      <c r="GC20" s="12"/>
      <c r="GD20" s="12"/>
      <c r="GE20" s="12"/>
      <c r="GF20" s="12"/>
      <c r="GG20" s="12"/>
      <c r="GH20" s="12"/>
      <c r="GI20" s="12"/>
      <c r="GJ20" s="12"/>
      <c r="GK20" s="12"/>
      <c r="GL20" s="12"/>
      <c r="GM20" s="12"/>
      <c r="GN20" s="12"/>
      <c r="GO20" s="12"/>
      <c r="GP20" s="12"/>
      <c r="GQ20" s="12"/>
      <c r="GR20" s="12"/>
      <c r="GS20" s="12"/>
      <c r="GT20" s="12"/>
      <c r="GU20" s="12"/>
    </row>
    <row r="21" spans="1:203" ht="15.75" x14ac:dyDescent="0.25">
      <c r="A21" s="82" t="s">
        <v>104</v>
      </c>
      <c r="B21" s="1"/>
      <c r="G21" s="2"/>
      <c r="H21" t="s">
        <v>8</v>
      </c>
      <c r="I21" t="s">
        <v>186</v>
      </c>
      <c r="J21" s="78"/>
      <c r="K21" s="78">
        <v>16</v>
      </c>
      <c r="L21" s="12">
        <v>188.09</v>
      </c>
      <c r="M21" s="126"/>
      <c r="N21" s="37"/>
      <c r="O21" s="18"/>
      <c r="P21" s="12">
        <f t="shared" si="24"/>
        <v>0.01</v>
      </c>
      <c r="Q21" s="67">
        <f t="shared" si="25"/>
        <v>0.01</v>
      </c>
      <c r="R21" s="1">
        <v>1</v>
      </c>
      <c r="S21">
        <v>1</v>
      </c>
      <c r="T21">
        <v>1</v>
      </c>
      <c r="U21">
        <v>0.25</v>
      </c>
      <c r="V21">
        <v>0.25</v>
      </c>
      <c r="W21">
        <v>1</v>
      </c>
      <c r="Z21" s="45"/>
      <c r="AB21">
        <v>1</v>
      </c>
      <c r="AC21" s="25">
        <f t="shared" si="0"/>
        <v>-4.6051701859880909</v>
      </c>
      <c r="AD21" s="12">
        <f t="shared" si="1"/>
        <v>-6.4071933022443002</v>
      </c>
      <c r="AE21" s="12">
        <f t="shared" si="2"/>
        <v>-4.6051701859880909</v>
      </c>
      <c r="AF21" s="12">
        <f t="shared" si="3"/>
        <v>-2.7411727297548159</v>
      </c>
      <c r="AG21" s="12">
        <f t="shared" si="4"/>
        <v>-2.652747802988531</v>
      </c>
      <c r="AH21" s="12">
        <f t="shared" si="5"/>
        <v>-4.7537240629554489</v>
      </c>
      <c r="AI21" s="12" t="str">
        <f t="shared" si="6"/>
        <v>na</v>
      </c>
      <c r="AJ21" s="12" t="str">
        <f t="shared" si="7"/>
        <v>na</v>
      </c>
      <c r="AK21" s="12" t="str">
        <f t="shared" si="8"/>
        <v>na</v>
      </c>
      <c r="AL21" s="12" t="str">
        <f t="shared" si="9"/>
        <v>na</v>
      </c>
      <c r="AM21" s="12">
        <f t="shared" si="10"/>
        <v>-4.6051701859880909</v>
      </c>
      <c r="AN21" s="25">
        <f t="shared" si="11"/>
        <v>1</v>
      </c>
      <c r="AO21" s="12">
        <f t="shared" si="12"/>
        <v>1.935727788279773</v>
      </c>
      <c r="AP21" s="12">
        <f t="shared" si="13"/>
        <v>1</v>
      </c>
      <c r="AQ21" s="12">
        <f t="shared" si="14"/>
        <v>0.35430839002267572</v>
      </c>
      <c r="AR21" s="12">
        <f t="shared" si="15"/>
        <v>0.3318184714052112</v>
      </c>
      <c r="AS21" s="12">
        <f t="shared" si="16"/>
        <v>1.0655567117585847</v>
      </c>
      <c r="AT21" s="12" t="str">
        <f t="shared" si="17"/>
        <v>na</v>
      </c>
      <c r="AU21" s="12" t="str">
        <f t="shared" si="18"/>
        <v>na</v>
      </c>
      <c r="AV21" s="12" t="str">
        <f t="shared" si="19"/>
        <v>na</v>
      </c>
      <c r="AW21" s="12" t="str">
        <f t="shared" si="20"/>
        <v>na</v>
      </c>
      <c r="AX21" s="67">
        <f t="shared" si="21"/>
        <v>1</v>
      </c>
      <c r="AZ21" s="110"/>
      <c r="BK21" s="12"/>
      <c r="BL21" s="36"/>
      <c r="BN21" s="16"/>
      <c r="BO21" s="12"/>
      <c r="BP21" s="12"/>
      <c r="CB21" s="12"/>
      <c r="CC21" s="12"/>
      <c r="CD21" s="12"/>
      <c r="CE21" s="12"/>
      <c r="CF21" s="12"/>
      <c r="CG21" s="12"/>
      <c r="CH21" s="12"/>
      <c r="CI21" s="12"/>
      <c r="CJ21" s="12"/>
      <c r="CK21" s="12"/>
      <c r="CL21" s="12"/>
      <c r="CM21" s="12"/>
      <c r="CN21" s="12"/>
      <c r="CO21" s="12"/>
      <c r="CP21" s="12"/>
      <c r="CQ21" s="12"/>
      <c r="CR21" s="12"/>
      <c r="CS21" s="12"/>
      <c r="CT21" s="12"/>
      <c r="CU21" s="12"/>
      <c r="CV21" s="12"/>
      <c r="CW21" s="12"/>
      <c r="CY21" s="110"/>
      <c r="DJ21" s="12"/>
      <c r="DK21" s="36"/>
      <c r="DM21" s="16"/>
      <c r="DN21" s="12"/>
      <c r="DO21" s="12"/>
      <c r="EA21" s="12"/>
      <c r="EB21" s="12"/>
      <c r="EC21" s="12"/>
      <c r="ED21" s="12"/>
      <c r="EE21" s="12"/>
      <c r="EF21" s="12"/>
      <c r="EG21" s="12"/>
      <c r="EH21" s="12"/>
      <c r="EI21" s="12"/>
      <c r="EJ21" s="12"/>
      <c r="EK21" s="12"/>
      <c r="EL21" s="12"/>
      <c r="EM21" s="12"/>
      <c r="EN21" s="12"/>
      <c r="EO21" s="12"/>
      <c r="EP21" s="12"/>
      <c r="EQ21" s="12"/>
      <c r="ER21" s="12"/>
      <c r="ES21" s="12"/>
      <c r="ET21" s="12"/>
      <c r="EU21" s="12"/>
      <c r="EV21" s="12"/>
      <c r="EX21" s="110"/>
      <c r="FI21" s="12"/>
      <c r="FJ21" s="36"/>
      <c r="FL21" s="16"/>
      <c r="FM21" s="12"/>
      <c r="FN21" s="12"/>
      <c r="FZ21" s="12"/>
      <c r="GA21" s="12"/>
      <c r="GB21" s="12"/>
      <c r="GC21" s="12"/>
      <c r="GD21" s="12"/>
      <c r="GE21" s="12"/>
      <c r="GF21" s="12"/>
      <c r="GG21" s="12"/>
      <c r="GH21" s="12"/>
      <c r="GI21" s="12"/>
      <c r="GJ21" s="12"/>
      <c r="GK21" s="12"/>
      <c r="GL21" s="12"/>
      <c r="GM21" s="12"/>
      <c r="GN21" s="12"/>
      <c r="GO21" s="12"/>
      <c r="GP21" s="12"/>
      <c r="GQ21" s="12"/>
      <c r="GR21" s="12"/>
      <c r="GS21" s="12"/>
      <c r="GT21" s="12"/>
      <c r="GU21" s="12"/>
    </row>
    <row r="22" spans="1:203" x14ac:dyDescent="0.25">
      <c r="A22" s="81" t="s">
        <v>105</v>
      </c>
      <c r="B22" s="1"/>
      <c r="G22" s="2"/>
      <c r="H22" t="s">
        <v>8</v>
      </c>
      <c r="I22" t="s">
        <v>186</v>
      </c>
      <c r="J22" s="78"/>
      <c r="K22" s="78">
        <v>16</v>
      </c>
      <c r="L22" s="16">
        <v>105.34</v>
      </c>
      <c r="M22" s="126"/>
      <c r="N22" s="17"/>
      <c r="O22" s="18"/>
      <c r="P22" s="12">
        <f t="shared" si="24"/>
        <v>0.01</v>
      </c>
      <c r="Q22" s="67">
        <f t="shared" si="25"/>
        <v>0.01</v>
      </c>
      <c r="R22" s="1">
        <v>1</v>
      </c>
      <c r="S22">
        <v>1</v>
      </c>
      <c r="T22">
        <v>1</v>
      </c>
      <c r="U22">
        <v>0.25</v>
      </c>
      <c r="V22">
        <v>0.25</v>
      </c>
      <c r="W22">
        <v>1</v>
      </c>
      <c r="Z22" s="45"/>
      <c r="AB22">
        <v>1</v>
      </c>
      <c r="AC22" s="25">
        <f t="shared" si="0"/>
        <v>-4.6051701859880909</v>
      </c>
      <c r="AD22" s="12">
        <f t="shared" si="1"/>
        <v>-6.4071933022443002</v>
      </c>
      <c r="AE22" s="12">
        <f t="shared" si="2"/>
        <v>-4.6051701859880909</v>
      </c>
      <c r="AF22" s="12">
        <f t="shared" si="3"/>
        <v>-2.7411727297548159</v>
      </c>
      <c r="AG22" s="12">
        <f t="shared" si="4"/>
        <v>-2.652747802988531</v>
      </c>
      <c r="AH22" s="12">
        <f t="shared" si="5"/>
        <v>-4.7537240629554489</v>
      </c>
      <c r="AI22" s="12" t="str">
        <f t="shared" si="6"/>
        <v>na</v>
      </c>
      <c r="AJ22" s="12" t="str">
        <f t="shared" si="7"/>
        <v>na</v>
      </c>
      <c r="AK22" s="12" t="str">
        <f t="shared" si="8"/>
        <v>na</v>
      </c>
      <c r="AL22" s="12" t="str">
        <f t="shared" si="9"/>
        <v>na</v>
      </c>
      <c r="AM22" s="12">
        <f t="shared" si="10"/>
        <v>-4.6051701859880909</v>
      </c>
      <c r="AN22" s="25">
        <f t="shared" si="11"/>
        <v>1</v>
      </c>
      <c r="AO22" s="12">
        <f t="shared" si="12"/>
        <v>1.935727788279773</v>
      </c>
      <c r="AP22" s="12">
        <f t="shared" si="13"/>
        <v>1</v>
      </c>
      <c r="AQ22" s="12">
        <f t="shared" si="14"/>
        <v>0.35430839002267572</v>
      </c>
      <c r="AR22" s="12">
        <f t="shared" si="15"/>
        <v>0.3318184714052112</v>
      </c>
      <c r="AS22" s="12">
        <f t="shared" si="16"/>
        <v>1.0655567117585847</v>
      </c>
      <c r="AT22" s="12" t="str">
        <f t="shared" si="17"/>
        <v>na</v>
      </c>
      <c r="AU22" s="12" t="str">
        <f t="shared" si="18"/>
        <v>na</v>
      </c>
      <c r="AV22" s="12" t="str">
        <f t="shared" si="19"/>
        <v>na</v>
      </c>
      <c r="AW22" s="12" t="str">
        <f t="shared" si="20"/>
        <v>na</v>
      </c>
      <c r="AX22" s="67">
        <f t="shared" si="21"/>
        <v>1</v>
      </c>
      <c r="AZ22" s="13"/>
      <c r="BK22" s="16"/>
      <c r="BL22" s="36"/>
      <c r="BM22" s="16"/>
      <c r="BN22" s="16"/>
      <c r="BO22" s="12"/>
      <c r="BP22" s="12"/>
      <c r="CB22" s="12"/>
      <c r="CC22" s="12"/>
      <c r="CD22" s="12"/>
      <c r="CE22" s="12"/>
      <c r="CF22" s="12"/>
      <c r="CG22" s="12"/>
      <c r="CH22" s="12"/>
      <c r="CI22" s="12"/>
      <c r="CJ22" s="12"/>
      <c r="CK22" s="12"/>
      <c r="CL22" s="12"/>
      <c r="CM22" s="12"/>
      <c r="CN22" s="12"/>
      <c r="CO22" s="12"/>
      <c r="CP22" s="12"/>
      <c r="CQ22" s="12"/>
      <c r="CR22" s="12"/>
      <c r="CS22" s="12"/>
      <c r="CT22" s="12"/>
      <c r="CU22" s="12"/>
      <c r="CV22" s="12"/>
      <c r="CW22" s="12"/>
      <c r="CY22" s="13"/>
      <c r="DJ22" s="16"/>
      <c r="DK22" s="36"/>
      <c r="DL22" s="16"/>
      <c r="DM22" s="16"/>
      <c r="DN22" s="12"/>
      <c r="DO22" s="12"/>
      <c r="EA22" s="12"/>
      <c r="EB22" s="12"/>
      <c r="EC22" s="12"/>
      <c r="ED22" s="12"/>
      <c r="EE22" s="12"/>
      <c r="EF22" s="12"/>
      <c r="EG22" s="12"/>
      <c r="EH22" s="12"/>
      <c r="EI22" s="12"/>
      <c r="EJ22" s="12"/>
      <c r="EK22" s="12"/>
      <c r="EL22" s="12"/>
      <c r="EM22" s="12"/>
      <c r="EN22" s="12"/>
      <c r="EO22" s="12"/>
      <c r="EP22" s="12"/>
      <c r="EQ22" s="12"/>
      <c r="ER22" s="12"/>
      <c r="ES22" s="12"/>
      <c r="ET22" s="12"/>
      <c r="EU22" s="12"/>
      <c r="EV22" s="12"/>
      <c r="EX22" s="13"/>
      <c r="FI22" s="16"/>
      <c r="FJ22" s="36"/>
      <c r="FK22" s="16"/>
      <c r="FL22" s="16"/>
      <c r="FM22" s="12"/>
      <c r="FN22" s="12"/>
      <c r="FZ22" s="12"/>
      <c r="GA22" s="12"/>
      <c r="GB22" s="12"/>
      <c r="GC22" s="12"/>
      <c r="GD22" s="12"/>
      <c r="GE22" s="12"/>
      <c r="GF22" s="12"/>
      <c r="GG22" s="12"/>
      <c r="GH22" s="12"/>
      <c r="GI22" s="12"/>
      <c r="GJ22" s="12"/>
      <c r="GK22" s="12"/>
      <c r="GL22" s="12"/>
      <c r="GM22" s="12"/>
      <c r="GN22" s="12"/>
      <c r="GO22" s="12"/>
      <c r="GP22" s="12"/>
      <c r="GQ22" s="12"/>
      <c r="GR22" s="12"/>
      <c r="GS22" s="12"/>
      <c r="GT22" s="12"/>
      <c r="GU22" s="12"/>
    </row>
    <row r="23" spans="1:203" ht="15.75" x14ac:dyDescent="0.25">
      <c r="A23" s="81" t="s">
        <v>108</v>
      </c>
      <c r="B23" s="1"/>
      <c r="G23" s="2"/>
      <c r="H23" t="s">
        <v>120</v>
      </c>
      <c r="I23" t="s">
        <v>186</v>
      </c>
      <c r="J23" s="78"/>
      <c r="K23" s="78">
        <v>66</v>
      </c>
      <c r="L23" s="16">
        <v>26.869</v>
      </c>
      <c r="M23" s="128"/>
      <c r="N23" s="121"/>
      <c r="O23" s="112"/>
      <c r="P23" s="12">
        <f t="shared" si="24"/>
        <v>0.01</v>
      </c>
      <c r="Q23" s="67">
        <f t="shared" si="25"/>
        <v>0.01</v>
      </c>
      <c r="R23" s="1">
        <v>1</v>
      </c>
      <c r="S23">
        <v>0.25</v>
      </c>
      <c r="T23">
        <v>1</v>
      </c>
      <c r="U23">
        <v>0.25</v>
      </c>
      <c r="V23">
        <v>0.25</v>
      </c>
      <c r="W23">
        <v>1</v>
      </c>
      <c r="X23">
        <v>0.25</v>
      </c>
      <c r="Y23">
        <v>1</v>
      </c>
      <c r="Z23" s="45"/>
      <c r="AB23" s="53">
        <v>1</v>
      </c>
      <c r="AC23" s="25">
        <f t="shared" si="0"/>
        <v>-4.6051701859880909</v>
      </c>
      <c r="AD23" s="12">
        <f t="shared" si="1"/>
        <v>-1.601798325561075</v>
      </c>
      <c r="AE23" s="12">
        <f t="shared" si="2"/>
        <v>-4.6051701859880909</v>
      </c>
      <c r="AF23" s="12">
        <f t="shared" si="3"/>
        <v>-2.7411727297548159</v>
      </c>
      <c r="AG23" s="12">
        <f t="shared" si="4"/>
        <v>-2.652747802988531</v>
      </c>
      <c r="AH23" s="12">
        <f t="shared" si="5"/>
        <v>-4.7537240629554489</v>
      </c>
      <c r="AI23" s="12">
        <f t="shared" si="6"/>
        <v>-2.0932591754491323</v>
      </c>
      <c r="AJ23" s="12">
        <f t="shared" si="7"/>
        <v>-4.8316539656268498</v>
      </c>
      <c r="AK23" s="12" t="str">
        <f t="shared" si="8"/>
        <v>na</v>
      </c>
      <c r="AL23" s="12" t="str">
        <f t="shared" si="9"/>
        <v>na</v>
      </c>
      <c r="AM23" s="12">
        <f t="shared" si="10"/>
        <v>-4.6051701859880909</v>
      </c>
      <c r="AN23" s="25">
        <f t="shared" si="11"/>
        <v>1</v>
      </c>
      <c r="AO23" s="12">
        <f t="shared" si="12"/>
        <v>0.12098298676748581</v>
      </c>
      <c r="AP23" s="12">
        <f t="shared" si="13"/>
        <v>1</v>
      </c>
      <c r="AQ23" s="12">
        <f t="shared" si="14"/>
        <v>0.35430839002267572</v>
      </c>
      <c r="AR23" s="12">
        <f t="shared" si="15"/>
        <v>0.3318184714052112</v>
      </c>
      <c r="AS23" s="12">
        <f t="shared" si="16"/>
        <v>1.0655567117585847</v>
      </c>
      <c r="AT23" s="12">
        <f t="shared" si="17"/>
        <v>0.20661157024793386</v>
      </c>
      <c r="AU23" s="12">
        <f t="shared" si="18"/>
        <v>1.1007793603869929</v>
      </c>
      <c r="AV23" s="12" t="str">
        <f t="shared" si="19"/>
        <v>na</v>
      </c>
      <c r="AW23" s="12" t="str">
        <f t="shared" si="20"/>
        <v>na</v>
      </c>
      <c r="AX23" s="67">
        <f t="shared" si="21"/>
        <v>1</v>
      </c>
      <c r="AZ23" s="13"/>
      <c r="BK23" s="16"/>
      <c r="BL23" s="36"/>
      <c r="BM23" s="16"/>
      <c r="BN23" s="16"/>
      <c r="BO23" s="12"/>
      <c r="BP23" s="12"/>
      <c r="CA23" s="53"/>
      <c r="CB23" s="12"/>
      <c r="CC23" s="12"/>
      <c r="CD23" s="12"/>
      <c r="CE23" s="12"/>
      <c r="CF23" s="12"/>
      <c r="CG23" s="12"/>
      <c r="CH23" s="12"/>
      <c r="CI23" s="12"/>
      <c r="CJ23" s="12"/>
      <c r="CK23" s="12"/>
      <c r="CL23" s="12"/>
      <c r="CM23" s="12"/>
      <c r="CN23" s="12"/>
      <c r="CO23" s="12"/>
      <c r="CP23" s="12"/>
      <c r="CQ23" s="12"/>
      <c r="CR23" s="12"/>
      <c r="CS23" s="12"/>
      <c r="CT23" s="12"/>
      <c r="CU23" s="12"/>
      <c r="CV23" s="12"/>
      <c r="CW23" s="12"/>
      <c r="CY23" s="13"/>
      <c r="DJ23" s="16"/>
      <c r="DK23" s="36"/>
      <c r="DL23" s="16"/>
      <c r="DM23" s="16"/>
      <c r="DN23" s="12"/>
      <c r="DO23" s="12"/>
      <c r="DZ23" s="53"/>
      <c r="EA23" s="12"/>
      <c r="EB23" s="12"/>
      <c r="EC23" s="12"/>
      <c r="ED23" s="12"/>
      <c r="EE23" s="12"/>
      <c r="EF23" s="12"/>
      <c r="EG23" s="12"/>
      <c r="EH23" s="12"/>
      <c r="EI23" s="12"/>
      <c r="EJ23" s="12"/>
      <c r="EK23" s="12"/>
      <c r="EL23" s="12"/>
      <c r="EM23" s="12"/>
      <c r="EN23" s="12"/>
      <c r="EO23" s="12"/>
      <c r="EP23" s="12"/>
      <c r="EQ23" s="12"/>
      <c r="ER23" s="12"/>
      <c r="ES23" s="12"/>
      <c r="ET23" s="12"/>
      <c r="EU23" s="12"/>
      <c r="EV23" s="12"/>
      <c r="EX23" s="13"/>
      <c r="FI23" s="16"/>
      <c r="FJ23" s="36"/>
      <c r="FK23" s="16"/>
      <c r="FL23" s="16"/>
      <c r="FM23" s="12"/>
      <c r="FN23" s="12"/>
      <c r="FY23" s="53"/>
      <c r="FZ23" s="12"/>
      <c r="GA23" s="12"/>
      <c r="GB23" s="12"/>
      <c r="GC23" s="12"/>
      <c r="GD23" s="12"/>
      <c r="GE23" s="12"/>
      <c r="GF23" s="12"/>
      <c r="GG23" s="12"/>
      <c r="GH23" s="12"/>
      <c r="GI23" s="12"/>
      <c r="GJ23" s="12"/>
      <c r="GK23" s="12"/>
      <c r="GL23" s="12"/>
      <c r="GM23" s="12"/>
      <c r="GN23" s="12"/>
      <c r="GO23" s="12"/>
      <c r="GP23" s="12"/>
      <c r="GQ23" s="12"/>
      <c r="GR23" s="12"/>
      <c r="GS23" s="12"/>
      <c r="GT23" s="12"/>
      <c r="GU23" s="12"/>
    </row>
    <row r="24" spans="1:203" x14ac:dyDescent="0.25">
      <c r="A24" s="81" t="s">
        <v>109</v>
      </c>
      <c r="B24" s="1"/>
      <c r="G24" s="2"/>
      <c r="H24" t="s">
        <v>8</v>
      </c>
      <c r="I24" t="s">
        <v>186</v>
      </c>
      <c r="J24" s="78"/>
      <c r="K24" s="78">
        <v>16</v>
      </c>
      <c r="L24" s="16">
        <v>47.85</v>
      </c>
      <c r="M24" s="126"/>
      <c r="N24" s="17"/>
      <c r="O24" s="18"/>
      <c r="P24" s="12">
        <f t="shared" si="24"/>
        <v>0.01</v>
      </c>
      <c r="Q24" s="67">
        <f t="shared" si="25"/>
        <v>0.01</v>
      </c>
      <c r="R24" s="14">
        <v>1</v>
      </c>
      <c r="T24">
        <v>1</v>
      </c>
      <c r="U24">
        <v>0.125</v>
      </c>
      <c r="V24">
        <v>0.25</v>
      </c>
      <c r="W24">
        <v>1</v>
      </c>
      <c r="Y24">
        <v>1</v>
      </c>
      <c r="Z24" s="45">
        <v>1</v>
      </c>
      <c r="AA24">
        <v>1</v>
      </c>
      <c r="AB24" s="11"/>
      <c r="AC24" s="25">
        <f t="shared" si="0"/>
        <v>-4.6051701859880909</v>
      </c>
      <c r="AD24" s="12" t="str">
        <f t="shared" si="1"/>
        <v>na</v>
      </c>
      <c r="AE24" s="12">
        <f t="shared" si="2"/>
        <v>-4.6051701859880909</v>
      </c>
      <c r="AF24" s="12">
        <f t="shared" si="3"/>
        <v>-1.3705863648774079</v>
      </c>
      <c r="AG24" s="12">
        <f t="shared" si="4"/>
        <v>-2.652747802988531</v>
      </c>
      <c r="AH24" s="12">
        <f t="shared" si="5"/>
        <v>-4.7537240629554489</v>
      </c>
      <c r="AI24" s="12" t="str">
        <f t="shared" si="6"/>
        <v>na</v>
      </c>
      <c r="AJ24" s="12">
        <f t="shared" si="7"/>
        <v>-4.8316539656268498</v>
      </c>
      <c r="AK24" s="12">
        <f t="shared" si="8"/>
        <v>-4.6051701859880909</v>
      </c>
      <c r="AL24" s="12">
        <f t="shared" si="9"/>
        <v>-4.6051701859880909</v>
      </c>
      <c r="AM24" s="12" t="str">
        <f t="shared" si="10"/>
        <v>na</v>
      </c>
      <c r="AN24" s="25">
        <f t="shared" si="11"/>
        <v>1</v>
      </c>
      <c r="AO24" s="12" t="str">
        <f t="shared" si="12"/>
        <v>na</v>
      </c>
      <c r="AP24" s="12">
        <f t="shared" si="13"/>
        <v>1</v>
      </c>
      <c r="AQ24" s="12">
        <f t="shared" si="14"/>
        <v>8.8577097505668931E-2</v>
      </c>
      <c r="AR24" s="12">
        <f t="shared" si="15"/>
        <v>0.3318184714052112</v>
      </c>
      <c r="AS24" s="12">
        <f t="shared" si="16"/>
        <v>1.0655567117585847</v>
      </c>
      <c r="AT24" s="12" t="str">
        <f t="shared" si="17"/>
        <v>na</v>
      </c>
      <c r="AU24" s="12">
        <f t="shared" si="18"/>
        <v>1.1007793603869929</v>
      </c>
      <c r="AV24" s="12">
        <f t="shared" si="19"/>
        <v>1</v>
      </c>
      <c r="AW24" s="12">
        <f t="shared" si="20"/>
        <v>1</v>
      </c>
      <c r="AX24" s="67" t="str">
        <f t="shared" si="21"/>
        <v>na</v>
      </c>
      <c r="AZ24" s="13"/>
      <c r="BK24" s="16"/>
      <c r="BL24" s="36"/>
      <c r="BM24" s="16"/>
      <c r="BN24" s="16"/>
      <c r="BO24" s="12"/>
      <c r="BP24" s="12"/>
      <c r="BQ24" s="15"/>
      <c r="CA24" s="11"/>
      <c r="CB24" s="12"/>
      <c r="CC24" s="12"/>
      <c r="CD24" s="12"/>
      <c r="CE24" s="12"/>
      <c r="CF24" s="12"/>
      <c r="CG24" s="12"/>
      <c r="CH24" s="12"/>
      <c r="CI24" s="12"/>
      <c r="CJ24" s="12"/>
      <c r="CK24" s="12"/>
      <c r="CL24" s="12"/>
      <c r="CM24" s="12"/>
      <c r="CN24" s="12"/>
      <c r="CO24" s="12"/>
      <c r="CP24" s="12"/>
      <c r="CQ24" s="12"/>
      <c r="CR24" s="12"/>
      <c r="CS24" s="12"/>
      <c r="CT24" s="12"/>
      <c r="CU24" s="12"/>
      <c r="CV24" s="12"/>
      <c r="CW24" s="12"/>
      <c r="CY24" s="13"/>
      <c r="DJ24" s="16"/>
      <c r="DK24" s="36"/>
      <c r="DL24" s="16"/>
      <c r="DM24" s="16"/>
      <c r="DN24" s="12"/>
      <c r="DO24" s="12"/>
      <c r="DP24" s="15"/>
      <c r="DZ24" s="11"/>
      <c r="EA24" s="12"/>
      <c r="EB24" s="12"/>
      <c r="EC24" s="12"/>
      <c r="ED24" s="12"/>
      <c r="EE24" s="12"/>
      <c r="EF24" s="12"/>
      <c r="EG24" s="12"/>
      <c r="EH24" s="12"/>
      <c r="EI24" s="12"/>
      <c r="EJ24" s="12"/>
      <c r="EK24" s="12"/>
      <c r="EL24" s="12"/>
      <c r="EM24" s="12"/>
      <c r="EN24" s="12"/>
      <c r="EO24" s="12"/>
      <c r="EP24" s="12"/>
      <c r="EQ24" s="12"/>
      <c r="ER24" s="12"/>
      <c r="ES24" s="12"/>
      <c r="ET24" s="12"/>
      <c r="EU24" s="12"/>
      <c r="EV24" s="12"/>
      <c r="EX24" s="13"/>
      <c r="FI24" s="16"/>
      <c r="FJ24" s="36"/>
      <c r="FK24" s="16"/>
      <c r="FL24" s="16"/>
      <c r="FM24" s="12"/>
      <c r="FN24" s="12"/>
      <c r="FO24" s="15"/>
      <c r="FY24" s="11"/>
      <c r="FZ24" s="12"/>
      <c r="GA24" s="12"/>
      <c r="GB24" s="12"/>
      <c r="GC24" s="12"/>
      <c r="GD24" s="12"/>
      <c r="GE24" s="12"/>
      <c r="GF24" s="12"/>
      <c r="GG24" s="12"/>
      <c r="GH24" s="12"/>
      <c r="GI24" s="12"/>
      <c r="GJ24" s="12"/>
      <c r="GK24" s="12"/>
      <c r="GL24" s="12"/>
      <c r="GM24" s="12"/>
      <c r="GN24" s="12"/>
      <c r="GO24" s="12"/>
      <c r="GP24" s="12"/>
      <c r="GQ24" s="12"/>
      <c r="GR24" s="12"/>
      <c r="GS24" s="12"/>
      <c r="GT24" s="12"/>
      <c r="GU24" s="12"/>
    </row>
    <row r="25" spans="1:203" x14ac:dyDescent="0.25">
      <c r="A25" s="81" t="s">
        <v>139</v>
      </c>
      <c r="B25" s="1"/>
      <c r="G25" s="2"/>
      <c r="H25" t="s">
        <v>120</v>
      </c>
      <c r="I25" t="s">
        <v>186</v>
      </c>
      <c r="J25" s="78"/>
      <c r="K25" s="78">
        <v>66</v>
      </c>
      <c r="L25" s="16">
        <v>1.8140000000000001</v>
      </c>
      <c r="M25" s="128"/>
      <c r="N25" s="121"/>
      <c r="O25" s="112"/>
      <c r="P25" s="12">
        <f t="shared" si="24"/>
        <v>0.01</v>
      </c>
      <c r="Q25" s="67">
        <f t="shared" si="25"/>
        <v>0.01</v>
      </c>
      <c r="R25" s="1">
        <v>1</v>
      </c>
      <c r="S25">
        <v>0.25</v>
      </c>
      <c r="U25">
        <v>1</v>
      </c>
      <c r="V25">
        <v>1</v>
      </c>
      <c r="W25">
        <v>1</v>
      </c>
      <c r="Z25" s="45"/>
      <c r="AB25">
        <v>1</v>
      </c>
      <c r="AC25" s="25">
        <f t="shared" si="0"/>
        <v>-4.6051701859880909</v>
      </c>
      <c r="AD25" s="12">
        <f t="shared" si="1"/>
        <v>-1.601798325561075</v>
      </c>
      <c r="AE25" s="12" t="str">
        <f t="shared" si="2"/>
        <v>na</v>
      </c>
      <c r="AF25" s="12">
        <f t="shared" si="3"/>
        <v>-10.964690919019263</v>
      </c>
      <c r="AG25" s="12">
        <f t="shared" si="4"/>
        <v>-10.610991211954124</v>
      </c>
      <c r="AH25" s="12">
        <f t="shared" si="5"/>
        <v>-4.7537240629554489</v>
      </c>
      <c r="AI25" s="12" t="str">
        <f t="shared" si="6"/>
        <v>na</v>
      </c>
      <c r="AJ25" s="12" t="str">
        <f t="shared" si="7"/>
        <v>na</v>
      </c>
      <c r="AK25" s="12" t="str">
        <f t="shared" si="8"/>
        <v>na</v>
      </c>
      <c r="AL25" s="12" t="str">
        <f t="shared" si="9"/>
        <v>na</v>
      </c>
      <c r="AM25" s="12">
        <f t="shared" si="10"/>
        <v>-4.6051701859880909</v>
      </c>
      <c r="AN25" s="25">
        <f t="shared" si="11"/>
        <v>1</v>
      </c>
      <c r="AO25" s="12">
        <f t="shared" si="12"/>
        <v>0.12098298676748581</v>
      </c>
      <c r="AP25" s="12" t="str">
        <f t="shared" si="13"/>
        <v>na</v>
      </c>
      <c r="AQ25" s="12">
        <f t="shared" si="14"/>
        <v>5.6689342403628116</v>
      </c>
      <c r="AR25" s="12">
        <f t="shared" si="15"/>
        <v>5.3090955424833792</v>
      </c>
      <c r="AS25" s="12">
        <f t="shared" si="16"/>
        <v>1.0655567117585847</v>
      </c>
      <c r="AT25" s="12" t="str">
        <f t="shared" si="17"/>
        <v>na</v>
      </c>
      <c r="AU25" s="12" t="str">
        <f t="shared" si="18"/>
        <v>na</v>
      </c>
      <c r="AV25" s="12" t="str">
        <f t="shared" si="19"/>
        <v>na</v>
      </c>
      <c r="AW25" s="12" t="str">
        <f t="shared" si="20"/>
        <v>na</v>
      </c>
      <c r="AX25" s="67">
        <f t="shared" si="21"/>
        <v>1</v>
      </c>
      <c r="AZ25" s="13"/>
      <c r="BK25" s="16"/>
      <c r="BL25" s="36"/>
      <c r="BM25" s="16"/>
      <c r="BN25" s="16"/>
      <c r="BO25" s="12"/>
      <c r="BP25" s="12"/>
      <c r="CB25" s="12"/>
      <c r="CC25" s="12"/>
      <c r="CD25" s="12"/>
      <c r="CE25" s="12"/>
      <c r="CF25" s="12"/>
      <c r="CG25" s="12"/>
      <c r="CH25" s="12"/>
      <c r="CI25" s="12"/>
      <c r="CJ25" s="12"/>
      <c r="CK25" s="12"/>
      <c r="CL25" s="12"/>
      <c r="CM25" s="12"/>
      <c r="CN25" s="12"/>
      <c r="CO25" s="12"/>
      <c r="CP25" s="12"/>
      <c r="CQ25" s="12"/>
      <c r="CR25" s="12"/>
      <c r="CS25" s="12"/>
      <c r="CT25" s="12"/>
      <c r="CU25" s="12"/>
      <c r="CV25" s="12"/>
      <c r="CW25" s="12"/>
      <c r="CY25" s="13"/>
      <c r="DJ25" s="16"/>
      <c r="DK25" s="36"/>
      <c r="DL25" s="16"/>
      <c r="DM25" s="16"/>
      <c r="DN25" s="12"/>
      <c r="DO25" s="12"/>
      <c r="EA25" s="12"/>
      <c r="EB25" s="12"/>
      <c r="EC25" s="12"/>
      <c r="ED25" s="12"/>
      <c r="EE25" s="12"/>
      <c r="EF25" s="12"/>
      <c r="EG25" s="12"/>
      <c r="EH25" s="12"/>
      <c r="EI25" s="12"/>
      <c r="EJ25" s="12"/>
      <c r="EK25" s="12"/>
      <c r="EL25" s="12"/>
      <c r="EM25" s="12"/>
      <c r="EN25" s="12"/>
      <c r="EO25" s="12"/>
      <c r="EP25" s="12"/>
      <c r="EQ25" s="12"/>
      <c r="ER25" s="12"/>
      <c r="ES25" s="12"/>
      <c r="ET25" s="12"/>
      <c r="EU25" s="12"/>
      <c r="EV25" s="12"/>
      <c r="EX25" s="13"/>
      <c r="FI25" s="16"/>
      <c r="FJ25" s="36"/>
      <c r="FK25" s="16"/>
      <c r="FL25" s="16"/>
      <c r="FM25" s="12"/>
      <c r="FN25" s="12"/>
      <c r="FZ25" s="12"/>
      <c r="GA25" s="12"/>
      <c r="GB25" s="12"/>
      <c r="GC25" s="12"/>
      <c r="GD25" s="12"/>
      <c r="GE25" s="12"/>
      <c r="GF25" s="12"/>
      <c r="GG25" s="12"/>
      <c r="GH25" s="12"/>
      <c r="GI25" s="12"/>
      <c r="GJ25" s="12"/>
      <c r="GK25" s="12"/>
      <c r="GL25" s="12"/>
      <c r="GM25" s="12"/>
      <c r="GN25" s="12"/>
      <c r="GO25" s="12"/>
      <c r="GP25" s="12"/>
      <c r="GQ25" s="12"/>
      <c r="GR25" s="12"/>
      <c r="GS25" s="12"/>
      <c r="GT25" s="12"/>
      <c r="GU25" s="12"/>
    </row>
    <row r="26" spans="1:203" x14ac:dyDescent="0.25">
      <c r="A26" s="81" t="s">
        <v>125</v>
      </c>
      <c r="B26" s="1"/>
      <c r="G26" s="2"/>
      <c r="H26" t="s">
        <v>8</v>
      </c>
      <c r="I26" t="s">
        <v>186</v>
      </c>
      <c r="J26" s="78"/>
      <c r="K26" s="78">
        <v>16</v>
      </c>
      <c r="L26" s="16">
        <v>97.4</v>
      </c>
      <c r="M26" s="126"/>
      <c r="N26" s="17"/>
      <c r="O26" s="18"/>
      <c r="P26" s="12">
        <f t="shared" si="24"/>
        <v>0.01</v>
      </c>
      <c r="Q26" s="67">
        <f t="shared" si="25"/>
        <v>0.01</v>
      </c>
      <c r="R26" s="1">
        <v>1</v>
      </c>
      <c r="S26">
        <v>0.25</v>
      </c>
      <c r="U26">
        <v>0.125</v>
      </c>
      <c r="V26">
        <v>0.05</v>
      </c>
      <c r="W26">
        <v>1</v>
      </c>
      <c r="Y26">
        <v>1</v>
      </c>
      <c r="Z26" s="45"/>
      <c r="AB26">
        <v>1</v>
      </c>
      <c r="AC26" s="25">
        <f t="shared" si="0"/>
        <v>-4.6051701859880909</v>
      </c>
      <c r="AD26" s="12">
        <f t="shared" si="1"/>
        <v>-1.601798325561075</v>
      </c>
      <c r="AE26" s="12" t="str">
        <f t="shared" si="2"/>
        <v>na</v>
      </c>
      <c r="AF26" s="12">
        <f t="shared" si="3"/>
        <v>-1.3705863648774079</v>
      </c>
      <c r="AG26" s="12">
        <f t="shared" si="4"/>
        <v>-0.53054956059770619</v>
      </c>
      <c r="AH26" s="12">
        <f t="shared" si="5"/>
        <v>-4.7537240629554489</v>
      </c>
      <c r="AI26" s="12" t="str">
        <f t="shared" si="6"/>
        <v>na</v>
      </c>
      <c r="AJ26" s="12">
        <f t="shared" si="7"/>
        <v>-4.8316539656268498</v>
      </c>
      <c r="AK26" s="12" t="str">
        <f t="shared" si="8"/>
        <v>na</v>
      </c>
      <c r="AL26" s="12" t="str">
        <f t="shared" si="9"/>
        <v>na</v>
      </c>
      <c r="AM26" s="12">
        <f t="shared" si="10"/>
        <v>-4.6051701859880909</v>
      </c>
      <c r="AN26" s="25">
        <f t="shared" si="11"/>
        <v>1</v>
      </c>
      <c r="AO26" s="12">
        <f t="shared" si="12"/>
        <v>0.12098298676748581</v>
      </c>
      <c r="AP26" s="12" t="str">
        <f t="shared" si="13"/>
        <v>na</v>
      </c>
      <c r="AQ26" s="12">
        <f t="shared" si="14"/>
        <v>8.8577097505668931E-2</v>
      </c>
      <c r="AR26" s="12">
        <f t="shared" si="15"/>
        <v>1.3272738856208451E-2</v>
      </c>
      <c r="AS26" s="12">
        <f t="shared" si="16"/>
        <v>1.0655567117585847</v>
      </c>
      <c r="AT26" s="12" t="str">
        <f t="shared" si="17"/>
        <v>na</v>
      </c>
      <c r="AU26" s="12">
        <f t="shared" si="18"/>
        <v>1.1007793603869929</v>
      </c>
      <c r="AV26" s="12" t="str">
        <f t="shared" si="19"/>
        <v>na</v>
      </c>
      <c r="AW26" s="12" t="str">
        <f t="shared" si="20"/>
        <v>na</v>
      </c>
      <c r="AX26" s="67">
        <f t="shared" si="21"/>
        <v>1</v>
      </c>
      <c r="AZ26" s="13"/>
      <c r="BK26" s="16"/>
      <c r="BL26" s="36"/>
      <c r="BM26" s="16"/>
      <c r="BN26" s="16"/>
      <c r="BO26" s="12"/>
      <c r="BP26" s="12"/>
      <c r="CB26" s="12"/>
      <c r="CC26" s="12"/>
      <c r="CD26" s="12"/>
      <c r="CE26" s="12"/>
      <c r="CF26" s="12"/>
      <c r="CG26" s="12"/>
      <c r="CH26" s="12"/>
      <c r="CI26" s="12"/>
      <c r="CJ26" s="12"/>
      <c r="CK26" s="12"/>
      <c r="CL26" s="12"/>
      <c r="CM26" s="12"/>
      <c r="CN26" s="12"/>
      <c r="CO26" s="12"/>
      <c r="CP26" s="12"/>
      <c r="CQ26" s="12"/>
      <c r="CR26" s="12"/>
      <c r="CS26" s="12"/>
      <c r="CT26" s="12"/>
      <c r="CU26" s="12"/>
      <c r="CV26" s="12"/>
      <c r="CW26" s="12"/>
      <c r="CY26" s="13"/>
      <c r="DJ26" s="16"/>
      <c r="DK26" s="36"/>
      <c r="DL26" s="16"/>
      <c r="DM26" s="16"/>
      <c r="DN26" s="12"/>
      <c r="DO26" s="12"/>
      <c r="EA26" s="12"/>
      <c r="EB26" s="12"/>
      <c r="EC26" s="12"/>
      <c r="ED26" s="12"/>
      <c r="EE26" s="12"/>
      <c r="EF26" s="12"/>
      <c r="EG26" s="12"/>
      <c r="EH26" s="12"/>
      <c r="EI26" s="12"/>
      <c r="EJ26" s="12"/>
      <c r="EK26" s="12"/>
      <c r="EL26" s="12"/>
      <c r="EM26" s="12"/>
      <c r="EN26" s="12"/>
      <c r="EO26" s="12"/>
      <c r="EP26" s="12"/>
      <c r="EQ26" s="12"/>
      <c r="ER26" s="12"/>
      <c r="ES26" s="12"/>
      <c r="ET26" s="12"/>
      <c r="EU26" s="12"/>
      <c r="EV26" s="12"/>
      <c r="EX26" s="13"/>
      <c r="FI26" s="16"/>
      <c r="FJ26" s="36"/>
      <c r="FK26" s="16"/>
      <c r="FL26" s="16"/>
      <c r="FM26" s="12"/>
      <c r="FN26" s="12"/>
      <c r="FZ26" s="12"/>
      <c r="GA26" s="12"/>
      <c r="GB26" s="12"/>
      <c r="GC26" s="12"/>
      <c r="GD26" s="12"/>
      <c r="GE26" s="12"/>
      <c r="GF26" s="12"/>
      <c r="GG26" s="12"/>
      <c r="GH26" s="12"/>
      <c r="GI26" s="12"/>
      <c r="GJ26" s="12"/>
      <c r="GK26" s="12"/>
      <c r="GL26" s="12"/>
      <c r="GM26" s="12"/>
      <c r="GN26" s="12"/>
      <c r="GO26" s="12"/>
      <c r="GP26" s="12"/>
      <c r="GQ26" s="12"/>
      <c r="GR26" s="12"/>
      <c r="GS26" s="12"/>
      <c r="GT26" s="12"/>
      <c r="GU26" s="12"/>
    </row>
    <row r="27" spans="1:203" ht="15.75" x14ac:dyDescent="0.25">
      <c r="A27" s="81" t="s">
        <v>113</v>
      </c>
      <c r="B27" s="1"/>
      <c r="G27" s="2"/>
      <c r="H27" t="s">
        <v>8</v>
      </c>
      <c r="I27" t="s">
        <v>186</v>
      </c>
      <c r="J27" s="78"/>
      <c r="K27" s="78">
        <v>16</v>
      </c>
      <c r="L27" s="16">
        <v>750.33</v>
      </c>
      <c r="M27" s="126"/>
      <c r="N27" s="17"/>
      <c r="O27" s="18"/>
      <c r="P27" s="12">
        <f t="shared" si="24"/>
        <v>0.01</v>
      </c>
      <c r="Q27" s="67">
        <f t="shared" si="25"/>
        <v>0.01</v>
      </c>
      <c r="R27" s="1">
        <v>1</v>
      </c>
      <c r="U27">
        <v>0.125</v>
      </c>
      <c r="V27">
        <v>0.1</v>
      </c>
      <c r="W27">
        <v>1</v>
      </c>
      <c r="Z27" s="45"/>
      <c r="AA27">
        <v>1</v>
      </c>
      <c r="AB27" s="53">
        <v>1</v>
      </c>
      <c r="AC27" s="25">
        <f t="shared" si="0"/>
        <v>-4.6051701859880909</v>
      </c>
      <c r="AD27" s="12" t="str">
        <f t="shared" si="1"/>
        <v>na</v>
      </c>
      <c r="AE27" s="12" t="str">
        <f t="shared" si="2"/>
        <v>na</v>
      </c>
      <c r="AF27" s="12">
        <f t="shared" si="3"/>
        <v>-1.3705863648774079</v>
      </c>
      <c r="AG27" s="12">
        <f t="shared" si="4"/>
        <v>-1.0610991211954124</v>
      </c>
      <c r="AH27" s="12">
        <f t="shared" si="5"/>
        <v>-4.7537240629554489</v>
      </c>
      <c r="AI27" s="12" t="str">
        <f t="shared" si="6"/>
        <v>na</v>
      </c>
      <c r="AJ27" s="12" t="str">
        <f t="shared" si="7"/>
        <v>na</v>
      </c>
      <c r="AK27" s="12" t="str">
        <f t="shared" si="8"/>
        <v>na</v>
      </c>
      <c r="AL27" s="12">
        <f t="shared" si="9"/>
        <v>-4.6051701859880909</v>
      </c>
      <c r="AM27" s="12">
        <f t="shared" si="10"/>
        <v>-4.6051701859880909</v>
      </c>
      <c r="AN27" s="25">
        <f t="shared" si="11"/>
        <v>1</v>
      </c>
      <c r="AO27" s="12" t="str">
        <f t="shared" si="12"/>
        <v>na</v>
      </c>
      <c r="AP27" s="12" t="str">
        <f t="shared" si="13"/>
        <v>na</v>
      </c>
      <c r="AQ27" s="12">
        <f t="shared" si="14"/>
        <v>8.8577097505668931E-2</v>
      </c>
      <c r="AR27" s="12">
        <f t="shared" si="15"/>
        <v>5.3090955424833802E-2</v>
      </c>
      <c r="AS27" s="12">
        <f t="shared" si="16"/>
        <v>1.0655567117585847</v>
      </c>
      <c r="AT27" s="12" t="str">
        <f t="shared" si="17"/>
        <v>na</v>
      </c>
      <c r="AU27" s="12" t="str">
        <f t="shared" si="18"/>
        <v>na</v>
      </c>
      <c r="AV27" s="12" t="str">
        <f t="shared" si="19"/>
        <v>na</v>
      </c>
      <c r="AW27" s="12">
        <f t="shared" si="20"/>
        <v>1</v>
      </c>
      <c r="AX27" s="67">
        <f t="shared" si="21"/>
        <v>1</v>
      </c>
      <c r="AZ27" s="13"/>
      <c r="BK27" s="16"/>
      <c r="BL27" s="36"/>
      <c r="BM27" s="16"/>
      <c r="BN27" s="16"/>
      <c r="BO27" s="12"/>
      <c r="BP27" s="12"/>
      <c r="CA27" s="53"/>
      <c r="CB27" s="12"/>
      <c r="CC27" s="12"/>
      <c r="CD27" s="12"/>
      <c r="CE27" s="12"/>
      <c r="CF27" s="12"/>
      <c r="CG27" s="12"/>
      <c r="CH27" s="12"/>
      <c r="CI27" s="12"/>
      <c r="CJ27" s="12"/>
      <c r="CK27" s="12"/>
      <c r="CL27" s="12"/>
      <c r="CM27" s="12"/>
      <c r="CN27" s="12"/>
      <c r="CO27" s="12"/>
      <c r="CP27" s="12"/>
      <c r="CQ27" s="12"/>
      <c r="CR27" s="12"/>
      <c r="CS27" s="12"/>
      <c r="CT27" s="12"/>
      <c r="CU27" s="12"/>
      <c r="CV27" s="12"/>
      <c r="CW27" s="12"/>
      <c r="CY27" s="13"/>
      <c r="DJ27" s="16"/>
      <c r="DK27" s="36"/>
      <c r="DL27" s="16"/>
      <c r="DM27" s="16"/>
      <c r="DN27" s="12"/>
      <c r="DO27" s="12"/>
      <c r="DZ27" s="53"/>
      <c r="EA27" s="12"/>
      <c r="EB27" s="12"/>
      <c r="EC27" s="12"/>
      <c r="ED27" s="12"/>
      <c r="EE27" s="12"/>
      <c r="EF27" s="12"/>
      <c r="EG27" s="12"/>
      <c r="EH27" s="12"/>
      <c r="EI27" s="12"/>
      <c r="EJ27" s="12"/>
      <c r="EK27" s="12"/>
      <c r="EL27" s="12"/>
      <c r="EM27" s="12"/>
      <c r="EN27" s="12"/>
      <c r="EO27" s="12"/>
      <c r="EP27" s="12"/>
      <c r="EQ27" s="12"/>
      <c r="ER27" s="12"/>
      <c r="ES27" s="12"/>
      <c r="ET27" s="12"/>
      <c r="EU27" s="12"/>
      <c r="EV27" s="12"/>
      <c r="EX27" s="13"/>
      <c r="FI27" s="16"/>
      <c r="FJ27" s="36"/>
      <c r="FK27" s="16"/>
      <c r="FL27" s="16"/>
      <c r="FM27" s="12"/>
      <c r="FN27" s="12"/>
      <c r="FY27" s="53"/>
      <c r="FZ27" s="12"/>
      <c r="GA27" s="12"/>
      <c r="GB27" s="12"/>
      <c r="GC27" s="12"/>
      <c r="GD27" s="12"/>
      <c r="GE27" s="12"/>
      <c r="GF27" s="12"/>
      <c r="GG27" s="12"/>
      <c r="GH27" s="12"/>
      <c r="GI27" s="12"/>
      <c r="GJ27" s="12"/>
      <c r="GK27" s="12"/>
      <c r="GL27" s="12"/>
      <c r="GM27" s="12"/>
      <c r="GN27" s="12"/>
      <c r="GO27" s="12"/>
      <c r="GP27" s="12"/>
      <c r="GQ27" s="12"/>
      <c r="GR27" s="12"/>
      <c r="GS27" s="12"/>
      <c r="GT27" s="12"/>
      <c r="GU27" s="12"/>
    </row>
    <row r="28" spans="1:203" x14ac:dyDescent="0.25">
      <c r="A28" s="81" t="s">
        <v>126</v>
      </c>
      <c r="B28" s="1"/>
      <c r="G28" s="2"/>
      <c r="H28" t="s">
        <v>120</v>
      </c>
      <c r="I28" t="s">
        <v>186</v>
      </c>
      <c r="J28" s="78"/>
      <c r="K28" s="78">
        <v>66</v>
      </c>
      <c r="L28" s="16">
        <v>246.47</v>
      </c>
      <c r="M28" s="128"/>
      <c r="N28" s="121"/>
      <c r="O28" s="112"/>
      <c r="P28" s="12">
        <f t="shared" si="24"/>
        <v>0.01</v>
      </c>
      <c r="Q28" s="67">
        <f t="shared" si="25"/>
        <v>0.01</v>
      </c>
      <c r="R28" s="1">
        <v>1</v>
      </c>
      <c r="S28">
        <v>1</v>
      </c>
      <c r="U28">
        <v>0.375</v>
      </c>
      <c r="V28">
        <v>0.15</v>
      </c>
      <c r="W28">
        <v>1</v>
      </c>
      <c r="X28">
        <v>0.25</v>
      </c>
      <c r="Y28">
        <v>1</v>
      </c>
      <c r="Z28" s="45"/>
      <c r="AA28">
        <v>1</v>
      </c>
      <c r="AB28">
        <v>1</v>
      </c>
      <c r="AC28" s="25">
        <f t="shared" si="0"/>
        <v>-4.6051701859880909</v>
      </c>
      <c r="AD28" s="12">
        <f t="shared" si="1"/>
        <v>-6.4071933022443002</v>
      </c>
      <c r="AE28" s="12" t="str">
        <f t="shared" si="2"/>
        <v>na</v>
      </c>
      <c r="AF28" s="12">
        <f t="shared" si="3"/>
        <v>-4.111759094632224</v>
      </c>
      <c r="AG28" s="12">
        <f t="shared" si="4"/>
        <v>-1.5916486817931186</v>
      </c>
      <c r="AH28" s="12">
        <f t="shared" si="5"/>
        <v>-4.7537240629554489</v>
      </c>
      <c r="AI28" s="12">
        <f t="shared" si="6"/>
        <v>-2.0932591754491323</v>
      </c>
      <c r="AJ28" s="12">
        <f t="shared" si="7"/>
        <v>-4.8316539656268498</v>
      </c>
      <c r="AK28" s="12" t="str">
        <f t="shared" si="8"/>
        <v>na</v>
      </c>
      <c r="AL28" s="12">
        <f t="shared" si="9"/>
        <v>-4.6051701859880909</v>
      </c>
      <c r="AM28" s="12">
        <f t="shared" si="10"/>
        <v>-4.6051701859880909</v>
      </c>
      <c r="AN28" s="25">
        <f t="shared" si="11"/>
        <v>1</v>
      </c>
      <c r="AO28" s="12">
        <f t="shared" si="12"/>
        <v>1.935727788279773</v>
      </c>
      <c r="AP28" s="12" t="str">
        <f t="shared" si="13"/>
        <v>na</v>
      </c>
      <c r="AQ28" s="12">
        <f t="shared" si="14"/>
        <v>0.79719387755102045</v>
      </c>
      <c r="AR28" s="12">
        <f t="shared" si="15"/>
        <v>0.11945464970587603</v>
      </c>
      <c r="AS28" s="12">
        <f t="shared" si="16"/>
        <v>1.0655567117585847</v>
      </c>
      <c r="AT28" s="12">
        <f t="shared" si="17"/>
        <v>0.20661157024793386</v>
      </c>
      <c r="AU28" s="12">
        <f t="shared" si="18"/>
        <v>1.1007793603869929</v>
      </c>
      <c r="AV28" s="12" t="str">
        <f t="shared" si="19"/>
        <v>na</v>
      </c>
      <c r="AW28" s="12">
        <f t="shared" si="20"/>
        <v>1</v>
      </c>
      <c r="AX28" s="67">
        <f t="shared" si="21"/>
        <v>1</v>
      </c>
      <c r="AZ28" s="13"/>
      <c r="BK28" s="16"/>
      <c r="BL28" s="36"/>
      <c r="BM28" s="16"/>
      <c r="BN28" s="16"/>
      <c r="BO28" s="12"/>
      <c r="BP28" s="12"/>
      <c r="CB28" s="12"/>
      <c r="CC28" s="12"/>
      <c r="CD28" s="12"/>
      <c r="CE28" s="12"/>
      <c r="CF28" s="12"/>
      <c r="CG28" s="12"/>
      <c r="CH28" s="12"/>
      <c r="CI28" s="12"/>
      <c r="CJ28" s="12"/>
      <c r="CK28" s="12"/>
      <c r="CL28" s="12"/>
      <c r="CM28" s="12"/>
      <c r="CN28" s="12"/>
      <c r="CO28" s="12"/>
      <c r="CP28" s="12"/>
      <c r="CQ28" s="12"/>
      <c r="CR28" s="12"/>
      <c r="CS28" s="12"/>
      <c r="CT28" s="12"/>
      <c r="CU28" s="12"/>
      <c r="CV28" s="12"/>
      <c r="CW28" s="12"/>
      <c r="CY28" s="13"/>
      <c r="DJ28" s="16"/>
      <c r="DK28" s="36"/>
      <c r="DL28" s="16"/>
      <c r="DM28" s="16"/>
      <c r="DN28" s="12"/>
      <c r="DO28" s="12"/>
      <c r="EA28" s="12"/>
      <c r="EB28" s="12"/>
      <c r="EC28" s="12"/>
      <c r="ED28" s="12"/>
      <c r="EE28" s="12"/>
      <c r="EF28" s="12"/>
      <c r="EG28" s="12"/>
      <c r="EH28" s="12"/>
      <c r="EI28" s="12"/>
      <c r="EJ28" s="12"/>
      <c r="EK28" s="12"/>
      <c r="EL28" s="12"/>
      <c r="EM28" s="12"/>
      <c r="EN28" s="12"/>
      <c r="EO28" s="12"/>
      <c r="EP28" s="12"/>
      <c r="EQ28" s="12"/>
      <c r="ER28" s="12"/>
      <c r="ES28" s="12"/>
      <c r="ET28" s="12"/>
      <c r="EU28" s="12"/>
      <c r="EV28" s="12"/>
      <c r="EX28" s="13"/>
      <c r="FI28" s="16"/>
      <c r="FJ28" s="36"/>
      <c r="FK28" s="16"/>
      <c r="FL28" s="16"/>
      <c r="FM28" s="12"/>
      <c r="FN28" s="12"/>
      <c r="FZ28" s="12"/>
      <c r="GA28" s="12"/>
      <c r="GB28" s="12"/>
      <c r="GC28" s="12"/>
      <c r="GD28" s="12"/>
      <c r="GE28" s="12"/>
      <c r="GF28" s="12"/>
      <c r="GG28" s="12"/>
      <c r="GH28" s="12"/>
      <c r="GI28" s="12"/>
      <c r="GJ28" s="12"/>
      <c r="GK28" s="12"/>
      <c r="GL28" s="12"/>
      <c r="GM28" s="12"/>
      <c r="GN28" s="12"/>
      <c r="GO28" s="12"/>
      <c r="GP28" s="12"/>
      <c r="GQ28" s="12"/>
      <c r="GR28" s="12"/>
      <c r="GS28" s="12"/>
      <c r="GT28" s="12"/>
      <c r="GU28" s="12"/>
    </row>
    <row r="29" spans="1:203" x14ac:dyDescent="0.25">
      <c r="A29" s="81" t="s">
        <v>114</v>
      </c>
      <c r="B29" s="1"/>
      <c r="G29" s="2"/>
      <c r="H29" t="s">
        <v>8</v>
      </c>
      <c r="I29" t="s">
        <v>186</v>
      </c>
      <c r="J29" s="78"/>
      <c r="K29">
        <v>16</v>
      </c>
      <c r="L29" s="20">
        <v>838.34</v>
      </c>
      <c r="M29" s="126"/>
      <c r="N29" s="17"/>
      <c r="O29" s="18"/>
      <c r="P29" s="12">
        <f t="shared" si="24"/>
        <v>0.01</v>
      </c>
      <c r="Q29" s="67">
        <f t="shared" si="25"/>
        <v>0.01</v>
      </c>
      <c r="R29" s="1">
        <v>1</v>
      </c>
      <c r="U29">
        <v>0.125</v>
      </c>
      <c r="V29">
        <v>0.05</v>
      </c>
      <c r="W29">
        <v>1</v>
      </c>
      <c r="Y29">
        <v>0.25</v>
      </c>
      <c r="Z29" s="45"/>
      <c r="AB29">
        <v>1</v>
      </c>
      <c r="AC29" s="25">
        <f t="shared" si="0"/>
        <v>-4.6051701859880909</v>
      </c>
      <c r="AD29" s="12" t="str">
        <f t="shared" si="1"/>
        <v>na</v>
      </c>
      <c r="AE29" s="12" t="str">
        <f t="shared" si="2"/>
        <v>na</v>
      </c>
      <c r="AF29" s="12">
        <f t="shared" si="3"/>
        <v>-1.3705863648774079</v>
      </c>
      <c r="AG29" s="12">
        <f t="shared" si="4"/>
        <v>-0.53054956059770619</v>
      </c>
      <c r="AH29" s="12">
        <f t="shared" si="5"/>
        <v>-4.7537240629554489</v>
      </c>
      <c r="AI29" s="12" t="str">
        <f t="shared" si="6"/>
        <v>na</v>
      </c>
      <c r="AJ29" s="12">
        <f t="shared" si="7"/>
        <v>-1.2079134914067124</v>
      </c>
      <c r="AK29" s="12" t="str">
        <f t="shared" si="8"/>
        <v>na</v>
      </c>
      <c r="AL29" s="12" t="str">
        <f t="shared" si="9"/>
        <v>na</v>
      </c>
      <c r="AM29" s="12">
        <f t="shared" si="10"/>
        <v>-4.6051701859880909</v>
      </c>
      <c r="AN29" s="25">
        <f t="shared" si="11"/>
        <v>1</v>
      </c>
      <c r="AO29" s="12" t="str">
        <f t="shared" si="12"/>
        <v>na</v>
      </c>
      <c r="AP29" s="12" t="str">
        <f t="shared" si="13"/>
        <v>na</v>
      </c>
      <c r="AQ29" s="12">
        <f t="shared" si="14"/>
        <v>8.8577097505668931E-2</v>
      </c>
      <c r="AR29" s="12">
        <f t="shared" si="15"/>
        <v>1.3272738856208451E-2</v>
      </c>
      <c r="AS29" s="12">
        <f t="shared" si="16"/>
        <v>1.0655567117585847</v>
      </c>
      <c r="AT29" s="12" t="str">
        <f t="shared" si="17"/>
        <v>na</v>
      </c>
      <c r="AU29" s="12">
        <f t="shared" si="18"/>
        <v>6.8798710024187054E-2</v>
      </c>
      <c r="AV29" s="12" t="str">
        <f t="shared" si="19"/>
        <v>na</v>
      </c>
      <c r="AW29" s="12" t="str">
        <f t="shared" si="20"/>
        <v>na</v>
      </c>
      <c r="AX29" s="67">
        <f t="shared" si="21"/>
        <v>1</v>
      </c>
      <c r="AZ29" s="13"/>
      <c r="BK29" s="16"/>
      <c r="BL29" s="36"/>
      <c r="BM29" s="16"/>
      <c r="BN29" s="16"/>
      <c r="BO29" s="12"/>
      <c r="BP29" s="12"/>
      <c r="CB29" s="12"/>
      <c r="CC29" s="12"/>
      <c r="CD29" s="12"/>
      <c r="CE29" s="12"/>
      <c r="CF29" s="12"/>
      <c r="CG29" s="12"/>
      <c r="CH29" s="12"/>
      <c r="CI29" s="12"/>
      <c r="CJ29" s="12"/>
      <c r="CK29" s="12"/>
      <c r="CL29" s="12"/>
      <c r="CM29" s="12"/>
      <c r="CN29" s="12"/>
      <c r="CO29" s="12"/>
      <c r="CP29" s="12"/>
      <c r="CQ29" s="12"/>
      <c r="CR29" s="12"/>
      <c r="CS29" s="12"/>
      <c r="CT29" s="12"/>
      <c r="CU29" s="12"/>
      <c r="CV29" s="12"/>
      <c r="CW29" s="12"/>
      <c r="CY29" s="13"/>
      <c r="DJ29" s="16"/>
      <c r="DK29" s="36"/>
      <c r="DL29" s="16"/>
      <c r="DM29" s="16"/>
      <c r="DN29" s="12"/>
      <c r="DO29" s="12"/>
      <c r="EA29" s="12"/>
      <c r="EB29" s="12"/>
      <c r="EC29" s="12"/>
      <c r="ED29" s="12"/>
      <c r="EE29" s="12"/>
      <c r="EF29" s="12"/>
      <c r="EG29" s="12"/>
      <c r="EH29" s="12"/>
      <c r="EI29" s="12"/>
      <c r="EJ29" s="12"/>
      <c r="EK29" s="12"/>
      <c r="EL29" s="12"/>
      <c r="EM29" s="12"/>
      <c r="EN29" s="12"/>
      <c r="EO29" s="12"/>
      <c r="EP29" s="12"/>
      <c r="EQ29" s="12"/>
      <c r="ER29" s="12"/>
      <c r="ES29" s="12"/>
      <c r="ET29" s="12"/>
      <c r="EU29" s="12"/>
      <c r="EV29" s="12"/>
      <c r="EX29" s="13"/>
      <c r="FI29" s="16"/>
      <c r="FJ29" s="36"/>
      <c r="FK29" s="16"/>
      <c r="FL29" s="16"/>
      <c r="FM29" s="12"/>
      <c r="FN29" s="12"/>
      <c r="FZ29" s="12"/>
      <c r="GA29" s="12"/>
      <c r="GB29" s="12"/>
      <c r="GC29" s="12"/>
      <c r="GD29" s="12"/>
      <c r="GE29" s="12"/>
      <c r="GF29" s="12"/>
      <c r="GG29" s="12"/>
      <c r="GH29" s="12"/>
      <c r="GI29" s="12"/>
      <c r="GJ29" s="12"/>
      <c r="GK29" s="12"/>
      <c r="GL29" s="12"/>
      <c r="GM29" s="12"/>
      <c r="GN29" s="12"/>
      <c r="GO29" s="12"/>
      <c r="GP29" s="12"/>
      <c r="GQ29" s="12"/>
      <c r="GR29" s="12"/>
      <c r="GS29" s="12"/>
      <c r="GT29" s="12"/>
      <c r="GU29" s="12"/>
    </row>
    <row r="30" spans="1:203" x14ac:dyDescent="0.25">
      <c r="R30" s="1"/>
      <c r="AB30" s="2"/>
      <c r="AM30" s="2"/>
      <c r="AX30" s="2"/>
    </row>
    <row r="31" spans="1:203" x14ac:dyDescent="0.25">
      <c r="A31" t="s">
        <v>40</v>
      </c>
      <c r="M31" s="12" t="e">
        <f>AVERAGE(M5:M29)</f>
        <v>#DIV/0!</v>
      </c>
      <c r="R31" s="25">
        <f t="shared" ref="R31:AB31" si="26">SUM(R5:R29)/R32</f>
        <v>1</v>
      </c>
      <c r="S31" s="12">
        <f t="shared" si="26"/>
        <v>0.71875</v>
      </c>
      <c r="T31" s="12">
        <f t="shared" si="26"/>
        <v>1</v>
      </c>
      <c r="U31" s="12">
        <f t="shared" si="26"/>
        <v>0.42</v>
      </c>
      <c r="V31" s="12">
        <f t="shared" si="26"/>
        <v>0.43400000000000011</v>
      </c>
      <c r="W31" s="12">
        <f t="shared" si="26"/>
        <v>0.96875</v>
      </c>
      <c r="X31" s="12">
        <f t="shared" si="26"/>
        <v>0.55000000000000004</v>
      </c>
      <c r="Y31" s="12">
        <f t="shared" si="26"/>
        <v>0.953125</v>
      </c>
      <c r="Z31" s="12">
        <f t="shared" si="26"/>
        <v>1</v>
      </c>
      <c r="AA31" s="12">
        <f t="shared" si="26"/>
        <v>1</v>
      </c>
      <c r="AB31" s="67">
        <f t="shared" si="26"/>
        <v>1</v>
      </c>
      <c r="AC31" s="12">
        <f>(1/R32)*(SUM(AC5:AC29))</f>
        <v>-4.6051701859880891</v>
      </c>
      <c r="AD31" s="12">
        <f>(1/S32)*(SUM(AD5:AD29))</f>
        <v>-4.6051701859880918</v>
      </c>
      <c r="AE31" s="12">
        <f>(1/T32)*(SUM(AE5:AE29))</f>
        <v>-4.6051701859880918</v>
      </c>
      <c r="AF31" s="12">
        <f>(1/U32)*(SUM(AF5:AF29))</f>
        <v>-4.6051701859880927</v>
      </c>
      <c r="AG31" s="12">
        <f t="shared" ref="AG31" si="27">(1/V32)*(SUM(AG5:AG29))</f>
        <v>-4.6051701859880891</v>
      </c>
      <c r="AH31" s="12">
        <f t="shared" ref="AH31" si="28">(1/W32)*(SUM(AH5:AH29))</f>
        <v>-4.6051701859880936</v>
      </c>
      <c r="AI31" s="12">
        <f t="shared" ref="AI31" si="29">(1/X32)*(SUM(AI5:AI29))</f>
        <v>-4.6051701859880927</v>
      </c>
      <c r="AJ31" s="12">
        <f t="shared" ref="AJ31" si="30">(1/Y32)*(SUM(AJ5:AJ29))</f>
        <v>-4.6051701859880918</v>
      </c>
      <c r="AK31" s="12">
        <f t="shared" ref="AK31" si="31">(1/Z32)*(SUM(AK5:AK29))</f>
        <v>-4.6051701859880909</v>
      </c>
      <c r="AL31" s="12">
        <f t="shared" ref="AL31" si="32">(1/AA32)*(SUM(AL5:AL29))</f>
        <v>-4.6051701859880909</v>
      </c>
      <c r="AM31" s="67">
        <f t="shared" ref="AM31" si="33">(1/AB32)*(SUM(AM5:AM29))</f>
        <v>-4.60517018598809</v>
      </c>
      <c r="AN31" s="12">
        <f t="shared" ref="AN31:AX31" si="34">SUM(AN5:AN29)</f>
        <v>25</v>
      </c>
      <c r="AO31" s="12">
        <f t="shared" si="34"/>
        <v>20.08317580340265</v>
      </c>
      <c r="AP31" s="12">
        <f t="shared" si="34"/>
        <v>10</v>
      </c>
      <c r="AQ31" s="12">
        <f t="shared" si="34"/>
        <v>40.922619047619051</v>
      </c>
      <c r="AR31" s="12">
        <f t="shared" si="34"/>
        <v>45.644948926500874</v>
      </c>
      <c r="AS31" s="12">
        <f t="shared" si="34"/>
        <v>24.574401664932367</v>
      </c>
      <c r="AT31" s="12">
        <f t="shared" si="34"/>
        <v>7.2314049586776852</v>
      </c>
      <c r="AU31" s="12">
        <f t="shared" si="34"/>
        <v>16.580489115829074</v>
      </c>
      <c r="AV31" s="12">
        <f t="shared" si="34"/>
        <v>3</v>
      </c>
      <c r="AW31" s="12">
        <f t="shared" si="34"/>
        <v>9</v>
      </c>
      <c r="AX31" s="67">
        <f t="shared" si="34"/>
        <v>20</v>
      </c>
      <c r="BL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DK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FJ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row>
    <row r="32" spans="1:203" x14ac:dyDescent="0.25">
      <c r="A32" t="s">
        <v>41</v>
      </c>
      <c r="R32" s="1">
        <f t="shared" ref="R32:AB32" si="35">COUNTIF(R5:R29,"&gt;0")</f>
        <v>25</v>
      </c>
      <c r="S32">
        <f t="shared" si="35"/>
        <v>16</v>
      </c>
      <c r="T32">
        <f t="shared" si="35"/>
        <v>10</v>
      </c>
      <c r="U32">
        <f t="shared" si="35"/>
        <v>25</v>
      </c>
      <c r="V32">
        <f t="shared" si="35"/>
        <v>25</v>
      </c>
      <c r="W32">
        <f t="shared" si="35"/>
        <v>24</v>
      </c>
      <c r="X32">
        <f t="shared" si="35"/>
        <v>5</v>
      </c>
      <c r="Y32">
        <f t="shared" si="35"/>
        <v>16</v>
      </c>
      <c r="Z32">
        <f t="shared" si="35"/>
        <v>3</v>
      </c>
      <c r="AA32">
        <f t="shared" si="35"/>
        <v>9</v>
      </c>
      <c r="AB32" s="2">
        <f t="shared" si="35"/>
        <v>20</v>
      </c>
      <c r="AC32" s="12"/>
      <c r="AD32" s="12"/>
      <c r="AE32" s="12"/>
      <c r="AF32" s="12"/>
      <c r="AG32" s="12"/>
      <c r="AH32" s="12"/>
      <c r="AI32" s="12"/>
      <c r="AJ32" s="12"/>
      <c r="AK32" s="12"/>
      <c r="AL32" s="12"/>
      <c r="AM32" s="67"/>
      <c r="AN32" s="12">
        <f t="shared" ref="AN32" si="36">AN31*AC33^2</f>
        <v>2.5000000000000113E-3</v>
      </c>
      <c r="AO32" s="12">
        <f t="shared" ref="AO32" si="37">AO31*AD33^2</f>
        <v>2.0083175803402627E-3</v>
      </c>
      <c r="AP32" s="12">
        <f t="shared" ref="AP32" si="38">AP31*AE33^2</f>
        <v>9.9999999999999894E-4</v>
      </c>
      <c r="AQ32" s="12">
        <f t="shared" ref="AQ32" si="39">AQ31*AF33^2</f>
        <v>4.0922619047618937E-3</v>
      </c>
      <c r="AR32" s="12">
        <f t="shared" ref="AR32" si="40">AR31*AG33^2</f>
        <v>4.564494892650108E-3</v>
      </c>
      <c r="AS32" s="12">
        <f t="shared" ref="AS32" si="41">AS31*AH33^2</f>
        <v>2.4574401664932259E-3</v>
      </c>
      <c r="AT32" s="12">
        <f t="shared" ref="AT32" si="42">AT31*AI33^2</f>
        <v>7.2314049586776649E-4</v>
      </c>
      <c r="AU32" s="12">
        <f t="shared" ref="AU32" si="43">AU31*AJ33^2</f>
        <v>1.6580489115829058E-3</v>
      </c>
      <c r="AV32" s="12">
        <f t="shared" ref="AV32" si="44">AV31*AK33^2</f>
        <v>3.0000000000000024E-4</v>
      </c>
      <c r="AW32" s="12">
        <f t="shared" ref="AW32" si="45">AW31*AL33^2</f>
        <v>9.0000000000000063E-4</v>
      </c>
      <c r="AX32" s="67">
        <f t="shared" ref="AX32" si="46">AX31*AM33^2</f>
        <v>2.0000000000000057E-3</v>
      </c>
      <c r="CB32" s="12"/>
      <c r="CC32" s="12"/>
      <c r="CD32" s="12"/>
      <c r="CE32" s="12"/>
      <c r="CF32" s="12"/>
      <c r="CG32" s="12"/>
      <c r="CH32" s="12"/>
      <c r="CI32" s="12"/>
      <c r="CJ32" s="12"/>
      <c r="CK32" s="12"/>
      <c r="CL32" s="12"/>
      <c r="CM32" s="12"/>
      <c r="CN32" s="12"/>
      <c r="CO32" s="12"/>
      <c r="CP32" s="12"/>
      <c r="CQ32" s="12"/>
      <c r="CR32" s="12"/>
      <c r="CS32" s="12"/>
      <c r="CT32" s="12"/>
      <c r="CU32" s="12"/>
      <c r="CV32" s="12"/>
      <c r="CW32" s="12"/>
      <c r="EA32" s="12"/>
      <c r="EB32" s="12"/>
      <c r="EC32" s="12"/>
      <c r="ED32" s="12"/>
      <c r="EE32" s="12"/>
      <c r="EF32" s="12"/>
      <c r="EG32" s="12"/>
      <c r="EH32" s="12"/>
      <c r="EI32" s="12"/>
      <c r="EJ32" s="12"/>
      <c r="EK32" s="12"/>
      <c r="EL32" s="12"/>
      <c r="EM32" s="12"/>
      <c r="EN32" s="12"/>
      <c r="EO32" s="12"/>
      <c r="EP32" s="12"/>
      <c r="EQ32" s="12"/>
      <c r="ER32" s="12"/>
      <c r="ES32" s="12"/>
      <c r="ET32" s="12"/>
      <c r="EU32" s="12"/>
      <c r="EV32" s="12"/>
      <c r="FZ32" s="12"/>
      <c r="GA32" s="12"/>
      <c r="GB32" s="12"/>
      <c r="GC32" s="12"/>
      <c r="GD32" s="12"/>
      <c r="GE32" s="12"/>
      <c r="GF32" s="12"/>
      <c r="GG32" s="12"/>
      <c r="GH32" s="12"/>
      <c r="GI32" s="12"/>
      <c r="GJ32" s="12"/>
      <c r="GK32" s="12"/>
      <c r="GL32" s="12"/>
      <c r="GM32" s="12"/>
      <c r="GN32" s="12"/>
      <c r="GO32" s="12"/>
      <c r="GP32" s="12"/>
      <c r="GQ32" s="12"/>
      <c r="GR32" s="12"/>
      <c r="GS32" s="12"/>
      <c r="GT32" s="12"/>
      <c r="GU32" s="12"/>
    </row>
    <row r="33" spans="1:203" ht="24" x14ac:dyDescent="0.45">
      <c r="A33" s="28" t="s">
        <v>188</v>
      </c>
      <c r="R33" s="1">
        <f>IF(R5&gt;0,$M5,0)+IF(R6&gt;0,$M6,0)+IF(R7&gt;0,$M7,0)+IF(R8&gt;0,$M8,0)+IF(R9&gt;0,$M9,0)+IF(R10&gt;0,$M10,0)+IF(R11&gt;0,$M11,0)+IF(R12&gt;0,$M12,0)+IF(R13&gt;0,$M13,0)+IF(R14&gt;0,$M14,0)+IF(R15&gt;0,$M15,0)+IF(R16&gt;0,$M16,0)+IF(R17&gt;0,$M17,0)+IF(R18&gt;0,$M18,0)+IF(R19&gt;0,$M19,0)+IF(R20&gt;0,$M20,0)+IF(R21&gt;0,$M21,0)+IF(R22&gt;0,$M22,0)+IF(R23&gt;0,$M23,0)+IF(R24&gt;0,$M24,0)+IF(R25&gt;0,$M25,0)+IF(R26&gt;0,$M26,0)+IF(R27&gt;0,$M27,0)+IF(R28&gt;0,$M28,0)+IF(R29&gt;0,$M29,0)</f>
        <v>0</v>
      </c>
      <c r="S33">
        <f t="shared" ref="S33:AB33" si="47">IF(S5&gt;0,$M5,0)+IF(S6&gt;0,$M6,0)+IF(S7&gt;0,$M7,0)+IF(S8&gt;0,$M8,0)+IF(S9&gt;0,$M9,0)+IF(S10&gt;0,$M10,0)+IF(S11&gt;0,$M11,0)+IF(S12&gt;0,$M12,0)+IF(S13&gt;0,$M13,0)+IF(S14&gt;0,$M14,0)+IF(S15&gt;0,$M15,0)+IF(S16&gt;0,$M16,0)+IF(S17&gt;0,$M17,0)+IF(S18&gt;0,$M18,0)+IF(S19&gt;0,$M19,0)+IF(S20&gt;0,$M20,0)+IF(S21&gt;0,$M21,0)+IF(S22&gt;0,$M22,0)+IF(S23&gt;0,$M23,0)+IF(S24&gt;0,$M24,0)+IF(S25&gt;0,$M25,0)+IF(S26&gt;0,$M26,0)+IF(S27&gt;0,$M27,0)+IF(S28&gt;0,$M28,0)+IF(S29&gt;0,$M29,0)</f>
        <v>0</v>
      </c>
      <c r="T33">
        <f t="shared" si="47"/>
        <v>0</v>
      </c>
      <c r="U33">
        <f t="shared" si="47"/>
        <v>0</v>
      </c>
      <c r="V33">
        <f t="shared" si="47"/>
        <v>0</v>
      </c>
      <c r="W33">
        <f t="shared" si="47"/>
        <v>0</v>
      </c>
      <c r="X33">
        <f t="shared" si="47"/>
        <v>0</v>
      </c>
      <c r="Y33">
        <f t="shared" si="47"/>
        <v>0</v>
      </c>
      <c r="Z33">
        <f t="shared" si="47"/>
        <v>0</v>
      </c>
      <c r="AA33">
        <f t="shared" si="47"/>
        <v>0</v>
      </c>
      <c r="AB33" s="2">
        <f t="shared" si="47"/>
        <v>0</v>
      </c>
      <c r="AC33" s="30">
        <f>EXP(AC31)</f>
        <v>1.0000000000000023E-2</v>
      </c>
      <c r="AD33" s="30">
        <f t="shared" ref="AD33:AM33" si="48">EXP(AD31)</f>
        <v>9.999999999999995E-3</v>
      </c>
      <c r="AE33" s="30">
        <f t="shared" si="48"/>
        <v>9.999999999999995E-3</v>
      </c>
      <c r="AF33" s="30">
        <f t="shared" si="48"/>
        <v>9.9999999999999863E-3</v>
      </c>
      <c r="AG33" s="30">
        <f t="shared" si="48"/>
        <v>1.0000000000000023E-2</v>
      </c>
      <c r="AH33" s="30">
        <f t="shared" si="48"/>
        <v>9.9999999999999777E-3</v>
      </c>
      <c r="AI33" s="30">
        <f t="shared" si="48"/>
        <v>9.9999999999999863E-3</v>
      </c>
      <c r="AJ33" s="30">
        <f t="shared" si="48"/>
        <v>9.999999999999995E-3</v>
      </c>
      <c r="AK33" s="30">
        <f t="shared" si="48"/>
        <v>1.0000000000000004E-2</v>
      </c>
      <c r="AL33" s="30">
        <f t="shared" si="48"/>
        <v>1.0000000000000004E-2</v>
      </c>
      <c r="AM33" s="70">
        <f t="shared" si="48"/>
        <v>1.0000000000000014E-2</v>
      </c>
      <c r="AN33" s="12">
        <f>SQRT(AN32)</f>
        <v>5.0000000000000114E-2</v>
      </c>
      <c r="AO33" s="12">
        <f t="shared" ref="AO33:AX33" si="49">SQRT(AO32)</f>
        <v>4.4814256440783025E-2</v>
      </c>
      <c r="AP33" s="12">
        <f t="shared" si="49"/>
        <v>3.1622776601683777E-2</v>
      </c>
      <c r="AQ33" s="12">
        <f t="shared" si="49"/>
        <v>6.3970789464894789E-2</v>
      </c>
      <c r="AR33" s="12">
        <f t="shared" si="49"/>
        <v>6.7561045674634931E-2</v>
      </c>
      <c r="AS33" s="12">
        <f t="shared" si="49"/>
        <v>4.95725747414155E-2</v>
      </c>
      <c r="AT33" s="12">
        <f t="shared" si="49"/>
        <v>2.6891271741361852E-2</v>
      </c>
      <c r="AU33" s="12">
        <f t="shared" si="49"/>
        <v>4.0719146744288559E-2</v>
      </c>
      <c r="AV33" s="12">
        <f t="shared" si="49"/>
        <v>1.732050807568878E-2</v>
      </c>
      <c r="AW33" s="12">
        <f t="shared" si="49"/>
        <v>3.0000000000000009E-2</v>
      </c>
      <c r="AX33" s="67">
        <f t="shared" si="49"/>
        <v>4.4721359549995857E-2</v>
      </c>
      <c r="AZ33" s="28"/>
      <c r="CB33" s="30"/>
      <c r="CC33" s="30"/>
      <c r="CD33" s="30"/>
      <c r="CE33" s="30"/>
      <c r="CF33" s="30"/>
      <c r="CG33" s="30"/>
      <c r="CH33" s="30"/>
      <c r="CI33" s="30"/>
      <c r="CJ33" s="30"/>
      <c r="CK33" s="30"/>
      <c r="CL33" s="30"/>
      <c r="CM33" s="12"/>
      <c r="CN33" s="12"/>
      <c r="CO33" s="12"/>
      <c r="CP33" s="12"/>
      <c r="CQ33" s="12"/>
      <c r="CR33" s="12"/>
      <c r="CS33" s="12"/>
      <c r="CT33" s="12"/>
      <c r="CU33" s="12"/>
      <c r="CV33" s="12"/>
      <c r="CW33" s="12"/>
      <c r="CY33" s="28"/>
      <c r="EA33" s="30"/>
      <c r="EB33" s="30"/>
      <c r="EC33" s="30"/>
      <c r="ED33" s="30"/>
      <c r="EE33" s="30"/>
      <c r="EF33" s="30"/>
      <c r="EG33" s="30"/>
      <c r="EH33" s="30"/>
      <c r="EI33" s="30"/>
      <c r="EJ33" s="30"/>
      <c r="EK33" s="30"/>
      <c r="EL33" s="12"/>
      <c r="EM33" s="12"/>
      <c r="EN33" s="12"/>
      <c r="EO33" s="12"/>
      <c r="EP33" s="12"/>
      <c r="EQ33" s="12"/>
      <c r="ER33" s="12"/>
      <c r="ES33" s="12"/>
      <c r="ET33" s="12"/>
      <c r="EU33" s="12"/>
      <c r="EV33" s="12"/>
      <c r="EX33" s="28"/>
      <c r="FZ33" s="30"/>
      <c r="GA33" s="30"/>
      <c r="GB33" s="30"/>
      <c r="GC33" s="30"/>
      <c r="GD33" s="30"/>
      <c r="GE33" s="30"/>
      <c r="GF33" s="30"/>
      <c r="GG33" s="30"/>
      <c r="GH33" s="30"/>
      <c r="GI33" s="30"/>
      <c r="GJ33" s="30"/>
      <c r="GK33" s="12"/>
      <c r="GL33" s="12"/>
      <c r="GM33" s="12"/>
      <c r="GN33" s="12"/>
      <c r="GO33" s="12"/>
      <c r="GP33" s="12"/>
      <c r="GQ33" s="12"/>
      <c r="GR33" s="12"/>
      <c r="GS33" s="12"/>
      <c r="GT33" s="12"/>
      <c r="GU33" s="12"/>
    </row>
    <row r="34" spans="1:203" ht="18" x14ac:dyDescent="0.35">
      <c r="A34" s="31" t="s">
        <v>189</v>
      </c>
      <c r="AB34" s="2"/>
      <c r="AM34" s="2"/>
      <c r="AZ34" s="31"/>
      <c r="CY34" s="31"/>
      <c r="EX34" s="31"/>
    </row>
    <row r="35" spans="1:203" x14ac:dyDescent="0.25">
      <c r="A35" s="31" t="s">
        <v>199</v>
      </c>
      <c r="Z35" t="s">
        <v>43</v>
      </c>
      <c r="AC35" s="25">
        <f>SQRT(((R33-1)*(AN33^2))/(R33-1))</f>
        <v>5.0000000000000114E-2</v>
      </c>
      <c r="AD35" s="12">
        <f>SQRT(((S33-1)*(AO33^2))/(S33-1))</f>
        <v>4.4814256440783025E-2</v>
      </c>
      <c r="AE35" s="12">
        <f>SQRT(((T33-1)*(AP33^2))/(T33-1))</f>
        <v>3.1622776601683777E-2</v>
      </c>
      <c r="AF35" s="12">
        <f>SQRT(((U33-1)*(AQ33^2))/(U33-1))</f>
        <v>6.3970789464894789E-2</v>
      </c>
      <c r="AG35" s="12">
        <f t="shared" ref="AG35" si="50">SQRT(((V33-1)*(AR33^2))/(V33-1))</f>
        <v>6.7561045674634931E-2</v>
      </c>
      <c r="AH35" s="12">
        <f t="shared" ref="AH35" si="51">SQRT(((W33-1)*(AS33^2))/(W33-1))</f>
        <v>4.95725747414155E-2</v>
      </c>
      <c r="AI35" s="12">
        <f t="shared" ref="AI35" si="52">SQRT(((X33-1)*(AT33^2))/(X33-1))</f>
        <v>2.6891271741361852E-2</v>
      </c>
      <c r="AJ35" s="12">
        <f t="shared" ref="AJ35" si="53">SQRT(((Y33-1)*(AU33^2))/(Y33-1))</f>
        <v>4.0719146744288559E-2</v>
      </c>
      <c r="AK35" s="12">
        <f t="shared" ref="AK35" si="54">SQRT(((Z33-1)*(AV33^2))/(Z33-1))</f>
        <v>1.732050807568878E-2</v>
      </c>
      <c r="AL35" s="12">
        <f t="shared" ref="AL35" si="55">SQRT(((AA33-1)*(AW33^2))/(AA33-1))</f>
        <v>3.0000000000000009E-2</v>
      </c>
      <c r="AM35" s="67">
        <f t="shared" ref="AM35" si="56">SQRT(((AB33-1)*(AX33^2))/(AB33-1))</f>
        <v>4.4721359549995857E-2</v>
      </c>
      <c r="AZ35" s="31"/>
      <c r="CB35" s="12"/>
      <c r="CC35" s="12"/>
      <c r="CD35" s="12"/>
      <c r="CE35" s="12"/>
      <c r="CF35" s="12"/>
      <c r="CG35" s="12"/>
      <c r="CH35" s="12"/>
      <c r="CI35" s="12"/>
      <c r="CJ35" s="12"/>
      <c r="CK35" s="12"/>
      <c r="CL35" s="12"/>
      <c r="CY35" s="31"/>
      <c r="EA35" s="12"/>
      <c r="EB35" s="12"/>
      <c r="EC35" s="12"/>
      <c r="ED35" s="12"/>
      <c r="EE35" s="12"/>
      <c r="EF35" s="12"/>
      <c r="EG35" s="12"/>
      <c r="EH35" s="12"/>
      <c r="EI35" s="12"/>
      <c r="EJ35" s="12"/>
      <c r="EK35" s="12"/>
      <c r="EX35" s="31"/>
      <c r="FZ35" s="12"/>
      <c r="GA35" s="12"/>
      <c r="GB35" s="12"/>
      <c r="GC35" s="12"/>
      <c r="GD35" s="12"/>
      <c r="GE35" s="12"/>
      <c r="GF35" s="12"/>
      <c r="GG35" s="12"/>
      <c r="GH35" s="12"/>
      <c r="GI35" s="12"/>
      <c r="GJ35" s="12"/>
    </row>
    <row r="36" spans="1:203" x14ac:dyDescent="0.25">
      <c r="Z36" t="s">
        <v>44</v>
      </c>
      <c r="AC36" s="25" t="e">
        <f>(1-AC33)/(SQRT((2*(AC35^2)/R33)))</f>
        <v>#DIV/0!</v>
      </c>
      <c r="AD36" s="12" t="e">
        <f>(1-AD33)/(SQRT((2*(AD35^2)/S33)))</f>
        <v>#DIV/0!</v>
      </c>
      <c r="AE36" s="12" t="e">
        <f>(1-AE33)/(SQRT((2*(AE35^2)/T33)))</f>
        <v>#DIV/0!</v>
      </c>
      <c r="AF36" s="12" t="e">
        <f>(1-AF33)/(SQRT((2*(AF35^2)/U33)))</f>
        <v>#DIV/0!</v>
      </c>
      <c r="AG36" s="12" t="e">
        <f t="shared" ref="AG36" si="57">(1-AG33)/(SQRT((2*(AG35^2)/V33)))</f>
        <v>#DIV/0!</v>
      </c>
      <c r="AH36" s="12" t="e">
        <f t="shared" ref="AH36" si="58">(1-AH33)/(SQRT((2*(AH35^2)/W33)))</f>
        <v>#DIV/0!</v>
      </c>
      <c r="AI36" s="12" t="e">
        <f t="shared" ref="AI36" si="59">(1-AI33)/(SQRT((2*(AI35^2)/X33)))</f>
        <v>#DIV/0!</v>
      </c>
      <c r="AJ36" s="12" t="e">
        <f t="shared" ref="AJ36" si="60">(1-AJ33)/(SQRT((2*(AJ35^2)/Y33)))</f>
        <v>#DIV/0!</v>
      </c>
      <c r="AK36" s="12" t="e">
        <f t="shared" ref="AK36" si="61">(1-AK33)/(SQRT((2*(AK35^2)/Z33)))</f>
        <v>#DIV/0!</v>
      </c>
      <c r="AL36" s="12" t="e">
        <f t="shared" ref="AL36" si="62">(1-AL33)/(SQRT((2*(AL35^2)/AA33)))</f>
        <v>#DIV/0!</v>
      </c>
      <c r="AM36" s="67" t="e">
        <f t="shared" ref="AM36" si="63">(1-AM33)/(SQRT((2*(AM35^2)/AB33)))</f>
        <v>#DIV/0!</v>
      </c>
      <c r="CB36" s="12"/>
      <c r="CC36" s="12"/>
      <c r="CD36" s="12"/>
      <c r="CE36" s="12"/>
      <c r="CF36" s="12"/>
      <c r="CG36" s="12"/>
      <c r="CH36" s="12"/>
      <c r="CI36" s="12"/>
      <c r="CJ36" s="12"/>
      <c r="CK36" s="12"/>
      <c r="CL36" s="12"/>
      <c r="EA36" s="12"/>
      <c r="EB36" s="12"/>
      <c r="EC36" s="12"/>
      <c r="ED36" s="12"/>
      <c r="EE36" s="12"/>
      <c r="EF36" s="12"/>
      <c r="EG36" s="12"/>
      <c r="EH36" s="12"/>
      <c r="EI36" s="12"/>
      <c r="EJ36" s="12"/>
      <c r="EK36" s="12"/>
      <c r="FZ36" s="12"/>
      <c r="GA36" s="12"/>
      <c r="GB36" s="12"/>
      <c r="GC36" s="12"/>
      <c r="GD36" s="12"/>
      <c r="GE36" s="12"/>
      <c r="GF36" s="12"/>
      <c r="GG36" s="12"/>
      <c r="GH36" s="12"/>
      <c r="GI36" s="12"/>
      <c r="GJ36" s="12"/>
    </row>
    <row r="37" spans="1:203" x14ac:dyDescent="0.25">
      <c r="Z37" t="s">
        <v>151</v>
      </c>
      <c r="AC37" s="25" t="e">
        <f>TINV(0.05,2*R33-2)</f>
        <v>#NUM!</v>
      </c>
      <c r="AD37" s="12" t="e">
        <f>TINV(0.05,2*S33-2)</f>
        <v>#NUM!</v>
      </c>
      <c r="AE37" s="12" t="e">
        <f>TINV(0.05,2*T33-2)</f>
        <v>#NUM!</v>
      </c>
      <c r="AF37" s="12" t="e">
        <f>TINV(0.05,2*U33-2)</f>
        <v>#NUM!</v>
      </c>
      <c r="AG37" s="12" t="e">
        <f t="shared" ref="AG37" si="64">TINV(0.05,2*V33-2)</f>
        <v>#NUM!</v>
      </c>
      <c r="AH37" s="12" t="e">
        <f t="shared" ref="AH37" si="65">TINV(0.05,2*W33-2)</f>
        <v>#NUM!</v>
      </c>
      <c r="AI37" s="12" t="e">
        <f t="shared" ref="AI37" si="66">TINV(0.05,2*X33-2)</f>
        <v>#NUM!</v>
      </c>
      <c r="AJ37" s="12" t="e">
        <f t="shared" ref="AJ37" si="67">TINV(0.05,2*Y33-2)</f>
        <v>#NUM!</v>
      </c>
      <c r="AK37" s="12" t="e">
        <f t="shared" ref="AK37" si="68">TINV(0.05,2*Z33-2)</f>
        <v>#NUM!</v>
      </c>
      <c r="AL37" s="12" t="e">
        <f t="shared" ref="AL37" si="69">TINV(0.05,2*AA33-2)</f>
        <v>#NUM!</v>
      </c>
      <c r="AM37" s="67" t="e">
        <f t="shared" ref="AM37" si="70">TINV(0.05,2*AB33-2)</f>
        <v>#NUM!</v>
      </c>
      <c r="CB37" s="12"/>
      <c r="CC37" s="12"/>
      <c r="CD37" s="12"/>
      <c r="CE37" s="12"/>
      <c r="CF37" s="12"/>
      <c r="CG37" s="12"/>
      <c r="CH37" s="12"/>
      <c r="CI37" s="12"/>
      <c r="CJ37" s="12"/>
      <c r="CK37" s="12"/>
      <c r="CL37" s="12"/>
      <c r="EA37" s="12"/>
      <c r="EB37" s="12"/>
      <c r="EC37" s="12"/>
      <c r="ED37" s="12"/>
      <c r="EE37" s="12"/>
      <c r="EF37" s="12"/>
      <c r="EG37" s="12"/>
      <c r="EH37" s="12"/>
      <c r="EI37" s="12"/>
      <c r="EJ37" s="12"/>
      <c r="EK37" s="12"/>
      <c r="FZ37" s="12"/>
      <c r="GA37" s="12"/>
      <c r="GB37" s="12"/>
      <c r="GC37" s="12"/>
      <c r="GD37" s="12"/>
      <c r="GE37" s="12"/>
      <c r="GF37" s="12"/>
      <c r="GG37" s="12"/>
      <c r="GH37" s="12"/>
      <c r="GI37" s="12"/>
      <c r="GJ37" s="12"/>
    </row>
    <row r="38" spans="1:203" x14ac:dyDescent="0.25">
      <c r="Z38" t="s">
        <v>46</v>
      </c>
      <c r="AC38" s="25" t="e">
        <f>TDIST(ABS(AC36),2*R33-2,1)</f>
        <v>#DIV/0!</v>
      </c>
      <c r="AD38" s="12" t="e">
        <f>TDIST(ABS(AD36),2*S33-2,1)</f>
        <v>#DIV/0!</v>
      </c>
      <c r="AE38" s="12" t="e">
        <f>TDIST(ABS(AE36),2*T33-2,1)</f>
        <v>#DIV/0!</v>
      </c>
      <c r="AF38" s="12" t="e">
        <f>TDIST(ABS(AF36),2*U33-2,1)</f>
        <v>#DIV/0!</v>
      </c>
      <c r="AG38" s="12" t="e">
        <f t="shared" ref="AG38" si="71">TDIST(ABS(AG36),2*V33-2,1)</f>
        <v>#DIV/0!</v>
      </c>
      <c r="AH38" s="12" t="e">
        <f t="shared" ref="AH38" si="72">TDIST(ABS(AH36),2*W33-2,1)</f>
        <v>#DIV/0!</v>
      </c>
      <c r="AI38" s="12" t="e">
        <f t="shared" ref="AI38" si="73">TDIST(ABS(AI36),2*X33-2,1)</f>
        <v>#DIV/0!</v>
      </c>
      <c r="AJ38" s="12" t="e">
        <f t="shared" ref="AJ38" si="74">TDIST(ABS(AJ36),2*Y33-2,1)</f>
        <v>#DIV/0!</v>
      </c>
      <c r="AK38" s="12" t="e">
        <f t="shared" ref="AK38" si="75">TDIST(ABS(AK36),2*Z33-2,1)</f>
        <v>#DIV/0!</v>
      </c>
      <c r="AL38" s="12" t="e">
        <f t="shared" ref="AL38" si="76">TDIST(ABS(AL36),2*AA33-2,1)</f>
        <v>#DIV/0!</v>
      </c>
      <c r="AM38" s="67" t="e">
        <f t="shared" ref="AM38" si="77">TDIST(ABS(AM36),2*AB33-2,1)</f>
        <v>#DIV/0!</v>
      </c>
      <c r="CB38" s="12"/>
      <c r="CC38" s="12"/>
      <c r="CD38" s="12"/>
      <c r="CE38" s="12"/>
      <c r="CF38" s="12"/>
      <c r="CG38" s="12"/>
      <c r="CH38" s="12"/>
      <c r="CI38" s="12"/>
      <c r="CJ38" s="12"/>
      <c r="CK38" s="12"/>
      <c r="CL38" s="12"/>
      <c r="EA38" s="12"/>
      <c r="EB38" s="12"/>
      <c r="EC38" s="12"/>
      <c r="ED38" s="12"/>
      <c r="EE38" s="12"/>
      <c r="EF38" s="12"/>
      <c r="EG38" s="12"/>
      <c r="EH38" s="12"/>
      <c r="EI38" s="12"/>
      <c r="EJ38" s="12"/>
      <c r="EK38" s="12"/>
      <c r="FZ38" s="12"/>
      <c r="GA38" s="12"/>
      <c r="GB38" s="12"/>
      <c r="GC38" s="12"/>
      <c r="GD38" s="12"/>
      <c r="GE38" s="12"/>
      <c r="GF38" s="12"/>
      <c r="GG38" s="12"/>
      <c r="GH38" s="12"/>
      <c r="GI38" s="12"/>
      <c r="GJ38" s="12"/>
    </row>
    <row r="39" spans="1:203" x14ac:dyDescent="0.25">
      <c r="Z39" t="s">
        <v>47</v>
      </c>
      <c r="AC39" s="25" t="e">
        <f>IF(R32&gt;4,IF(AC38&lt;0.001,"***",IF(AC38&lt;0.01,"**",IF(AC38&lt;0.05,"*","ns"))),"na")</f>
        <v>#DIV/0!</v>
      </c>
      <c r="AD39" s="12" t="e">
        <f>IF(S32&gt;4,IF(AD38&lt;0.001,"***",IF(AD38&lt;0.01,"**",IF(AD38&lt;0.05,"*","ns"))),"na")</f>
        <v>#DIV/0!</v>
      </c>
      <c r="AE39" s="12" t="e">
        <f>IF(T32&gt;4,IF(AE38&lt;0.001,"***",IF(AE38&lt;0.01,"**",IF(AE38&lt;0.05,"*","ns"))),"na")</f>
        <v>#DIV/0!</v>
      </c>
      <c r="AF39" s="12" t="e">
        <f>IF(U32&gt;4,IF(AF38&lt;0.001,"***",IF(AF38&lt;0.01,"**",IF(AF38&lt;0.05,"*","ns"))),"na")</f>
        <v>#DIV/0!</v>
      </c>
      <c r="AG39" s="12" t="e">
        <f t="shared" ref="AG39" si="78">IF(V32&gt;4,IF(AG38&lt;0.001,"***",IF(AG38&lt;0.01,"**",IF(AG38&lt;0.05,"*","ns"))),"na")</f>
        <v>#DIV/0!</v>
      </c>
      <c r="AH39" s="12" t="e">
        <f t="shared" ref="AH39" si="79">IF(W32&gt;4,IF(AH38&lt;0.001,"***",IF(AH38&lt;0.01,"**",IF(AH38&lt;0.05,"*","ns"))),"na")</f>
        <v>#DIV/0!</v>
      </c>
      <c r="AI39" s="12" t="e">
        <f t="shared" ref="AI39" si="80">IF(X32&gt;4,IF(AI38&lt;0.001,"***",IF(AI38&lt;0.01,"**",IF(AI38&lt;0.05,"*","ns"))),"na")</f>
        <v>#DIV/0!</v>
      </c>
      <c r="AJ39" s="12" t="e">
        <f t="shared" ref="AJ39" si="81">IF(Y32&gt;4,IF(AJ38&lt;0.001,"***",IF(AJ38&lt;0.01,"**",IF(AJ38&lt;0.05,"*","ns"))),"na")</f>
        <v>#DIV/0!</v>
      </c>
      <c r="AK39" s="12" t="str">
        <f t="shared" ref="AK39" si="82">IF(Z32&gt;4,IF(AK38&lt;0.001,"***",IF(AK38&lt;0.01,"**",IF(AK38&lt;0.05,"*","ns"))),"na")</f>
        <v>na</v>
      </c>
      <c r="AL39" s="12" t="e">
        <f t="shared" ref="AL39" si="83">IF(AA32&gt;4,IF(AL38&lt;0.001,"***",IF(AL38&lt;0.01,"**",IF(AL38&lt;0.05,"*","ns"))),"na")</f>
        <v>#DIV/0!</v>
      </c>
      <c r="AM39" s="67" t="e">
        <f t="shared" ref="AM39" si="84">IF(AB32&gt;4,IF(AM38&lt;0.001,"***",IF(AM38&lt;0.01,"**",IF(AM38&lt;0.05,"*","ns"))),"na")</f>
        <v>#DIV/0!</v>
      </c>
      <c r="CB39" s="12"/>
      <c r="CC39" s="12"/>
      <c r="CD39" s="12"/>
      <c r="CE39" s="12"/>
      <c r="CF39" s="12"/>
      <c r="CG39" s="12"/>
      <c r="CH39" s="12"/>
      <c r="CI39" s="12"/>
      <c r="CJ39" s="12"/>
      <c r="CK39" s="12"/>
      <c r="CL39" s="12"/>
      <c r="EA39" s="12"/>
      <c r="EB39" s="12"/>
      <c r="EC39" s="12"/>
      <c r="ED39" s="12"/>
      <c r="EE39" s="12"/>
      <c r="EF39" s="12"/>
      <c r="EG39" s="12"/>
      <c r="EH39" s="12"/>
      <c r="EI39" s="12"/>
      <c r="EJ39" s="12"/>
      <c r="EK39" s="12"/>
      <c r="FZ39" s="12"/>
      <c r="GA39" s="12"/>
      <c r="GB39" s="12"/>
      <c r="GC39" s="12"/>
      <c r="GD39" s="12"/>
      <c r="GE39" s="12"/>
      <c r="GF39" s="12"/>
      <c r="GG39" s="12"/>
      <c r="GH39" s="12"/>
      <c r="GI39" s="12"/>
      <c r="GJ39" s="12"/>
    </row>
    <row r="42" spans="1:203" x14ac:dyDescent="0.25">
      <c r="T42" t="s">
        <v>13</v>
      </c>
    </row>
    <row r="43" spans="1:203" x14ac:dyDescent="0.25">
      <c r="G43" t="s">
        <v>49</v>
      </c>
      <c r="H43" t="s">
        <v>50</v>
      </c>
      <c r="S43" t="s">
        <v>49</v>
      </c>
      <c r="T43" t="s">
        <v>50</v>
      </c>
    </row>
    <row r="44" spans="1:203" x14ac:dyDescent="0.25">
      <c r="G44" t="s">
        <v>15</v>
      </c>
      <c r="H44" t="s">
        <v>52</v>
      </c>
      <c r="S44" t="s">
        <v>15</v>
      </c>
      <c r="T44" t="s">
        <v>63</v>
      </c>
    </row>
    <row r="45" spans="1:203" x14ac:dyDescent="0.25">
      <c r="G45" t="s">
        <v>16</v>
      </c>
      <c r="H45" t="s">
        <v>53</v>
      </c>
      <c r="S45" t="s">
        <v>16</v>
      </c>
      <c r="T45" t="s">
        <v>67</v>
      </c>
    </row>
    <row r="46" spans="1:203" x14ac:dyDescent="0.25">
      <c r="G46" t="s">
        <v>17</v>
      </c>
      <c r="H46" t="s">
        <v>54</v>
      </c>
      <c r="S46" t="s">
        <v>17</v>
      </c>
      <c r="T46" t="s">
        <v>68</v>
      </c>
    </row>
    <row r="47" spans="1:203" x14ac:dyDescent="0.25">
      <c r="G47" t="s">
        <v>18</v>
      </c>
      <c r="H47" t="s">
        <v>55</v>
      </c>
      <c r="S47" t="s">
        <v>18</v>
      </c>
      <c r="T47" t="s">
        <v>64</v>
      </c>
    </row>
    <row r="48" spans="1:203" x14ac:dyDescent="0.25">
      <c r="G48" t="s">
        <v>19</v>
      </c>
      <c r="H48" t="s">
        <v>56</v>
      </c>
      <c r="S48" t="s">
        <v>19</v>
      </c>
      <c r="T48" t="s">
        <v>56</v>
      </c>
    </row>
    <row r="49" spans="1:20" x14ac:dyDescent="0.25">
      <c r="G49" t="s">
        <v>20</v>
      </c>
      <c r="H49" t="s">
        <v>57</v>
      </c>
      <c r="S49" t="s">
        <v>20</v>
      </c>
      <c r="T49" t="s">
        <v>65</v>
      </c>
    </row>
    <row r="50" spans="1:20" x14ac:dyDescent="0.25">
      <c r="G50" t="s">
        <v>21</v>
      </c>
      <c r="H50" t="s">
        <v>58</v>
      </c>
      <c r="S50" t="s">
        <v>21</v>
      </c>
      <c r="T50" t="s">
        <v>66</v>
      </c>
    </row>
    <row r="51" spans="1:20" x14ac:dyDescent="0.25">
      <c r="G51" t="s">
        <v>22</v>
      </c>
      <c r="H51" t="s">
        <v>59</v>
      </c>
      <c r="S51" t="s">
        <v>22</v>
      </c>
      <c r="T51" t="s">
        <v>69</v>
      </c>
    </row>
    <row r="52" spans="1:20" x14ac:dyDescent="0.25">
      <c r="G52" t="s">
        <v>82</v>
      </c>
      <c r="H52" t="s">
        <v>118</v>
      </c>
      <c r="S52" t="s">
        <v>82</v>
      </c>
      <c r="T52" t="s">
        <v>118</v>
      </c>
    </row>
    <row r="54" spans="1:20" x14ac:dyDescent="0.25">
      <c r="A54" t="s">
        <v>269</v>
      </c>
    </row>
    <row r="55" spans="1:20" x14ac:dyDescent="0.25">
      <c r="A55" s="192" t="s">
        <v>526</v>
      </c>
    </row>
    <row r="56" spans="1:20" x14ac:dyDescent="0.25">
      <c r="A56" s="13" t="s">
        <v>525</v>
      </c>
    </row>
    <row r="57" spans="1:20" x14ac:dyDescent="0.25">
      <c r="A57" s="13" t="s">
        <v>270</v>
      </c>
    </row>
    <row r="58" spans="1:20" x14ac:dyDescent="0.25">
      <c r="A58" s="13" t="s">
        <v>279</v>
      </c>
    </row>
    <row r="59" spans="1:20" x14ac:dyDescent="0.25">
      <c r="A59" s="13" t="s">
        <v>280</v>
      </c>
    </row>
    <row r="60" spans="1:20" x14ac:dyDescent="0.25">
      <c r="A60" t="s">
        <v>276</v>
      </c>
    </row>
    <row r="61" spans="1:20" x14ac:dyDescent="0.25">
      <c r="A61" s="13" t="s">
        <v>115</v>
      </c>
    </row>
    <row r="62" spans="1:20" x14ac:dyDescent="0.25">
      <c r="A62" s="13" t="s">
        <v>281</v>
      </c>
    </row>
    <row r="63" spans="1:20" x14ac:dyDescent="0.25">
      <c r="A63" s="13" t="s">
        <v>282</v>
      </c>
    </row>
    <row r="64" spans="1:20" x14ac:dyDescent="0.25">
      <c r="A64" s="13" t="s">
        <v>119</v>
      </c>
    </row>
    <row r="65" spans="1:101" x14ac:dyDescent="0.25">
      <c r="A65" s="13" t="s">
        <v>524</v>
      </c>
    </row>
    <row r="67" spans="1:101" x14ac:dyDescent="0.25">
      <c r="A67" s="47" t="s">
        <v>273</v>
      </c>
    </row>
    <row r="68" spans="1:101" ht="16.5" x14ac:dyDescent="0.35">
      <c r="A68" t="s">
        <v>194</v>
      </c>
      <c r="B68" s="1" t="s">
        <v>169</v>
      </c>
      <c r="G68" s="2"/>
      <c r="J68" s="78"/>
      <c r="K68" s="231" t="s">
        <v>11</v>
      </c>
      <c r="L68" s="85"/>
      <c r="M68" s="62"/>
      <c r="N68" s="62"/>
      <c r="O68" s="62"/>
      <c r="P68" s="62"/>
      <c r="Q68" s="62"/>
      <c r="R68" s="229" t="s">
        <v>155</v>
      </c>
      <c r="S68" s="230"/>
      <c r="T68" s="230"/>
      <c r="U68" s="230"/>
      <c r="V68" s="230"/>
      <c r="W68" s="230"/>
      <c r="X68" s="230"/>
      <c r="Y68" s="230"/>
      <c r="Z68" s="230"/>
      <c r="AA68" s="230"/>
      <c r="AB68" s="63"/>
      <c r="AC68" s="230" t="s">
        <v>156</v>
      </c>
      <c r="AD68" s="230"/>
      <c r="AE68" s="230"/>
      <c r="AF68" s="230"/>
      <c r="AG68" s="230"/>
      <c r="AH68" s="230"/>
      <c r="AI68" s="230"/>
      <c r="AJ68" s="230"/>
      <c r="AK68" s="230"/>
      <c r="AL68" s="230"/>
      <c r="AM68" s="63"/>
      <c r="AN68" s="230" t="s">
        <v>157</v>
      </c>
      <c r="AO68" s="230"/>
      <c r="AP68" s="230"/>
      <c r="AQ68" s="230"/>
      <c r="AR68" s="230"/>
      <c r="AS68" s="230"/>
      <c r="AT68" s="230"/>
      <c r="AU68" s="230"/>
      <c r="AV68" s="230"/>
      <c r="AW68" s="230"/>
      <c r="AX68" s="63"/>
      <c r="AZ68" t="s">
        <v>198</v>
      </c>
      <c r="BA68" s="1" t="s">
        <v>169</v>
      </c>
      <c r="BF68" s="2"/>
      <c r="BI68" s="78"/>
      <c r="BJ68" s="231" t="s">
        <v>11</v>
      </c>
      <c r="BK68" s="85"/>
      <c r="BL68" s="62"/>
      <c r="BM68" s="62"/>
      <c r="BN68" s="62"/>
      <c r="BO68" s="62"/>
      <c r="BP68" s="62"/>
      <c r="BQ68" s="229" t="s">
        <v>155</v>
      </c>
      <c r="BR68" s="230"/>
      <c r="BS68" s="230"/>
      <c r="BT68" s="230"/>
      <c r="BU68" s="230"/>
      <c r="BV68" s="230"/>
      <c r="BW68" s="230"/>
      <c r="BX68" s="230"/>
      <c r="BY68" s="230"/>
      <c r="BZ68" s="230"/>
      <c r="CA68" s="63"/>
      <c r="CB68" s="230" t="s">
        <v>156</v>
      </c>
      <c r="CC68" s="230"/>
      <c r="CD68" s="230"/>
      <c r="CE68" s="230"/>
      <c r="CF68" s="230"/>
      <c r="CG68" s="230"/>
      <c r="CH68" s="230"/>
      <c r="CI68" s="230"/>
      <c r="CJ68" s="230"/>
      <c r="CK68" s="230"/>
      <c r="CL68" s="63"/>
      <c r="CM68" s="230" t="s">
        <v>157</v>
      </c>
      <c r="CN68" s="230"/>
      <c r="CO68" s="230"/>
      <c r="CP68" s="230"/>
      <c r="CQ68" s="230"/>
      <c r="CR68" s="230"/>
      <c r="CS68" s="230"/>
      <c r="CT68" s="230"/>
      <c r="CU68" s="230"/>
      <c r="CV68" s="230"/>
      <c r="CW68" s="63"/>
    </row>
    <row r="69" spans="1:101" ht="60.95" customHeight="1" x14ac:dyDescent="0.35">
      <c r="A69" s="176"/>
      <c r="B69" s="9" t="s">
        <v>170</v>
      </c>
      <c r="C69" s="11" t="s">
        <v>171</v>
      </c>
      <c r="D69" s="11" t="s">
        <v>172</v>
      </c>
      <c r="E69" s="11" t="s">
        <v>173</v>
      </c>
      <c r="F69" s="11" t="s">
        <v>174</v>
      </c>
      <c r="G69" s="26" t="s">
        <v>175</v>
      </c>
      <c r="H69" s="62"/>
      <c r="I69" s="62"/>
      <c r="J69" s="85"/>
      <c r="K69" s="231"/>
      <c r="L69" s="86" t="s">
        <v>1</v>
      </c>
      <c r="M69" s="87"/>
      <c r="N69" s="233" t="s">
        <v>241</v>
      </c>
      <c r="O69" s="234" t="s">
        <v>2</v>
      </c>
      <c r="P69" s="233" t="s">
        <v>242</v>
      </c>
      <c r="Q69" s="235" t="s">
        <v>2</v>
      </c>
      <c r="R69" s="5"/>
      <c r="S69" s="230" t="s">
        <v>3</v>
      </c>
      <c r="T69" s="230"/>
      <c r="U69" s="230"/>
      <c r="V69" s="230"/>
      <c r="W69" s="11" t="s">
        <v>4</v>
      </c>
      <c r="X69" s="11"/>
      <c r="Y69" s="230" t="s">
        <v>6</v>
      </c>
      <c r="Z69" s="230"/>
      <c r="AA69" s="230"/>
      <c r="AB69" s="63"/>
      <c r="AC69" s="7"/>
      <c r="AD69" s="230" t="s">
        <v>3</v>
      </c>
      <c r="AE69" s="230"/>
      <c r="AF69" s="230"/>
      <c r="AG69" s="230"/>
      <c r="AH69" s="11" t="s">
        <v>4</v>
      </c>
      <c r="AI69" s="11"/>
      <c r="AJ69" s="230" t="s">
        <v>6</v>
      </c>
      <c r="AK69" s="230"/>
      <c r="AL69" s="230"/>
      <c r="AM69" s="63"/>
      <c r="AN69" s="7"/>
      <c r="AO69" s="230" t="s">
        <v>3</v>
      </c>
      <c r="AP69" s="230"/>
      <c r="AQ69" s="230"/>
      <c r="AR69" s="230"/>
      <c r="AS69" s="11" t="s">
        <v>4</v>
      </c>
      <c r="AT69" s="11"/>
      <c r="AU69" s="230" t="s">
        <v>6</v>
      </c>
      <c r="AV69" s="230"/>
      <c r="AW69" s="230"/>
      <c r="AX69" s="63"/>
      <c r="AZ69" s="176" t="s">
        <v>249</v>
      </c>
      <c r="BA69" s="9" t="s">
        <v>170</v>
      </c>
      <c r="BB69" s="11" t="s">
        <v>171</v>
      </c>
      <c r="BC69" s="11" t="s">
        <v>172</v>
      </c>
      <c r="BD69" s="11" t="s">
        <v>173</v>
      </c>
      <c r="BE69" s="11" t="s">
        <v>174</v>
      </c>
      <c r="BF69" s="26" t="s">
        <v>175</v>
      </c>
      <c r="BG69" s="62"/>
      <c r="BH69" s="62"/>
      <c r="BI69" s="85"/>
      <c r="BJ69" s="231"/>
      <c r="BK69" s="86" t="s">
        <v>1</v>
      </c>
      <c r="BL69" s="87"/>
      <c r="BM69" s="233" t="s">
        <v>241</v>
      </c>
      <c r="BN69" s="234" t="s">
        <v>2</v>
      </c>
      <c r="BO69" s="233" t="s">
        <v>242</v>
      </c>
      <c r="BP69" s="235" t="s">
        <v>2</v>
      </c>
      <c r="BQ69" s="5"/>
      <c r="BR69" s="230" t="s">
        <v>3</v>
      </c>
      <c r="BS69" s="230"/>
      <c r="BT69" s="230"/>
      <c r="BU69" s="230"/>
      <c r="BV69" s="11" t="s">
        <v>4</v>
      </c>
      <c r="BW69" s="11"/>
      <c r="BX69" s="230" t="s">
        <v>6</v>
      </c>
      <c r="BY69" s="230"/>
      <c r="BZ69" s="230"/>
      <c r="CA69" s="63"/>
      <c r="CB69" s="7"/>
      <c r="CC69" s="230" t="s">
        <v>3</v>
      </c>
      <c r="CD69" s="230"/>
      <c r="CE69" s="230"/>
      <c r="CF69" s="230"/>
      <c r="CG69" s="11" t="s">
        <v>4</v>
      </c>
      <c r="CH69" s="11"/>
      <c r="CI69" s="230" t="s">
        <v>6</v>
      </c>
      <c r="CJ69" s="230"/>
      <c r="CK69" s="230"/>
      <c r="CL69" s="63"/>
      <c r="CM69" s="7"/>
      <c r="CN69" s="230" t="s">
        <v>3</v>
      </c>
      <c r="CO69" s="230"/>
      <c r="CP69" s="230"/>
      <c r="CQ69" s="230"/>
      <c r="CR69" s="11" t="s">
        <v>4</v>
      </c>
      <c r="CS69" s="11"/>
      <c r="CT69" s="230" t="s">
        <v>6</v>
      </c>
      <c r="CU69" s="230"/>
      <c r="CV69" s="230"/>
      <c r="CW69" s="63"/>
    </row>
    <row r="70" spans="1:101" ht="100.5" customHeight="1" x14ac:dyDescent="0.3">
      <c r="A70" s="3" t="s">
        <v>307</v>
      </c>
      <c r="B70" s="9" t="s">
        <v>176</v>
      </c>
      <c r="C70" s="11" t="s">
        <v>177</v>
      </c>
      <c r="D70" s="11" t="s">
        <v>178</v>
      </c>
      <c r="E70" s="11"/>
      <c r="F70" s="11" t="s">
        <v>179</v>
      </c>
      <c r="G70" s="26"/>
      <c r="H70" s="62" t="s">
        <v>158</v>
      </c>
      <c r="I70" s="62" t="s">
        <v>159</v>
      </c>
      <c r="J70" s="85" t="s">
        <v>160</v>
      </c>
      <c r="K70" s="26" t="s">
        <v>161</v>
      </c>
      <c r="L70" s="85" t="s">
        <v>162</v>
      </c>
      <c r="M70" s="62" t="s">
        <v>163</v>
      </c>
      <c r="N70" s="233"/>
      <c r="O70" s="234"/>
      <c r="P70" s="233"/>
      <c r="Q70" s="235"/>
      <c r="R70" s="229" t="s">
        <v>13</v>
      </c>
      <c r="S70" s="62" t="s">
        <v>50</v>
      </c>
      <c r="T70" s="62" t="s">
        <v>63</v>
      </c>
      <c r="U70" s="62" t="s">
        <v>164</v>
      </c>
      <c r="V70" s="62" t="s">
        <v>165</v>
      </c>
      <c r="W70" s="11" t="s">
        <v>64</v>
      </c>
      <c r="X70" s="11" t="s">
        <v>166</v>
      </c>
      <c r="Y70" s="62" t="s">
        <v>65</v>
      </c>
      <c r="Z70" s="62" t="s">
        <v>66</v>
      </c>
      <c r="AA70" s="62" t="s">
        <v>167</v>
      </c>
      <c r="AB70" s="8" t="s">
        <v>81</v>
      </c>
      <c r="AC70" s="230" t="s">
        <v>13</v>
      </c>
      <c r="AD70" s="62" t="s">
        <v>50</v>
      </c>
      <c r="AE70" s="62" t="s">
        <v>63</v>
      </c>
      <c r="AF70" s="62" t="s">
        <v>164</v>
      </c>
      <c r="AG70" s="62" t="s">
        <v>165</v>
      </c>
      <c r="AH70" s="11" t="s">
        <v>64</v>
      </c>
      <c r="AI70" s="11" t="s">
        <v>166</v>
      </c>
      <c r="AJ70" s="62" t="s">
        <v>65</v>
      </c>
      <c r="AK70" s="62" t="s">
        <v>66</v>
      </c>
      <c r="AL70" s="62" t="s">
        <v>167</v>
      </c>
      <c r="AM70" s="8" t="s">
        <v>81</v>
      </c>
      <c r="AN70" s="230" t="s">
        <v>13</v>
      </c>
      <c r="AO70" s="62" t="s">
        <v>50</v>
      </c>
      <c r="AP70" s="62" t="s">
        <v>63</v>
      </c>
      <c r="AQ70" s="62" t="s">
        <v>164</v>
      </c>
      <c r="AR70" s="62" t="s">
        <v>165</v>
      </c>
      <c r="AS70" s="11" t="s">
        <v>64</v>
      </c>
      <c r="AT70" s="11" t="s">
        <v>166</v>
      </c>
      <c r="AU70" s="62" t="s">
        <v>65</v>
      </c>
      <c r="AV70" s="62" t="s">
        <v>66</v>
      </c>
      <c r="AW70" s="62" t="s">
        <v>167</v>
      </c>
      <c r="AX70" s="8" t="s">
        <v>81</v>
      </c>
      <c r="AZ70" s="3" t="s">
        <v>308</v>
      </c>
      <c r="BA70" s="9" t="s">
        <v>176</v>
      </c>
      <c r="BB70" s="11" t="s">
        <v>177</v>
      </c>
      <c r="BC70" s="11" t="s">
        <v>178</v>
      </c>
      <c r="BD70" s="11"/>
      <c r="BE70" s="11" t="s">
        <v>179</v>
      </c>
      <c r="BF70" s="26"/>
      <c r="BG70" s="62" t="s">
        <v>158</v>
      </c>
      <c r="BH70" s="62" t="s">
        <v>159</v>
      </c>
      <c r="BI70" s="85" t="s">
        <v>160</v>
      </c>
      <c r="BJ70" s="26" t="s">
        <v>161</v>
      </c>
      <c r="BK70" s="85" t="s">
        <v>162</v>
      </c>
      <c r="BL70" s="62" t="s">
        <v>163</v>
      </c>
      <c r="BM70" s="233"/>
      <c r="BN70" s="234"/>
      <c r="BO70" s="233"/>
      <c r="BP70" s="235"/>
      <c r="BQ70" s="229" t="s">
        <v>13</v>
      </c>
      <c r="BR70" s="62" t="s">
        <v>50</v>
      </c>
      <c r="BS70" s="62" t="s">
        <v>63</v>
      </c>
      <c r="BT70" s="62" t="s">
        <v>164</v>
      </c>
      <c r="BU70" s="62" t="s">
        <v>165</v>
      </c>
      <c r="BV70" s="11" t="s">
        <v>64</v>
      </c>
      <c r="BW70" s="11" t="s">
        <v>166</v>
      </c>
      <c r="BX70" s="62" t="s">
        <v>65</v>
      </c>
      <c r="BY70" s="62" t="s">
        <v>66</v>
      </c>
      <c r="BZ70" s="62" t="s">
        <v>167</v>
      </c>
      <c r="CA70" s="8" t="s">
        <v>81</v>
      </c>
      <c r="CB70" s="230" t="s">
        <v>13</v>
      </c>
      <c r="CC70" s="62" t="s">
        <v>50</v>
      </c>
      <c r="CD70" s="62" t="s">
        <v>63</v>
      </c>
      <c r="CE70" s="62" t="s">
        <v>164</v>
      </c>
      <c r="CF70" s="62" t="s">
        <v>165</v>
      </c>
      <c r="CG70" s="11" t="s">
        <v>64</v>
      </c>
      <c r="CH70" s="11" t="s">
        <v>166</v>
      </c>
      <c r="CI70" s="62" t="s">
        <v>65</v>
      </c>
      <c r="CJ70" s="62" t="s">
        <v>66</v>
      </c>
      <c r="CK70" s="62" t="s">
        <v>167</v>
      </c>
      <c r="CL70" s="8" t="s">
        <v>81</v>
      </c>
      <c r="CM70" s="230" t="s">
        <v>13</v>
      </c>
      <c r="CN70" s="62" t="s">
        <v>50</v>
      </c>
      <c r="CO70" s="62" t="s">
        <v>63</v>
      </c>
      <c r="CP70" s="62" t="s">
        <v>164</v>
      </c>
      <c r="CQ70" s="62" t="s">
        <v>165</v>
      </c>
      <c r="CR70" s="11" t="s">
        <v>64</v>
      </c>
      <c r="CS70" s="11" t="s">
        <v>166</v>
      </c>
      <c r="CT70" s="62" t="s">
        <v>65</v>
      </c>
      <c r="CU70" s="62" t="s">
        <v>66</v>
      </c>
      <c r="CV70" s="62" t="s">
        <v>167</v>
      </c>
      <c r="CW70" s="8" t="s">
        <v>81</v>
      </c>
    </row>
    <row r="71" spans="1:101" ht="18.75" x14ac:dyDescent="0.3">
      <c r="A71" s="50" t="s">
        <v>7</v>
      </c>
      <c r="B71" s="1" t="s">
        <v>180</v>
      </c>
      <c r="C71" t="s">
        <v>181</v>
      </c>
      <c r="D71" t="s">
        <v>182</v>
      </c>
      <c r="E71" t="s">
        <v>183</v>
      </c>
      <c r="F71" t="s">
        <v>184</v>
      </c>
      <c r="G71" s="122" t="s">
        <v>185</v>
      </c>
      <c r="H71" s="64"/>
      <c r="I71" s="62"/>
      <c r="J71" s="123"/>
      <c r="K71" s="63"/>
      <c r="L71" s="85"/>
      <c r="M71" s="61" t="s">
        <v>168</v>
      </c>
      <c r="N71" s="230" t="s">
        <v>187</v>
      </c>
      <c r="O71" s="230"/>
      <c r="P71" s="230"/>
      <c r="Q71" s="231"/>
      <c r="R71" s="229"/>
      <c r="S71" s="62" t="s">
        <v>14</v>
      </c>
      <c r="T71" s="62" t="s">
        <v>15</v>
      </c>
      <c r="U71" s="62" t="s">
        <v>16</v>
      </c>
      <c r="V71" s="62" t="s">
        <v>17</v>
      </c>
      <c r="W71" s="62" t="s">
        <v>18</v>
      </c>
      <c r="X71" s="62" t="s">
        <v>19</v>
      </c>
      <c r="Y71" s="62" t="s">
        <v>20</v>
      </c>
      <c r="Z71" s="62" t="s">
        <v>21</v>
      </c>
      <c r="AA71" s="62" t="s">
        <v>22</v>
      </c>
      <c r="AB71" s="63" t="s">
        <v>82</v>
      </c>
      <c r="AC71" s="230"/>
      <c r="AD71" s="62" t="s">
        <v>14</v>
      </c>
      <c r="AE71" s="62" t="s">
        <v>15</v>
      </c>
      <c r="AF71" s="62" t="s">
        <v>16</v>
      </c>
      <c r="AG71" s="62" t="s">
        <v>17</v>
      </c>
      <c r="AH71" s="62" t="s">
        <v>18</v>
      </c>
      <c r="AI71" s="62" t="s">
        <v>19</v>
      </c>
      <c r="AJ71" s="62" t="s">
        <v>20</v>
      </c>
      <c r="AK71" s="62" t="s">
        <v>21</v>
      </c>
      <c r="AL71" s="62" t="s">
        <v>22</v>
      </c>
      <c r="AM71" s="63" t="s">
        <v>82</v>
      </c>
      <c r="AN71" s="230"/>
      <c r="AO71" s="62" t="s">
        <v>14</v>
      </c>
      <c r="AP71" s="62" t="s">
        <v>15</v>
      </c>
      <c r="AQ71" s="62" t="s">
        <v>16</v>
      </c>
      <c r="AR71" s="62" t="s">
        <v>17</v>
      </c>
      <c r="AS71" s="62" t="s">
        <v>18</v>
      </c>
      <c r="AT71" s="62" t="s">
        <v>19</v>
      </c>
      <c r="AU71" s="62" t="s">
        <v>20</v>
      </c>
      <c r="AV71" s="62" t="s">
        <v>21</v>
      </c>
      <c r="AW71" s="62" t="s">
        <v>22</v>
      </c>
      <c r="AX71" s="63" t="s">
        <v>82</v>
      </c>
      <c r="AZ71" s="50" t="s">
        <v>7</v>
      </c>
      <c r="BA71" s="1" t="s">
        <v>180</v>
      </c>
      <c r="BB71" t="s">
        <v>181</v>
      </c>
      <c r="BC71" t="s">
        <v>182</v>
      </c>
      <c r="BD71" t="s">
        <v>183</v>
      </c>
      <c r="BE71" t="s">
        <v>184</v>
      </c>
      <c r="BF71" s="122" t="s">
        <v>185</v>
      </c>
      <c r="BG71" s="64"/>
      <c r="BH71" s="62"/>
      <c r="BI71" s="123"/>
      <c r="BJ71" s="63"/>
      <c r="BK71" s="85"/>
      <c r="BL71" s="61" t="s">
        <v>168</v>
      </c>
      <c r="BM71" s="230" t="s">
        <v>187</v>
      </c>
      <c r="BN71" s="230"/>
      <c r="BO71" s="230"/>
      <c r="BP71" s="231"/>
      <c r="BQ71" s="229"/>
      <c r="BR71" s="62" t="s">
        <v>14</v>
      </c>
      <c r="BS71" s="62" t="s">
        <v>15</v>
      </c>
      <c r="BT71" s="62" t="s">
        <v>16</v>
      </c>
      <c r="BU71" s="62" t="s">
        <v>17</v>
      </c>
      <c r="BV71" s="62" t="s">
        <v>18</v>
      </c>
      <c r="BW71" s="62" t="s">
        <v>19</v>
      </c>
      <c r="BX71" s="62" t="s">
        <v>20</v>
      </c>
      <c r="BY71" s="62" t="s">
        <v>21</v>
      </c>
      <c r="BZ71" s="62" t="s">
        <v>22</v>
      </c>
      <c r="CA71" s="63" t="s">
        <v>82</v>
      </c>
      <c r="CB71" s="230"/>
      <c r="CC71" s="62" t="s">
        <v>14</v>
      </c>
      <c r="CD71" s="62" t="s">
        <v>15</v>
      </c>
      <c r="CE71" s="62" t="s">
        <v>16</v>
      </c>
      <c r="CF71" s="62" t="s">
        <v>17</v>
      </c>
      <c r="CG71" s="62" t="s">
        <v>18</v>
      </c>
      <c r="CH71" s="62" t="s">
        <v>19</v>
      </c>
      <c r="CI71" s="62" t="s">
        <v>20</v>
      </c>
      <c r="CJ71" s="62" t="s">
        <v>21</v>
      </c>
      <c r="CK71" s="62" t="s">
        <v>22</v>
      </c>
      <c r="CL71" s="63" t="s">
        <v>82</v>
      </c>
      <c r="CM71" s="230"/>
      <c r="CN71" s="62" t="s">
        <v>14</v>
      </c>
      <c r="CO71" s="62" t="s">
        <v>15</v>
      </c>
      <c r="CP71" s="62" t="s">
        <v>16</v>
      </c>
      <c r="CQ71" s="62" t="s">
        <v>17</v>
      </c>
      <c r="CR71" s="62" t="s">
        <v>18</v>
      </c>
      <c r="CS71" s="62" t="s">
        <v>19</v>
      </c>
      <c r="CT71" s="62" t="s">
        <v>20</v>
      </c>
      <c r="CU71" s="62" t="s">
        <v>21</v>
      </c>
      <c r="CV71" s="62" t="s">
        <v>22</v>
      </c>
      <c r="CW71" s="63" t="s">
        <v>82</v>
      </c>
    </row>
    <row r="72" spans="1:101" ht="15.75" x14ac:dyDescent="0.25">
      <c r="A72" s="13" t="s">
        <v>121</v>
      </c>
      <c r="B72" s="94"/>
      <c r="C72" s="79"/>
      <c r="D72" s="79"/>
      <c r="E72" s="79"/>
      <c r="F72" s="79"/>
      <c r="G72" s="124"/>
      <c r="H72" t="s">
        <v>8</v>
      </c>
      <c r="I72" s="79" t="s">
        <v>186</v>
      </c>
      <c r="J72" s="78"/>
      <c r="K72" s="101"/>
      <c r="L72" s="136">
        <v>147.47</v>
      </c>
      <c r="M72" s="137"/>
      <c r="N72" s="17"/>
      <c r="O72" s="18"/>
      <c r="P72" s="89">
        <f>IF(N72&lt;0.01*L72,0.01,IF(N72&gt;100*L72,100,N72/L72))</f>
        <v>0.01</v>
      </c>
      <c r="Q72" s="90">
        <f>IF(O72&gt;0,O72/L72,0.01)</f>
        <v>0.01</v>
      </c>
      <c r="R72" s="107"/>
      <c r="S72" s="79"/>
      <c r="T72" s="79"/>
      <c r="U72" s="79"/>
      <c r="V72" s="79"/>
      <c r="W72" s="79"/>
      <c r="X72" s="79"/>
      <c r="Y72" s="79"/>
      <c r="Z72" s="138"/>
      <c r="AA72" s="79"/>
      <c r="AB72" s="125"/>
      <c r="AC72" s="91" t="str">
        <f>IF(R72&gt;0,(R72/R$98)*LN($P72),"na")</f>
        <v>na</v>
      </c>
      <c r="AD72" s="89" t="str">
        <f t="shared" ref="AD72:AM87" si="85">IF(S72&gt;0,(S72/S$98)*LN($P72),"na")</f>
        <v>na</v>
      </c>
      <c r="AE72" s="89" t="str">
        <f t="shared" si="85"/>
        <v>na</v>
      </c>
      <c r="AF72" s="89" t="str">
        <f t="shared" si="85"/>
        <v>na</v>
      </c>
      <c r="AG72" s="89" t="str">
        <f t="shared" si="85"/>
        <v>na</v>
      </c>
      <c r="AH72" s="89" t="str">
        <f t="shared" si="85"/>
        <v>na</v>
      </c>
      <c r="AI72" s="89" t="str">
        <f t="shared" si="85"/>
        <v>na</v>
      </c>
      <c r="AJ72" s="89" t="str">
        <f t="shared" si="85"/>
        <v>na</v>
      </c>
      <c r="AK72" s="89" t="str">
        <f t="shared" si="85"/>
        <v>na</v>
      </c>
      <c r="AL72" s="89" t="str">
        <f t="shared" si="85"/>
        <v>na</v>
      </c>
      <c r="AM72" s="89" t="str">
        <f t="shared" si="85"/>
        <v>na</v>
      </c>
      <c r="AN72" s="91" t="str">
        <f>IF(R72&gt;0,(((R72/R$98)^2)*($Q72^2))/($P72^2),"na")</f>
        <v>na</v>
      </c>
      <c r="AO72" s="89" t="str">
        <f t="shared" ref="AO72:AX87" si="86">IF(S72&gt;0,(((S72/S$98)^2)*($Q72^2))/($P72^2),"na")</f>
        <v>na</v>
      </c>
      <c r="AP72" s="89" t="str">
        <f t="shared" si="86"/>
        <v>na</v>
      </c>
      <c r="AQ72" s="89" t="str">
        <f t="shared" si="86"/>
        <v>na</v>
      </c>
      <c r="AR72" s="89" t="str">
        <f t="shared" si="86"/>
        <v>na</v>
      </c>
      <c r="AS72" s="89" t="str">
        <f t="shared" si="86"/>
        <v>na</v>
      </c>
      <c r="AT72" s="89" t="str">
        <f t="shared" si="86"/>
        <v>na</v>
      </c>
      <c r="AU72" s="89" t="str">
        <f t="shared" si="86"/>
        <v>na</v>
      </c>
      <c r="AV72" s="89" t="str">
        <f t="shared" si="86"/>
        <v>na</v>
      </c>
      <c r="AW72" s="89" t="str">
        <f t="shared" si="86"/>
        <v>na</v>
      </c>
      <c r="AX72" s="90" t="str">
        <f t="shared" si="86"/>
        <v>na</v>
      </c>
      <c r="AZ72" s="13" t="s">
        <v>121</v>
      </c>
      <c r="BA72" s="94"/>
      <c r="BB72" s="79"/>
      <c r="BC72" s="79"/>
      <c r="BD72" s="79"/>
      <c r="BE72" s="79"/>
      <c r="BF72" s="124"/>
      <c r="BG72" t="s">
        <v>8</v>
      </c>
      <c r="BH72" s="79" t="s">
        <v>186</v>
      </c>
      <c r="BI72" s="78"/>
      <c r="BJ72" s="101"/>
      <c r="BK72" s="136">
        <v>147.47</v>
      </c>
      <c r="BL72" s="137"/>
      <c r="BM72" s="17"/>
      <c r="BN72" s="18"/>
      <c r="BO72" s="89">
        <f>IF(BM72&lt;0.01*BK72,0.01,IF(BM72&gt;100*BK72,100,BM72/BK72))</f>
        <v>0.01</v>
      </c>
      <c r="BP72" s="90">
        <f>IF(BN72&gt;0,BN72/BK72,0.01)</f>
        <v>0.01</v>
      </c>
      <c r="BQ72" s="107"/>
      <c r="BR72" s="79"/>
      <c r="BS72" s="79"/>
      <c r="BT72" s="79"/>
      <c r="BU72" s="79"/>
      <c r="BV72" s="79"/>
      <c r="BW72" s="79"/>
      <c r="BX72" s="79"/>
      <c r="BY72" s="138"/>
      <c r="BZ72" s="79"/>
      <c r="CA72" s="125"/>
      <c r="CB72" s="91" t="str">
        <f>IF(BQ72&gt;0,(BQ72/BQ$98)*LN($BO72),"na")</f>
        <v>na</v>
      </c>
      <c r="CC72" s="89" t="str">
        <f t="shared" ref="CC72:CL87" si="87">IF(BR72&gt;0,(BR72/BR$98)*LN($BO72),"na")</f>
        <v>na</v>
      </c>
      <c r="CD72" s="89" t="str">
        <f t="shared" si="87"/>
        <v>na</v>
      </c>
      <c r="CE72" s="89" t="str">
        <f t="shared" si="87"/>
        <v>na</v>
      </c>
      <c r="CF72" s="89" t="str">
        <f t="shared" si="87"/>
        <v>na</v>
      </c>
      <c r="CG72" s="89" t="str">
        <f t="shared" si="87"/>
        <v>na</v>
      </c>
      <c r="CH72" s="89" t="str">
        <f t="shared" si="87"/>
        <v>na</v>
      </c>
      <c r="CI72" s="89" t="str">
        <f t="shared" si="87"/>
        <v>na</v>
      </c>
      <c r="CJ72" s="89" t="str">
        <f t="shared" si="87"/>
        <v>na</v>
      </c>
      <c r="CK72" s="89" t="str">
        <f t="shared" si="87"/>
        <v>na</v>
      </c>
      <c r="CL72" s="89" t="str">
        <f t="shared" si="87"/>
        <v>na</v>
      </c>
      <c r="CM72" s="91" t="str">
        <f>IF(BQ72&gt;0,(((BQ72/BQ$98)^2)*($BP72^2))/($BO72^2),"na")</f>
        <v>na</v>
      </c>
      <c r="CN72" s="89" t="str">
        <f t="shared" ref="CN72:CW87" si="88">IF(BR72&gt;0,(((BR72/BR$98)^2)*($BP72^2))/($BO72^2),"na")</f>
        <v>na</v>
      </c>
      <c r="CO72" s="89" t="str">
        <f t="shared" si="88"/>
        <v>na</v>
      </c>
      <c r="CP72" s="89" t="str">
        <f t="shared" si="88"/>
        <v>na</v>
      </c>
      <c r="CQ72" s="89" t="str">
        <f t="shared" si="88"/>
        <v>na</v>
      </c>
      <c r="CR72" s="89" t="str">
        <f t="shared" si="88"/>
        <v>na</v>
      </c>
      <c r="CS72" s="89" t="str">
        <f t="shared" si="88"/>
        <v>na</v>
      </c>
      <c r="CT72" s="89" t="str">
        <f t="shared" si="88"/>
        <v>na</v>
      </c>
      <c r="CU72" s="89" t="str">
        <f t="shared" si="88"/>
        <v>na</v>
      </c>
      <c r="CV72" s="89" t="str">
        <f t="shared" si="88"/>
        <v>na</v>
      </c>
      <c r="CW72" s="90" t="str">
        <f t="shared" si="88"/>
        <v>na</v>
      </c>
    </row>
    <row r="73" spans="1:101" x14ac:dyDescent="0.25">
      <c r="A73" s="13" t="s">
        <v>192</v>
      </c>
      <c r="B73" s="1"/>
      <c r="G73" s="2"/>
      <c r="H73" t="s">
        <v>8</v>
      </c>
      <c r="I73" t="s">
        <v>186</v>
      </c>
      <c r="J73" s="78"/>
      <c r="K73" s="78"/>
      <c r="L73" s="55">
        <v>523.78</v>
      </c>
      <c r="M73" s="126"/>
      <c r="N73" s="22"/>
      <c r="O73" s="60"/>
      <c r="P73" s="12">
        <f>IF(N73&lt;0.01*L73,0.01,IF(N73&gt;100*L73,100,N73/L73))</f>
        <v>0.01</v>
      </c>
      <c r="Q73" s="67">
        <f>IF(O73&gt;0,O73/L73,0.01)</f>
        <v>0.01</v>
      </c>
      <c r="R73" s="1"/>
      <c r="Z73" s="45"/>
      <c r="AC73" s="25" t="str">
        <f t="shared" ref="AC73:AC96" si="89">IF(R73&gt;0,(R73/R$98)*LN($P73),"na")</f>
        <v>na</v>
      </c>
      <c r="AD73" s="12" t="str">
        <f t="shared" si="85"/>
        <v>na</v>
      </c>
      <c r="AE73" s="12" t="str">
        <f t="shared" si="85"/>
        <v>na</v>
      </c>
      <c r="AF73" s="12" t="str">
        <f t="shared" si="85"/>
        <v>na</v>
      </c>
      <c r="AG73" s="12" t="str">
        <f t="shared" si="85"/>
        <v>na</v>
      </c>
      <c r="AH73" s="12" t="str">
        <f t="shared" si="85"/>
        <v>na</v>
      </c>
      <c r="AI73" s="12" t="str">
        <f t="shared" si="85"/>
        <v>na</v>
      </c>
      <c r="AJ73" s="12" t="str">
        <f t="shared" si="85"/>
        <v>na</v>
      </c>
      <c r="AK73" s="12" t="str">
        <f t="shared" si="85"/>
        <v>na</v>
      </c>
      <c r="AL73" s="12" t="str">
        <f t="shared" si="85"/>
        <v>na</v>
      </c>
      <c r="AM73" s="12" t="str">
        <f t="shared" si="85"/>
        <v>na</v>
      </c>
      <c r="AN73" s="25" t="str">
        <f t="shared" ref="AN73:AN96" si="90">IF(R73&gt;0,(((R73/R$98)^2)*($Q73^2))/($P73^2),"na")</f>
        <v>na</v>
      </c>
      <c r="AO73" s="12" t="str">
        <f t="shared" si="86"/>
        <v>na</v>
      </c>
      <c r="AP73" s="12" t="str">
        <f t="shared" si="86"/>
        <v>na</v>
      </c>
      <c r="AQ73" s="12" t="str">
        <f t="shared" si="86"/>
        <v>na</v>
      </c>
      <c r="AR73" s="12" t="str">
        <f t="shared" si="86"/>
        <v>na</v>
      </c>
      <c r="AS73" s="12" t="str">
        <f t="shared" si="86"/>
        <v>na</v>
      </c>
      <c r="AT73" s="12" t="str">
        <f t="shared" si="86"/>
        <v>na</v>
      </c>
      <c r="AU73" s="12" t="str">
        <f t="shared" si="86"/>
        <v>na</v>
      </c>
      <c r="AV73" s="12" t="str">
        <f t="shared" si="86"/>
        <v>na</v>
      </c>
      <c r="AW73" s="12" t="str">
        <f t="shared" si="86"/>
        <v>na</v>
      </c>
      <c r="AX73" s="67" t="str">
        <f t="shared" si="86"/>
        <v>na</v>
      </c>
      <c r="AZ73" s="13" t="s">
        <v>192</v>
      </c>
      <c r="BA73" s="1"/>
      <c r="BF73" s="2"/>
      <c r="BG73" t="s">
        <v>8</v>
      </c>
      <c r="BH73" t="s">
        <v>186</v>
      </c>
      <c r="BI73" s="78"/>
      <c r="BJ73" s="78"/>
      <c r="BK73" s="55">
        <v>523.78</v>
      </c>
      <c r="BL73" s="126"/>
      <c r="BM73" s="22"/>
      <c r="BN73" s="60"/>
      <c r="BO73" s="12">
        <f>IF(BM73&lt;0.01*BK73,0.01,IF(BM73&gt;100*BK73,100,BM73/BK73))</f>
        <v>0.01</v>
      </c>
      <c r="BP73" s="67">
        <f>IF(BN73&gt;0,BN73/BK73,0.01)</f>
        <v>0.01</v>
      </c>
      <c r="BQ73" s="1"/>
      <c r="BY73" s="45"/>
      <c r="CB73" s="25" t="str">
        <f t="shared" ref="CB73:CB96" si="91">IF(BQ73&gt;0,(BQ73/BQ$98)*LN($BO73),"na")</f>
        <v>na</v>
      </c>
      <c r="CC73" s="12" t="str">
        <f t="shared" si="87"/>
        <v>na</v>
      </c>
      <c r="CD73" s="12" t="str">
        <f t="shared" si="87"/>
        <v>na</v>
      </c>
      <c r="CE73" s="12" t="str">
        <f t="shared" si="87"/>
        <v>na</v>
      </c>
      <c r="CF73" s="12" t="str">
        <f t="shared" si="87"/>
        <v>na</v>
      </c>
      <c r="CG73" s="12" t="str">
        <f t="shared" si="87"/>
        <v>na</v>
      </c>
      <c r="CH73" s="12" t="str">
        <f t="shared" si="87"/>
        <v>na</v>
      </c>
      <c r="CI73" s="12" t="str">
        <f t="shared" si="87"/>
        <v>na</v>
      </c>
      <c r="CJ73" s="12" t="str">
        <f t="shared" si="87"/>
        <v>na</v>
      </c>
      <c r="CK73" s="12" t="str">
        <f t="shared" si="87"/>
        <v>na</v>
      </c>
      <c r="CL73" s="12" t="str">
        <f t="shared" si="87"/>
        <v>na</v>
      </c>
      <c r="CM73" s="25" t="str">
        <f t="shared" ref="CM73:CM96" si="92">IF(BQ73&gt;0,(((BQ73/BQ$98)^2)*($BP73^2))/($BO73^2),"na")</f>
        <v>na</v>
      </c>
      <c r="CN73" s="12" t="str">
        <f t="shared" si="88"/>
        <v>na</v>
      </c>
      <c r="CO73" s="12" t="str">
        <f t="shared" si="88"/>
        <v>na</v>
      </c>
      <c r="CP73" s="12" t="str">
        <f t="shared" si="88"/>
        <v>na</v>
      </c>
      <c r="CQ73" s="12" t="str">
        <f t="shared" si="88"/>
        <v>na</v>
      </c>
      <c r="CR73" s="12" t="str">
        <f t="shared" si="88"/>
        <v>na</v>
      </c>
      <c r="CS73" s="12" t="str">
        <f t="shared" si="88"/>
        <v>na</v>
      </c>
      <c r="CT73" s="12" t="str">
        <f t="shared" si="88"/>
        <v>na</v>
      </c>
      <c r="CU73" s="12" t="str">
        <f t="shared" si="88"/>
        <v>na</v>
      </c>
      <c r="CV73" s="12" t="str">
        <f t="shared" si="88"/>
        <v>na</v>
      </c>
      <c r="CW73" s="67" t="str">
        <f t="shared" si="88"/>
        <v>na</v>
      </c>
    </row>
    <row r="74" spans="1:101" x14ac:dyDescent="0.25">
      <c r="A74" s="13" t="s">
        <v>88</v>
      </c>
      <c r="B74" s="1"/>
      <c r="G74" s="2"/>
      <c r="H74" t="s">
        <v>8</v>
      </c>
      <c r="I74" t="s">
        <v>186</v>
      </c>
      <c r="J74" s="78"/>
      <c r="K74" s="78"/>
      <c r="L74" s="55">
        <v>200.39</v>
      </c>
      <c r="M74" s="126"/>
      <c r="N74" s="56"/>
      <c r="O74" s="57"/>
      <c r="P74" s="12">
        <f t="shared" ref="P74:P83" si="93">IF(N74&lt;0.01*L74,0.01,IF(N74&gt;100*L74,100,N74/L74))</f>
        <v>0.01</v>
      </c>
      <c r="Q74" s="67">
        <f t="shared" ref="Q74:Q83" si="94">IF(O74&gt;0,O74/L74,0.01)</f>
        <v>0.01</v>
      </c>
      <c r="R74" s="1"/>
      <c r="Z74" s="45"/>
      <c r="AC74" s="25" t="str">
        <f t="shared" si="89"/>
        <v>na</v>
      </c>
      <c r="AD74" s="12" t="str">
        <f t="shared" si="85"/>
        <v>na</v>
      </c>
      <c r="AE74" s="12" t="str">
        <f t="shared" si="85"/>
        <v>na</v>
      </c>
      <c r="AF74" s="12" t="str">
        <f t="shared" si="85"/>
        <v>na</v>
      </c>
      <c r="AG74" s="12" t="str">
        <f t="shared" si="85"/>
        <v>na</v>
      </c>
      <c r="AH74" s="12" t="str">
        <f t="shared" si="85"/>
        <v>na</v>
      </c>
      <c r="AI74" s="12" t="str">
        <f t="shared" si="85"/>
        <v>na</v>
      </c>
      <c r="AJ74" s="12" t="str">
        <f t="shared" si="85"/>
        <v>na</v>
      </c>
      <c r="AK74" s="12" t="str">
        <f t="shared" si="85"/>
        <v>na</v>
      </c>
      <c r="AL74" s="12" t="str">
        <f t="shared" si="85"/>
        <v>na</v>
      </c>
      <c r="AM74" s="12" t="str">
        <f t="shared" si="85"/>
        <v>na</v>
      </c>
      <c r="AN74" s="25" t="str">
        <f t="shared" si="90"/>
        <v>na</v>
      </c>
      <c r="AO74" s="12" t="str">
        <f t="shared" si="86"/>
        <v>na</v>
      </c>
      <c r="AP74" s="12" t="str">
        <f t="shared" si="86"/>
        <v>na</v>
      </c>
      <c r="AQ74" s="12" t="str">
        <f t="shared" si="86"/>
        <v>na</v>
      </c>
      <c r="AR74" s="12" t="str">
        <f t="shared" si="86"/>
        <v>na</v>
      </c>
      <c r="AS74" s="12" t="str">
        <f t="shared" si="86"/>
        <v>na</v>
      </c>
      <c r="AT74" s="12" t="str">
        <f t="shared" si="86"/>
        <v>na</v>
      </c>
      <c r="AU74" s="12" t="str">
        <f t="shared" si="86"/>
        <v>na</v>
      </c>
      <c r="AV74" s="12" t="str">
        <f t="shared" si="86"/>
        <v>na</v>
      </c>
      <c r="AW74" s="12" t="str">
        <f t="shared" si="86"/>
        <v>na</v>
      </c>
      <c r="AX74" s="67" t="str">
        <f t="shared" si="86"/>
        <v>na</v>
      </c>
      <c r="AZ74" s="13" t="s">
        <v>88</v>
      </c>
      <c r="BA74" s="1"/>
      <c r="BF74" s="2"/>
      <c r="BG74" t="s">
        <v>8</v>
      </c>
      <c r="BH74" t="s">
        <v>186</v>
      </c>
      <c r="BI74" s="78"/>
      <c r="BJ74" s="78"/>
      <c r="BK74" s="55">
        <v>200.39</v>
      </c>
      <c r="BL74" s="126"/>
      <c r="BM74" s="56"/>
      <c r="BN74" s="57"/>
      <c r="BO74" s="12">
        <f t="shared" ref="BO74:BO83" si="95">IF(BM74&lt;0.01*BK74,0.01,IF(BM74&gt;100*BK74,100,BM74/BK74))</f>
        <v>0.01</v>
      </c>
      <c r="BP74" s="67">
        <f t="shared" ref="BP74:BP83" si="96">IF(BN74&gt;0,BN74/BK74,0.01)</f>
        <v>0.01</v>
      </c>
      <c r="BQ74" s="1"/>
      <c r="BY74" s="45"/>
      <c r="CB74" s="25" t="str">
        <f t="shared" si="91"/>
        <v>na</v>
      </c>
      <c r="CC74" s="12" t="str">
        <f t="shared" si="87"/>
        <v>na</v>
      </c>
      <c r="CD74" s="12" t="str">
        <f t="shared" si="87"/>
        <v>na</v>
      </c>
      <c r="CE74" s="12" t="str">
        <f t="shared" si="87"/>
        <v>na</v>
      </c>
      <c r="CF74" s="12" t="str">
        <f t="shared" si="87"/>
        <v>na</v>
      </c>
      <c r="CG74" s="12" t="str">
        <f t="shared" si="87"/>
        <v>na</v>
      </c>
      <c r="CH74" s="12" t="str">
        <f t="shared" si="87"/>
        <v>na</v>
      </c>
      <c r="CI74" s="12" t="str">
        <f t="shared" si="87"/>
        <v>na</v>
      </c>
      <c r="CJ74" s="12" t="str">
        <f t="shared" si="87"/>
        <v>na</v>
      </c>
      <c r="CK74" s="12" t="str">
        <f t="shared" si="87"/>
        <v>na</v>
      </c>
      <c r="CL74" s="12" t="str">
        <f t="shared" si="87"/>
        <v>na</v>
      </c>
      <c r="CM74" s="25" t="str">
        <f t="shared" si="92"/>
        <v>na</v>
      </c>
      <c r="CN74" s="12" t="str">
        <f t="shared" si="88"/>
        <v>na</v>
      </c>
      <c r="CO74" s="12" t="str">
        <f t="shared" si="88"/>
        <v>na</v>
      </c>
      <c r="CP74" s="12" t="str">
        <f t="shared" si="88"/>
        <v>na</v>
      </c>
      <c r="CQ74" s="12" t="str">
        <f t="shared" si="88"/>
        <v>na</v>
      </c>
      <c r="CR74" s="12" t="str">
        <f t="shared" si="88"/>
        <v>na</v>
      </c>
      <c r="CS74" s="12" t="str">
        <f t="shared" si="88"/>
        <v>na</v>
      </c>
      <c r="CT74" s="12" t="str">
        <f t="shared" si="88"/>
        <v>na</v>
      </c>
      <c r="CU74" s="12" t="str">
        <f t="shared" si="88"/>
        <v>na</v>
      </c>
      <c r="CV74" s="12" t="str">
        <f t="shared" si="88"/>
        <v>na</v>
      </c>
      <c r="CW74" s="67" t="str">
        <f t="shared" si="88"/>
        <v>na</v>
      </c>
    </row>
    <row r="75" spans="1:101" x14ac:dyDescent="0.25">
      <c r="A75" s="13" t="s">
        <v>90</v>
      </c>
      <c r="B75" s="1"/>
      <c r="G75" s="2"/>
      <c r="H75" t="s">
        <v>120</v>
      </c>
      <c r="I75" t="s">
        <v>186</v>
      </c>
      <c r="J75" s="78"/>
      <c r="K75" s="78">
        <v>66</v>
      </c>
      <c r="L75" s="16">
        <v>0.03</v>
      </c>
      <c r="M75" s="127"/>
      <c r="N75" s="121"/>
      <c r="O75" s="112"/>
      <c r="P75" s="12">
        <f t="shared" si="93"/>
        <v>0.01</v>
      </c>
      <c r="Q75" s="67">
        <f t="shared" si="94"/>
        <v>0.01</v>
      </c>
      <c r="R75" s="1">
        <v>1</v>
      </c>
      <c r="S75">
        <v>1</v>
      </c>
      <c r="T75">
        <v>1</v>
      </c>
      <c r="U75">
        <v>1</v>
      </c>
      <c r="V75">
        <v>1</v>
      </c>
      <c r="Z75" s="45"/>
      <c r="AB75">
        <v>1</v>
      </c>
      <c r="AC75" s="25">
        <f t="shared" si="89"/>
        <v>-4.6051701859880909</v>
      </c>
      <c r="AD75" s="12">
        <f t="shared" si="85"/>
        <v>-6.5788145514115586</v>
      </c>
      <c r="AE75" s="12">
        <f t="shared" si="85"/>
        <v>-4.6051701859880909</v>
      </c>
      <c r="AF75" s="12">
        <f t="shared" si="85"/>
        <v>-8.117588124453583</v>
      </c>
      <c r="AG75" s="12">
        <f t="shared" si="85"/>
        <v>-7.9822949890460242</v>
      </c>
      <c r="AH75" s="12" t="str">
        <f t="shared" si="85"/>
        <v>na</v>
      </c>
      <c r="AI75" s="12" t="str">
        <f t="shared" si="85"/>
        <v>na</v>
      </c>
      <c r="AJ75" s="12" t="str">
        <f t="shared" si="85"/>
        <v>na</v>
      </c>
      <c r="AK75" s="12" t="str">
        <f t="shared" si="85"/>
        <v>na</v>
      </c>
      <c r="AL75" s="12" t="str">
        <f t="shared" si="85"/>
        <v>na</v>
      </c>
      <c r="AM75" s="12">
        <f t="shared" si="85"/>
        <v>-4.6051701859880909</v>
      </c>
      <c r="AN75" s="25">
        <f t="shared" si="90"/>
        <v>1</v>
      </c>
      <c r="AO75" s="12">
        <f t="shared" si="86"/>
        <v>2.0408163265306123</v>
      </c>
      <c r="AP75" s="12">
        <f t="shared" si="86"/>
        <v>1</v>
      </c>
      <c r="AQ75" s="12">
        <f t="shared" si="86"/>
        <v>3.1071531169204252</v>
      </c>
      <c r="AR75" s="12">
        <f t="shared" si="86"/>
        <v>3.0044444444444447</v>
      </c>
      <c r="AS75" s="12" t="str">
        <f t="shared" si="86"/>
        <v>na</v>
      </c>
      <c r="AT75" s="12" t="str">
        <f t="shared" si="86"/>
        <v>na</v>
      </c>
      <c r="AU75" s="12" t="str">
        <f t="shared" si="86"/>
        <v>na</v>
      </c>
      <c r="AV75" s="12" t="str">
        <f t="shared" si="86"/>
        <v>na</v>
      </c>
      <c r="AW75" s="12" t="str">
        <f t="shared" si="86"/>
        <v>na</v>
      </c>
      <c r="AX75" s="67">
        <f t="shared" si="86"/>
        <v>1</v>
      </c>
      <c r="AZ75" s="13" t="s">
        <v>90</v>
      </c>
      <c r="BA75" s="1"/>
      <c r="BF75" s="2"/>
      <c r="BG75" t="s">
        <v>120</v>
      </c>
      <c r="BH75" t="s">
        <v>186</v>
      </c>
      <c r="BI75" s="78"/>
      <c r="BJ75" s="78">
        <v>66</v>
      </c>
      <c r="BK75" s="16">
        <v>0.03</v>
      </c>
      <c r="BL75" s="127">
        <v>65</v>
      </c>
      <c r="BM75" s="121">
        <v>0</v>
      </c>
      <c r="BN75" s="112">
        <v>0</v>
      </c>
      <c r="BO75" s="12">
        <f t="shared" si="95"/>
        <v>0.01</v>
      </c>
      <c r="BP75" s="67">
        <f t="shared" si="96"/>
        <v>0.01</v>
      </c>
      <c r="BQ75" s="1">
        <v>1</v>
      </c>
      <c r="BR75">
        <v>1</v>
      </c>
      <c r="BS75">
        <v>1</v>
      </c>
      <c r="BT75">
        <v>1</v>
      </c>
      <c r="BU75">
        <v>1</v>
      </c>
      <c r="BY75" s="45"/>
      <c r="CA75">
        <v>1</v>
      </c>
      <c r="CB75" s="25">
        <f t="shared" si="91"/>
        <v>-4.6051701859880909</v>
      </c>
      <c r="CC75" s="12">
        <f t="shared" si="87"/>
        <v>-6.5788145514115586</v>
      </c>
      <c r="CD75" s="12">
        <f t="shared" si="87"/>
        <v>-4.6051701859880909</v>
      </c>
      <c r="CE75" s="12">
        <f t="shared" si="87"/>
        <v>-8.117588124453583</v>
      </c>
      <c r="CF75" s="12">
        <f t="shared" si="87"/>
        <v>-7.9822949890460242</v>
      </c>
      <c r="CG75" s="12" t="str">
        <f t="shared" si="87"/>
        <v>na</v>
      </c>
      <c r="CH75" s="12" t="str">
        <f t="shared" si="87"/>
        <v>na</v>
      </c>
      <c r="CI75" s="12" t="str">
        <f t="shared" si="87"/>
        <v>na</v>
      </c>
      <c r="CJ75" s="12" t="str">
        <f t="shared" si="87"/>
        <v>na</v>
      </c>
      <c r="CK75" s="12" t="str">
        <f t="shared" si="87"/>
        <v>na</v>
      </c>
      <c r="CL75" s="12">
        <f t="shared" si="87"/>
        <v>-4.6051701859880909</v>
      </c>
      <c r="CM75" s="25">
        <f t="shared" si="92"/>
        <v>1</v>
      </c>
      <c r="CN75" s="12">
        <f t="shared" si="88"/>
        <v>2.0408163265306123</v>
      </c>
      <c r="CO75" s="12">
        <f t="shared" si="88"/>
        <v>1</v>
      </c>
      <c r="CP75" s="12">
        <f t="shared" si="88"/>
        <v>3.1071531169204252</v>
      </c>
      <c r="CQ75" s="12">
        <f t="shared" si="88"/>
        <v>3.0044444444444447</v>
      </c>
      <c r="CR75" s="12" t="str">
        <f t="shared" si="88"/>
        <v>na</v>
      </c>
      <c r="CS75" s="12" t="str">
        <f t="shared" si="88"/>
        <v>na</v>
      </c>
      <c r="CT75" s="12" t="str">
        <f t="shared" si="88"/>
        <v>na</v>
      </c>
      <c r="CU75" s="12" t="str">
        <f t="shared" si="88"/>
        <v>na</v>
      </c>
      <c r="CV75" s="12" t="str">
        <f t="shared" si="88"/>
        <v>na</v>
      </c>
      <c r="CW75" s="67">
        <f t="shared" si="88"/>
        <v>1</v>
      </c>
    </row>
    <row r="76" spans="1:101" x14ac:dyDescent="0.25">
      <c r="A76" s="13" t="s">
        <v>28</v>
      </c>
      <c r="B76" s="1"/>
      <c r="G76" s="2"/>
      <c r="H76" t="s">
        <v>120</v>
      </c>
      <c r="I76" t="s">
        <v>186</v>
      </c>
      <c r="J76" s="78"/>
      <c r="K76" s="78">
        <v>66</v>
      </c>
      <c r="L76" s="16">
        <v>0.379</v>
      </c>
      <c r="M76" s="127"/>
      <c r="N76" s="121"/>
      <c r="O76" s="112"/>
      <c r="P76" s="12">
        <f t="shared" si="93"/>
        <v>0.01</v>
      </c>
      <c r="Q76" s="67">
        <f t="shared" si="94"/>
        <v>0.01</v>
      </c>
      <c r="R76" s="1">
        <v>1</v>
      </c>
      <c r="S76" s="11">
        <v>1</v>
      </c>
      <c r="T76" s="11"/>
      <c r="U76" s="11">
        <v>0.375</v>
      </c>
      <c r="V76" s="11">
        <v>1</v>
      </c>
      <c r="W76" s="11">
        <v>0.25</v>
      </c>
      <c r="X76" s="11"/>
      <c r="Y76" s="11"/>
      <c r="Z76" s="42"/>
      <c r="AA76" s="11"/>
      <c r="AC76" s="25">
        <f t="shared" si="89"/>
        <v>-4.6051701859880909</v>
      </c>
      <c r="AD76" s="12">
        <f t="shared" si="85"/>
        <v>-6.5788145514115586</v>
      </c>
      <c r="AE76" s="12" t="str">
        <f t="shared" si="85"/>
        <v>na</v>
      </c>
      <c r="AF76" s="12">
        <f t="shared" si="85"/>
        <v>-3.0440955466700941</v>
      </c>
      <c r="AG76" s="12">
        <f t="shared" si="85"/>
        <v>-7.9822949890460242</v>
      </c>
      <c r="AH76" s="12">
        <f t="shared" si="85"/>
        <v>-1.2280453829301576</v>
      </c>
      <c r="AI76" s="12" t="str">
        <f t="shared" si="85"/>
        <v>na</v>
      </c>
      <c r="AJ76" s="12" t="str">
        <f t="shared" si="85"/>
        <v>na</v>
      </c>
      <c r="AK76" s="12" t="str">
        <f t="shared" si="85"/>
        <v>na</v>
      </c>
      <c r="AL76" s="12" t="str">
        <f t="shared" si="85"/>
        <v>na</v>
      </c>
      <c r="AM76" s="12" t="str">
        <f t="shared" si="85"/>
        <v>na</v>
      </c>
      <c r="AN76" s="25">
        <f t="shared" si="90"/>
        <v>1</v>
      </c>
      <c r="AO76" s="12">
        <f t="shared" si="86"/>
        <v>2.0408163265306123</v>
      </c>
      <c r="AP76" s="12" t="str">
        <f t="shared" si="86"/>
        <v>na</v>
      </c>
      <c r="AQ76" s="12">
        <f t="shared" si="86"/>
        <v>0.4369434070669348</v>
      </c>
      <c r="AR76" s="12">
        <f t="shared" si="86"/>
        <v>3.0044444444444447</v>
      </c>
      <c r="AS76" s="12">
        <f t="shared" si="86"/>
        <v>7.1111111111111111E-2</v>
      </c>
      <c r="AT76" s="12" t="str">
        <f t="shared" si="86"/>
        <v>na</v>
      </c>
      <c r="AU76" s="12" t="str">
        <f t="shared" si="86"/>
        <v>na</v>
      </c>
      <c r="AV76" s="12" t="str">
        <f t="shared" si="86"/>
        <v>na</v>
      </c>
      <c r="AW76" s="12" t="str">
        <f t="shared" si="86"/>
        <v>na</v>
      </c>
      <c r="AX76" s="67" t="str">
        <f t="shared" si="86"/>
        <v>na</v>
      </c>
      <c r="AZ76" s="13" t="s">
        <v>28</v>
      </c>
      <c r="BA76" s="1"/>
      <c r="BF76" s="2"/>
      <c r="BG76" t="s">
        <v>120</v>
      </c>
      <c r="BH76" t="s">
        <v>186</v>
      </c>
      <c r="BI76" s="78"/>
      <c r="BJ76" s="78">
        <v>66</v>
      </c>
      <c r="BK76" s="16">
        <v>0.379</v>
      </c>
      <c r="BL76" s="127">
        <v>65</v>
      </c>
      <c r="BM76" s="121">
        <v>0.53706153846153859</v>
      </c>
      <c r="BN76" s="112">
        <v>0.78028434073986519</v>
      </c>
      <c r="BO76" s="12">
        <f t="shared" si="95"/>
        <v>1.4170489141465399</v>
      </c>
      <c r="BP76" s="67">
        <f t="shared" si="96"/>
        <v>2.0587977328228635</v>
      </c>
      <c r="BQ76" s="1">
        <v>1</v>
      </c>
      <c r="BR76" s="11">
        <v>1</v>
      </c>
      <c r="BS76" s="11"/>
      <c r="BT76" s="11">
        <v>0.375</v>
      </c>
      <c r="BU76" s="11">
        <v>1</v>
      </c>
      <c r="BV76" s="11">
        <v>0.25</v>
      </c>
      <c r="BW76" s="11"/>
      <c r="BX76" s="11"/>
      <c r="BY76" s="42"/>
      <c r="BZ76" s="11"/>
      <c r="CB76" s="25">
        <f t="shared" si="91"/>
        <v>0.34857647962337268</v>
      </c>
      <c r="CC76" s="12">
        <f t="shared" si="87"/>
        <v>0.49796639946196097</v>
      </c>
      <c r="CD76" s="12" t="str">
        <f t="shared" si="87"/>
        <v>na</v>
      </c>
      <c r="CE76" s="12">
        <f t="shared" si="87"/>
        <v>0.23041496110697518</v>
      </c>
      <c r="CF76" s="12">
        <f t="shared" si="87"/>
        <v>0.60419923134717934</v>
      </c>
      <c r="CG76" s="12">
        <f t="shared" si="87"/>
        <v>9.2953727899566047E-2</v>
      </c>
      <c r="CH76" s="12" t="str">
        <f t="shared" si="87"/>
        <v>na</v>
      </c>
      <c r="CI76" s="12" t="str">
        <f t="shared" si="87"/>
        <v>na</v>
      </c>
      <c r="CJ76" s="12" t="str">
        <f t="shared" si="87"/>
        <v>na</v>
      </c>
      <c r="CK76" s="12" t="str">
        <f t="shared" si="87"/>
        <v>na</v>
      </c>
      <c r="CL76" s="12" t="str">
        <f t="shared" si="87"/>
        <v>na</v>
      </c>
      <c r="CM76" s="25">
        <f t="shared" si="92"/>
        <v>2.1108514901529252</v>
      </c>
      <c r="CN76" s="12">
        <f t="shared" si="88"/>
        <v>4.3078601839855617</v>
      </c>
      <c r="CO76" s="12" t="str">
        <f t="shared" si="88"/>
        <v>na</v>
      </c>
      <c r="CP76" s="12">
        <f t="shared" si="88"/>
        <v>0.92232264191973534</v>
      </c>
      <c r="CQ76" s="12">
        <f t="shared" si="88"/>
        <v>6.3419360326372329</v>
      </c>
      <c r="CR76" s="12">
        <f t="shared" si="88"/>
        <v>0.15010499485531911</v>
      </c>
      <c r="CS76" s="12" t="str">
        <f t="shared" si="88"/>
        <v>na</v>
      </c>
      <c r="CT76" s="12" t="str">
        <f t="shared" si="88"/>
        <v>na</v>
      </c>
      <c r="CU76" s="12" t="str">
        <f t="shared" si="88"/>
        <v>na</v>
      </c>
      <c r="CV76" s="12" t="str">
        <f t="shared" si="88"/>
        <v>na</v>
      </c>
      <c r="CW76" s="67" t="str">
        <f t="shared" si="88"/>
        <v>na</v>
      </c>
    </row>
    <row r="77" spans="1:101" x14ac:dyDescent="0.25">
      <c r="A77" s="13" t="s">
        <v>91</v>
      </c>
      <c r="B77" s="1"/>
      <c r="G77" s="2"/>
      <c r="H77" t="s">
        <v>120</v>
      </c>
      <c r="I77" t="s">
        <v>186</v>
      </c>
      <c r="J77" s="78"/>
      <c r="K77" s="78">
        <v>66</v>
      </c>
      <c r="L77" s="16">
        <v>0.51</v>
      </c>
      <c r="M77" s="127"/>
      <c r="N77" s="121"/>
      <c r="O77" s="112"/>
      <c r="P77" s="12">
        <f t="shared" si="93"/>
        <v>0.01</v>
      </c>
      <c r="Q77" s="67">
        <f t="shared" si="94"/>
        <v>0.01</v>
      </c>
      <c r="R77" s="14">
        <v>1</v>
      </c>
      <c r="S77">
        <v>1</v>
      </c>
      <c r="T77">
        <v>1</v>
      </c>
      <c r="U77">
        <v>1</v>
      </c>
      <c r="V77">
        <v>1</v>
      </c>
      <c r="W77">
        <v>1</v>
      </c>
      <c r="Y77">
        <v>1</v>
      </c>
      <c r="Z77" s="45"/>
      <c r="AA77">
        <v>1</v>
      </c>
      <c r="AB77" s="11"/>
      <c r="AC77" s="25">
        <f t="shared" si="89"/>
        <v>-4.6051701859880909</v>
      </c>
      <c r="AD77" s="12">
        <f t="shared" si="85"/>
        <v>-6.5788145514115586</v>
      </c>
      <c r="AE77" s="12">
        <f t="shared" si="85"/>
        <v>-4.6051701859880909</v>
      </c>
      <c r="AF77" s="12">
        <f t="shared" si="85"/>
        <v>-8.117588124453583</v>
      </c>
      <c r="AG77" s="12">
        <f t="shared" si="85"/>
        <v>-7.9822949890460242</v>
      </c>
      <c r="AH77" s="12">
        <f t="shared" si="85"/>
        <v>-4.9121815317206305</v>
      </c>
      <c r="AI77" s="12" t="str">
        <f t="shared" si="85"/>
        <v>na</v>
      </c>
      <c r="AJ77" s="12">
        <f t="shared" si="85"/>
        <v>-4.6051701859880909</v>
      </c>
      <c r="AK77" s="12" t="str">
        <f t="shared" si="85"/>
        <v>na</v>
      </c>
      <c r="AL77" s="12">
        <f t="shared" si="85"/>
        <v>-4.6051701859880909</v>
      </c>
      <c r="AM77" s="12" t="str">
        <f t="shared" si="85"/>
        <v>na</v>
      </c>
      <c r="AN77" s="25">
        <f t="shared" si="90"/>
        <v>1</v>
      </c>
      <c r="AO77" s="12">
        <f t="shared" si="86"/>
        <v>2.0408163265306123</v>
      </c>
      <c r="AP77" s="12">
        <f t="shared" si="86"/>
        <v>1</v>
      </c>
      <c r="AQ77" s="12">
        <f t="shared" si="86"/>
        <v>3.1071531169204252</v>
      </c>
      <c r="AR77" s="12">
        <f t="shared" si="86"/>
        <v>3.0044444444444447</v>
      </c>
      <c r="AS77" s="12">
        <f t="shared" si="86"/>
        <v>1.1377777777777778</v>
      </c>
      <c r="AT77" s="12" t="str">
        <f t="shared" si="86"/>
        <v>na</v>
      </c>
      <c r="AU77" s="12">
        <f t="shared" si="86"/>
        <v>1</v>
      </c>
      <c r="AV77" s="12" t="str">
        <f t="shared" si="86"/>
        <v>na</v>
      </c>
      <c r="AW77" s="12">
        <f t="shared" si="86"/>
        <v>1</v>
      </c>
      <c r="AX77" s="67" t="str">
        <f t="shared" si="86"/>
        <v>na</v>
      </c>
      <c r="AZ77" s="13" t="s">
        <v>91</v>
      </c>
      <c r="BA77" s="1"/>
      <c r="BF77" s="2"/>
      <c r="BG77" t="s">
        <v>120</v>
      </c>
      <c r="BH77" t="s">
        <v>186</v>
      </c>
      <c r="BI77" s="78"/>
      <c r="BJ77" s="78">
        <v>66</v>
      </c>
      <c r="BK77" s="16">
        <v>0.51</v>
      </c>
      <c r="BL77" s="127">
        <v>65</v>
      </c>
      <c r="BM77" s="121">
        <v>9.7538461538461532E-2</v>
      </c>
      <c r="BN77" s="112">
        <v>0.19254626691745064</v>
      </c>
      <c r="BO77" s="12">
        <f t="shared" si="95"/>
        <v>0.19125188536953242</v>
      </c>
      <c r="BP77" s="67">
        <f t="shared" si="96"/>
        <v>0.37754169983813851</v>
      </c>
      <c r="BQ77" s="14">
        <v>1</v>
      </c>
      <c r="BR77">
        <v>1</v>
      </c>
      <c r="BS77">
        <v>1</v>
      </c>
      <c r="BT77">
        <v>1</v>
      </c>
      <c r="BU77">
        <v>1</v>
      </c>
      <c r="BV77">
        <v>1</v>
      </c>
      <c r="BX77">
        <v>1</v>
      </c>
      <c r="BY77" s="45"/>
      <c r="BZ77">
        <v>1</v>
      </c>
      <c r="CA77" s="11"/>
      <c r="CB77" s="25">
        <f t="shared" si="91"/>
        <v>-1.654163948182737</v>
      </c>
      <c r="CC77" s="12">
        <f t="shared" si="87"/>
        <v>-2.3630913545467673</v>
      </c>
      <c r="CD77" s="12">
        <f t="shared" si="87"/>
        <v>-1.654163948182737</v>
      </c>
      <c r="CE77" s="12">
        <f t="shared" si="87"/>
        <v>-2.9158144171356719</v>
      </c>
      <c r="CF77" s="12">
        <f t="shared" si="87"/>
        <v>-2.8672175101834108</v>
      </c>
      <c r="CG77" s="12">
        <f t="shared" si="87"/>
        <v>-1.7644415447282529</v>
      </c>
      <c r="CH77" s="12" t="str">
        <f t="shared" si="87"/>
        <v>na</v>
      </c>
      <c r="CI77" s="12">
        <f t="shared" si="87"/>
        <v>-1.654163948182737</v>
      </c>
      <c r="CJ77" s="12" t="str">
        <f t="shared" si="87"/>
        <v>na</v>
      </c>
      <c r="CK77" s="12">
        <f t="shared" si="87"/>
        <v>-1.654163948182737</v>
      </c>
      <c r="CL77" s="12" t="str">
        <f t="shared" si="87"/>
        <v>na</v>
      </c>
      <c r="CM77" s="25">
        <f t="shared" si="92"/>
        <v>3.896892302111425</v>
      </c>
      <c r="CN77" s="12">
        <f t="shared" si="88"/>
        <v>7.9528414328804589</v>
      </c>
      <c r="CO77" s="12">
        <f t="shared" si="88"/>
        <v>3.896892302111425</v>
      </c>
      <c r="CP77" s="12">
        <f t="shared" si="88"/>
        <v>12.108241062808727</v>
      </c>
      <c r="CQ77" s="12">
        <f t="shared" si="88"/>
        <v>11.707996427676994</v>
      </c>
      <c r="CR77" s="12">
        <f t="shared" si="88"/>
        <v>4.4337974637356661</v>
      </c>
      <c r="CS77" s="12" t="str">
        <f t="shared" si="88"/>
        <v>na</v>
      </c>
      <c r="CT77" s="12">
        <f t="shared" si="88"/>
        <v>3.896892302111425</v>
      </c>
      <c r="CU77" s="12" t="str">
        <f t="shared" si="88"/>
        <v>na</v>
      </c>
      <c r="CV77" s="12">
        <f t="shared" si="88"/>
        <v>3.896892302111425</v>
      </c>
      <c r="CW77" s="67" t="str">
        <f t="shared" si="88"/>
        <v>na</v>
      </c>
    </row>
    <row r="78" spans="1:101" x14ac:dyDescent="0.25">
      <c r="A78" s="13" t="s">
        <v>122</v>
      </c>
      <c r="B78" s="1"/>
      <c r="G78" s="2"/>
      <c r="H78" t="s">
        <v>120</v>
      </c>
      <c r="I78" t="s">
        <v>186</v>
      </c>
      <c r="J78" s="78"/>
      <c r="K78" s="78">
        <v>66</v>
      </c>
      <c r="L78" s="16">
        <v>4.4770000000000003</v>
      </c>
      <c r="M78" s="127"/>
      <c r="N78" s="121"/>
      <c r="O78" s="112"/>
      <c r="P78" s="12">
        <f t="shared" si="93"/>
        <v>0.01</v>
      </c>
      <c r="Q78" s="67">
        <f t="shared" si="94"/>
        <v>0.01</v>
      </c>
      <c r="R78" s="1">
        <v>1</v>
      </c>
      <c r="S78">
        <v>1</v>
      </c>
      <c r="U78">
        <v>0.25</v>
      </c>
      <c r="V78">
        <v>0.15</v>
      </c>
      <c r="W78">
        <v>1</v>
      </c>
      <c r="Y78">
        <v>1</v>
      </c>
      <c r="Z78" s="45"/>
      <c r="AB78">
        <v>1</v>
      </c>
      <c r="AC78" s="25">
        <f t="shared" si="89"/>
        <v>-4.6051701859880909</v>
      </c>
      <c r="AD78" s="12">
        <f t="shared" si="85"/>
        <v>-6.5788145514115586</v>
      </c>
      <c r="AE78" s="12" t="str">
        <f t="shared" si="85"/>
        <v>na</v>
      </c>
      <c r="AF78" s="12">
        <f t="shared" si="85"/>
        <v>-2.0293970311133958</v>
      </c>
      <c r="AG78" s="12">
        <f t="shared" si="85"/>
        <v>-1.1973442483569037</v>
      </c>
      <c r="AH78" s="12">
        <f t="shared" si="85"/>
        <v>-4.9121815317206305</v>
      </c>
      <c r="AI78" s="12" t="str">
        <f t="shared" si="85"/>
        <v>na</v>
      </c>
      <c r="AJ78" s="12">
        <f t="shared" si="85"/>
        <v>-4.6051701859880909</v>
      </c>
      <c r="AK78" s="12" t="str">
        <f t="shared" si="85"/>
        <v>na</v>
      </c>
      <c r="AL78" s="12" t="str">
        <f t="shared" si="85"/>
        <v>na</v>
      </c>
      <c r="AM78" s="12">
        <f t="shared" si="85"/>
        <v>-4.6051701859880909</v>
      </c>
      <c r="AN78" s="25">
        <f t="shared" si="90"/>
        <v>1</v>
      </c>
      <c r="AO78" s="12">
        <f t="shared" si="86"/>
        <v>2.0408163265306123</v>
      </c>
      <c r="AP78" s="12" t="str">
        <f t="shared" si="86"/>
        <v>na</v>
      </c>
      <c r="AQ78" s="12">
        <f t="shared" si="86"/>
        <v>0.19419706980752657</v>
      </c>
      <c r="AR78" s="12">
        <f t="shared" si="86"/>
        <v>6.7600000000000007E-2</v>
      </c>
      <c r="AS78" s="12">
        <f t="shared" si="86"/>
        <v>1.1377777777777778</v>
      </c>
      <c r="AT78" s="12" t="str">
        <f t="shared" si="86"/>
        <v>na</v>
      </c>
      <c r="AU78" s="12">
        <f t="shared" si="86"/>
        <v>1</v>
      </c>
      <c r="AV78" s="12" t="str">
        <f t="shared" si="86"/>
        <v>na</v>
      </c>
      <c r="AW78" s="12" t="str">
        <f t="shared" si="86"/>
        <v>na</v>
      </c>
      <c r="AX78" s="67">
        <f t="shared" si="86"/>
        <v>1</v>
      </c>
      <c r="AZ78" s="13" t="s">
        <v>122</v>
      </c>
      <c r="BA78" s="1"/>
      <c r="BF78" s="2"/>
      <c r="BG78" t="s">
        <v>120</v>
      </c>
      <c r="BH78" t="s">
        <v>186</v>
      </c>
      <c r="BI78" s="78"/>
      <c r="BJ78" s="78">
        <v>66</v>
      </c>
      <c r="BK78" s="16">
        <v>4.4770000000000003</v>
      </c>
      <c r="BL78" s="127">
        <v>65</v>
      </c>
      <c r="BM78" s="121">
        <v>9.8323076923076944E-2</v>
      </c>
      <c r="BN78" s="112">
        <v>0.21798158664296535</v>
      </c>
      <c r="BO78" s="12">
        <f t="shared" si="95"/>
        <v>2.1961821961821965E-2</v>
      </c>
      <c r="BP78" s="67">
        <f t="shared" si="96"/>
        <v>4.8689208542096345E-2</v>
      </c>
      <c r="BQ78" s="1">
        <v>1</v>
      </c>
      <c r="BR78">
        <v>1</v>
      </c>
      <c r="BT78">
        <v>0.25</v>
      </c>
      <c r="BU78">
        <v>0.15</v>
      </c>
      <c r="BV78">
        <v>1</v>
      </c>
      <c r="BX78">
        <v>1</v>
      </c>
      <c r="BY78" s="45"/>
      <c r="CA78">
        <v>1</v>
      </c>
      <c r="CB78" s="25">
        <f t="shared" si="91"/>
        <v>-3.8184496984863205</v>
      </c>
      <c r="CC78" s="12">
        <f t="shared" si="87"/>
        <v>-5.4549281406947436</v>
      </c>
      <c r="CD78" s="12" t="str">
        <f t="shared" si="87"/>
        <v>na</v>
      </c>
      <c r="CE78" s="12">
        <f t="shared" si="87"/>
        <v>-1.6827066467905818</v>
      </c>
      <c r="CF78" s="12">
        <f t="shared" si="87"/>
        <v>-0.99279692160644339</v>
      </c>
      <c r="CG78" s="12">
        <f t="shared" si="87"/>
        <v>-4.073013011718742</v>
      </c>
      <c r="CH78" s="12" t="str">
        <f t="shared" si="87"/>
        <v>na</v>
      </c>
      <c r="CI78" s="12">
        <f t="shared" si="87"/>
        <v>-3.8184496984863205</v>
      </c>
      <c r="CJ78" s="12" t="str">
        <f t="shared" si="87"/>
        <v>na</v>
      </c>
      <c r="CK78" s="12" t="str">
        <f t="shared" si="87"/>
        <v>na</v>
      </c>
      <c r="CL78" s="12">
        <f t="shared" si="87"/>
        <v>-3.8184496984863205</v>
      </c>
      <c r="CM78" s="25">
        <f t="shared" si="92"/>
        <v>4.915058564805217</v>
      </c>
      <c r="CN78" s="12">
        <f t="shared" si="88"/>
        <v>10.030731764908607</v>
      </c>
      <c r="CO78" s="12" t="str">
        <f t="shared" si="88"/>
        <v>na</v>
      </c>
      <c r="CP78" s="12">
        <f t="shared" si="88"/>
        <v>0.95448997121756007</v>
      </c>
      <c r="CQ78" s="12">
        <f t="shared" si="88"/>
        <v>0.33225795898083271</v>
      </c>
      <c r="CR78" s="12">
        <f t="shared" si="88"/>
        <v>5.5922444115117136</v>
      </c>
      <c r="CS78" s="12" t="str">
        <f t="shared" si="88"/>
        <v>na</v>
      </c>
      <c r="CT78" s="12">
        <f t="shared" si="88"/>
        <v>4.915058564805217</v>
      </c>
      <c r="CU78" s="12" t="str">
        <f t="shared" si="88"/>
        <v>na</v>
      </c>
      <c r="CV78" s="12" t="str">
        <f t="shared" si="88"/>
        <v>na</v>
      </c>
      <c r="CW78" s="67">
        <f t="shared" si="88"/>
        <v>4.915058564805217</v>
      </c>
    </row>
    <row r="79" spans="1:101" x14ac:dyDescent="0.25">
      <c r="A79" s="13" t="s">
        <v>32</v>
      </c>
      <c r="B79" s="1"/>
      <c r="G79" s="2"/>
      <c r="H79" t="s">
        <v>8</v>
      </c>
      <c r="I79" t="s">
        <v>186</v>
      </c>
      <c r="J79" s="78"/>
      <c r="K79" s="78"/>
      <c r="L79" s="16">
        <v>85.47</v>
      </c>
      <c r="M79" s="126"/>
      <c r="N79" s="17"/>
      <c r="O79" s="18"/>
      <c r="P79" s="12">
        <f t="shared" si="93"/>
        <v>0.01</v>
      </c>
      <c r="Q79" s="67">
        <f t="shared" si="94"/>
        <v>0.01</v>
      </c>
      <c r="R79" s="1"/>
      <c r="S79" s="11"/>
      <c r="T79" s="11"/>
      <c r="U79" s="11"/>
      <c r="V79" s="11"/>
      <c r="W79" s="11"/>
      <c r="X79" s="11"/>
      <c r="Y79" s="11"/>
      <c r="Z79" s="42"/>
      <c r="AA79" s="11"/>
      <c r="AC79" s="25" t="str">
        <f t="shared" si="89"/>
        <v>na</v>
      </c>
      <c r="AD79" s="12" t="str">
        <f t="shared" si="85"/>
        <v>na</v>
      </c>
      <c r="AE79" s="12" t="str">
        <f t="shared" si="85"/>
        <v>na</v>
      </c>
      <c r="AF79" s="12" t="str">
        <f t="shared" si="85"/>
        <v>na</v>
      </c>
      <c r="AG79" s="12" t="str">
        <f t="shared" si="85"/>
        <v>na</v>
      </c>
      <c r="AH79" s="12" t="str">
        <f t="shared" si="85"/>
        <v>na</v>
      </c>
      <c r="AI79" s="12" t="str">
        <f t="shared" si="85"/>
        <v>na</v>
      </c>
      <c r="AJ79" s="12" t="str">
        <f t="shared" si="85"/>
        <v>na</v>
      </c>
      <c r="AK79" s="12" t="str">
        <f t="shared" si="85"/>
        <v>na</v>
      </c>
      <c r="AL79" s="12" t="str">
        <f t="shared" si="85"/>
        <v>na</v>
      </c>
      <c r="AM79" s="12" t="str">
        <f t="shared" si="85"/>
        <v>na</v>
      </c>
      <c r="AN79" s="25" t="str">
        <f t="shared" si="90"/>
        <v>na</v>
      </c>
      <c r="AO79" s="12" t="str">
        <f t="shared" si="86"/>
        <v>na</v>
      </c>
      <c r="AP79" s="12" t="str">
        <f t="shared" si="86"/>
        <v>na</v>
      </c>
      <c r="AQ79" s="12" t="str">
        <f t="shared" si="86"/>
        <v>na</v>
      </c>
      <c r="AR79" s="12" t="str">
        <f t="shared" si="86"/>
        <v>na</v>
      </c>
      <c r="AS79" s="12" t="str">
        <f t="shared" si="86"/>
        <v>na</v>
      </c>
      <c r="AT79" s="12" t="str">
        <f t="shared" si="86"/>
        <v>na</v>
      </c>
      <c r="AU79" s="12" t="str">
        <f t="shared" si="86"/>
        <v>na</v>
      </c>
      <c r="AV79" s="12" t="str">
        <f t="shared" si="86"/>
        <v>na</v>
      </c>
      <c r="AW79" s="12" t="str">
        <f t="shared" si="86"/>
        <v>na</v>
      </c>
      <c r="AX79" s="67" t="str">
        <f t="shared" si="86"/>
        <v>na</v>
      </c>
      <c r="AZ79" s="13" t="s">
        <v>32</v>
      </c>
      <c r="BA79" s="1"/>
      <c r="BF79" s="2"/>
      <c r="BG79" t="s">
        <v>8</v>
      </c>
      <c r="BH79" t="s">
        <v>186</v>
      </c>
      <c r="BI79" s="78"/>
      <c r="BJ79" s="78"/>
      <c r="BK79" s="16">
        <v>85.47</v>
      </c>
      <c r="BL79" s="126"/>
      <c r="BM79" s="17"/>
      <c r="BN79" s="18"/>
      <c r="BO79" s="12">
        <f t="shared" si="95"/>
        <v>0.01</v>
      </c>
      <c r="BP79" s="67">
        <f t="shared" si="96"/>
        <v>0.01</v>
      </c>
      <c r="BQ79" s="1"/>
      <c r="BR79" s="11"/>
      <c r="BS79" s="11"/>
      <c r="BT79" s="11"/>
      <c r="BU79" s="11"/>
      <c r="BV79" s="11"/>
      <c r="BW79" s="11"/>
      <c r="BX79" s="11"/>
      <c r="BY79" s="42"/>
      <c r="BZ79" s="11"/>
      <c r="CB79" s="25" t="str">
        <f t="shared" si="91"/>
        <v>na</v>
      </c>
      <c r="CC79" s="12" t="str">
        <f t="shared" si="87"/>
        <v>na</v>
      </c>
      <c r="CD79" s="12" t="str">
        <f t="shared" si="87"/>
        <v>na</v>
      </c>
      <c r="CE79" s="12" t="str">
        <f t="shared" si="87"/>
        <v>na</v>
      </c>
      <c r="CF79" s="12" t="str">
        <f t="shared" si="87"/>
        <v>na</v>
      </c>
      <c r="CG79" s="12" t="str">
        <f t="shared" si="87"/>
        <v>na</v>
      </c>
      <c r="CH79" s="12" t="str">
        <f t="shared" si="87"/>
        <v>na</v>
      </c>
      <c r="CI79" s="12" t="str">
        <f t="shared" si="87"/>
        <v>na</v>
      </c>
      <c r="CJ79" s="12" t="str">
        <f t="shared" si="87"/>
        <v>na</v>
      </c>
      <c r="CK79" s="12" t="str">
        <f t="shared" si="87"/>
        <v>na</v>
      </c>
      <c r="CL79" s="12" t="str">
        <f t="shared" si="87"/>
        <v>na</v>
      </c>
      <c r="CM79" s="25" t="str">
        <f t="shared" si="92"/>
        <v>na</v>
      </c>
      <c r="CN79" s="12" t="str">
        <f t="shared" si="88"/>
        <v>na</v>
      </c>
      <c r="CO79" s="12" t="str">
        <f t="shared" si="88"/>
        <v>na</v>
      </c>
      <c r="CP79" s="12" t="str">
        <f t="shared" si="88"/>
        <v>na</v>
      </c>
      <c r="CQ79" s="12" t="str">
        <f t="shared" si="88"/>
        <v>na</v>
      </c>
      <c r="CR79" s="12" t="str">
        <f t="shared" si="88"/>
        <v>na</v>
      </c>
      <c r="CS79" s="12" t="str">
        <f t="shared" si="88"/>
        <v>na</v>
      </c>
      <c r="CT79" s="12" t="str">
        <f t="shared" si="88"/>
        <v>na</v>
      </c>
      <c r="CU79" s="12" t="str">
        <f t="shared" si="88"/>
        <v>na</v>
      </c>
      <c r="CV79" s="12" t="str">
        <f t="shared" si="88"/>
        <v>na</v>
      </c>
      <c r="CW79" s="67" t="str">
        <f t="shared" si="88"/>
        <v>na</v>
      </c>
    </row>
    <row r="80" spans="1:101" x14ac:dyDescent="0.25">
      <c r="A80" s="13" t="s">
        <v>193</v>
      </c>
      <c r="B80" s="1"/>
      <c r="G80" s="2"/>
      <c r="H80" t="s">
        <v>120</v>
      </c>
      <c r="I80" t="s">
        <v>186</v>
      </c>
      <c r="J80" s="78"/>
      <c r="K80" s="78">
        <v>66</v>
      </c>
      <c r="L80" s="16">
        <v>0.68500000000000005</v>
      </c>
      <c r="M80" s="127"/>
      <c r="N80" s="121"/>
      <c r="O80" s="112"/>
      <c r="P80" s="12">
        <f t="shared" si="93"/>
        <v>0.01</v>
      </c>
      <c r="Q80" s="67">
        <f t="shared" si="94"/>
        <v>0.01</v>
      </c>
      <c r="R80" s="1">
        <v>1</v>
      </c>
      <c r="U80">
        <v>0.25</v>
      </c>
      <c r="V80">
        <v>0.15</v>
      </c>
      <c r="W80">
        <v>1</v>
      </c>
      <c r="Y80">
        <v>1</v>
      </c>
      <c r="Z80" s="45"/>
      <c r="AB80">
        <v>1</v>
      </c>
      <c r="AC80" s="25">
        <f t="shared" si="89"/>
        <v>-4.6051701859880909</v>
      </c>
      <c r="AD80" s="12" t="str">
        <f t="shared" si="85"/>
        <v>na</v>
      </c>
      <c r="AE80" s="12" t="str">
        <f t="shared" si="85"/>
        <v>na</v>
      </c>
      <c r="AF80" s="12">
        <f t="shared" si="85"/>
        <v>-2.0293970311133958</v>
      </c>
      <c r="AG80" s="12">
        <f t="shared" si="85"/>
        <v>-1.1973442483569037</v>
      </c>
      <c r="AH80" s="12">
        <f t="shared" si="85"/>
        <v>-4.9121815317206305</v>
      </c>
      <c r="AI80" s="12" t="str">
        <f t="shared" si="85"/>
        <v>na</v>
      </c>
      <c r="AJ80" s="12">
        <f t="shared" si="85"/>
        <v>-4.6051701859880909</v>
      </c>
      <c r="AK80" s="12" t="str">
        <f t="shared" si="85"/>
        <v>na</v>
      </c>
      <c r="AL80" s="12" t="str">
        <f t="shared" si="85"/>
        <v>na</v>
      </c>
      <c r="AM80" s="12">
        <f t="shared" si="85"/>
        <v>-4.6051701859880909</v>
      </c>
      <c r="AN80" s="25">
        <f t="shared" si="90"/>
        <v>1</v>
      </c>
      <c r="AO80" s="12" t="str">
        <f t="shared" si="86"/>
        <v>na</v>
      </c>
      <c r="AP80" s="12" t="str">
        <f t="shared" si="86"/>
        <v>na</v>
      </c>
      <c r="AQ80" s="12">
        <f t="shared" si="86"/>
        <v>0.19419706980752657</v>
      </c>
      <c r="AR80" s="12">
        <f t="shared" si="86"/>
        <v>6.7600000000000007E-2</v>
      </c>
      <c r="AS80" s="12">
        <f t="shared" si="86"/>
        <v>1.1377777777777778</v>
      </c>
      <c r="AT80" s="12" t="str">
        <f t="shared" si="86"/>
        <v>na</v>
      </c>
      <c r="AU80" s="12">
        <f t="shared" si="86"/>
        <v>1</v>
      </c>
      <c r="AV80" s="12" t="str">
        <f t="shared" si="86"/>
        <v>na</v>
      </c>
      <c r="AW80" s="12" t="str">
        <f t="shared" si="86"/>
        <v>na</v>
      </c>
      <c r="AX80" s="67">
        <f t="shared" si="86"/>
        <v>1</v>
      </c>
      <c r="AZ80" s="81" t="s">
        <v>193</v>
      </c>
      <c r="BA80" s="1"/>
      <c r="BF80" s="2"/>
      <c r="BG80" t="s">
        <v>120</v>
      </c>
      <c r="BH80" t="s">
        <v>186</v>
      </c>
      <c r="BI80" s="78"/>
      <c r="BJ80" s="78">
        <v>66</v>
      </c>
      <c r="BK80" s="16">
        <v>0.68500000000000005</v>
      </c>
      <c r="BL80" s="127">
        <v>65</v>
      </c>
      <c r="BM80" s="121">
        <v>1.9815384615384617E-2</v>
      </c>
      <c r="BN80" s="112">
        <v>0.1597567381509005</v>
      </c>
      <c r="BO80" s="12">
        <f t="shared" si="95"/>
        <v>2.8927568781583379E-2</v>
      </c>
      <c r="BP80" s="67">
        <f t="shared" si="96"/>
        <v>0.23322151554875983</v>
      </c>
      <c r="BQ80" s="1">
        <v>1</v>
      </c>
      <c r="BT80">
        <v>0.25</v>
      </c>
      <c r="BU80">
        <v>0.15</v>
      </c>
      <c r="BV80">
        <v>1</v>
      </c>
      <c r="BX80">
        <v>1</v>
      </c>
      <c r="BY80" s="45"/>
      <c r="CA80">
        <v>1</v>
      </c>
      <c r="CB80" s="25">
        <f t="shared" si="91"/>
        <v>-3.5429602014935635</v>
      </c>
      <c r="CC80" s="12" t="str">
        <f t="shared" si="87"/>
        <v>na</v>
      </c>
      <c r="CD80" s="12" t="str">
        <f t="shared" si="87"/>
        <v>na</v>
      </c>
      <c r="CE80" s="12">
        <f t="shared" si="87"/>
        <v>-1.5613044955734348</v>
      </c>
      <c r="CF80" s="12">
        <f t="shared" si="87"/>
        <v>-0.92116965238832649</v>
      </c>
      <c r="CG80" s="12">
        <f t="shared" si="87"/>
        <v>-3.7791575482598012</v>
      </c>
      <c r="CH80" s="12" t="str">
        <f t="shared" si="87"/>
        <v>na</v>
      </c>
      <c r="CI80" s="12">
        <f t="shared" si="87"/>
        <v>-3.5429602014935635</v>
      </c>
      <c r="CJ80" s="12" t="str">
        <f t="shared" si="87"/>
        <v>na</v>
      </c>
      <c r="CK80" s="12" t="str">
        <f t="shared" si="87"/>
        <v>na</v>
      </c>
      <c r="CL80" s="12">
        <f t="shared" si="87"/>
        <v>-3.5429602014935635</v>
      </c>
      <c r="CM80" s="25">
        <f t="shared" si="92"/>
        <v>65</v>
      </c>
      <c r="CN80" s="12" t="str">
        <f t="shared" si="88"/>
        <v>na</v>
      </c>
      <c r="CO80" s="12" t="str">
        <f t="shared" si="88"/>
        <v>na</v>
      </c>
      <c r="CP80" s="12">
        <f t="shared" si="88"/>
        <v>12.622809537489227</v>
      </c>
      <c r="CQ80" s="12">
        <f t="shared" si="88"/>
        <v>4.394000000000001</v>
      </c>
      <c r="CR80" s="12">
        <f t="shared" si="88"/>
        <v>73.955555555555563</v>
      </c>
      <c r="CS80" s="12" t="str">
        <f t="shared" si="88"/>
        <v>na</v>
      </c>
      <c r="CT80" s="12">
        <f t="shared" si="88"/>
        <v>65</v>
      </c>
      <c r="CU80" s="12" t="str">
        <f t="shared" si="88"/>
        <v>na</v>
      </c>
      <c r="CV80" s="12" t="str">
        <f t="shared" si="88"/>
        <v>na</v>
      </c>
      <c r="CW80" s="67">
        <f t="shared" si="88"/>
        <v>65</v>
      </c>
    </row>
    <row r="81" spans="1:101" ht="15.75" x14ac:dyDescent="0.25">
      <c r="A81" s="110" t="s">
        <v>99</v>
      </c>
      <c r="B81" s="1"/>
      <c r="G81" s="2"/>
      <c r="H81" t="s">
        <v>8</v>
      </c>
      <c r="I81" t="s">
        <v>186</v>
      </c>
      <c r="J81" s="78"/>
      <c r="K81" s="78"/>
      <c r="L81" s="16">
        <v>1968.86</v>
      </c>
      <c r="M81" s="126"/>
      <c r="N81" s="22"/>
      <c r="O81" s="18"/>
      <c r="P81" s="12">
        <f t="shared" si="93"/>
        <v>0.01</v>
      </c>
      <c r="Q81" s="67">
        <f t="shared" si="94"/>
        <v>0.01</v>
      </c>
      <c r="R81" s="1"/>
      <c r="Z81" s="45"/>
      <c r="AC81" s="25" t="str">
        <f t="shared" si="89"/>
        <v>na</v>
      </c>
      <c r="AD81" s="12" t="str">
        <f t="shared" si="85"/>
        <v>na</v>
      </c>
      <c r="AE81" s="12" t="str">
        <f t="shared" si="85"/>
        <v>na</v>
      </c>
      <c r="AF81" s="12" t="str">
        <f t="shared" si="85"/>
        <v>na</v>
      </c>
      <c r="AG81" s="12" t="str">
        <f t="shared" si="85"/>
        <v>na</v>
      </c>
      <c r="AH81" s="12" t="str">
        <f t="shared" si="85"/>
        <v>na</v>
      </c>
      <c r="AI81" s="12" t="str">
        <f t="shared" si="85"/>
        <v>na</v>
      </c>
      <c r="AJ81" s="12" t="str">
        <f t="shared" si="85"/>
        <v>na</v>
      </c>
      <c r="AK81" s="12" t="str">
        <f t="shared" si="85"/>
        <v>na</v>
      </c>
      <c r="AL81" s="12" t="str">
        <f t="shared" si="85"/>
        <v>na</v>
      </c>
      <c r="AM81" s="12" t="str">
        <f t="shared" si="85"/>
        <v>na</v>
      </c>
      <c r="AN81" s="25" t="str">
        <f t="shared" si="90"/>
        <v>na</v>
      </c>
      <c r="AO81" s="12" t="str">
        <f t="shared" si="86"/>
        <v>na</v>
      </c>
      <c r="AP81" s="12" t="str">
        <f t="shared" si="86"/>
        <v>na</v>
      </c>
      <c r="AQ81" s="12" t="str">
        <f t="shared" si="86"/>
        <v>na</v>
      </c>
      <c r="AR81" s="12" t="str">
        <f t="shared" si="86"/>
        <v>na</v>
      </c>
      <c r="AS81" s="12" t="str">
        <f t="shared" si="86"/>
        <v>na</v>
      </c>
      <c r="AT81" s="12" t="str">
        <f t="shared" si="86"/>
        <v>na</v>
      </c>
      <c r="AU81" s="12" t="str">
        <f t="shared" si="86"/>
        <v>na</v>
      </c>
      <c r="AV81" s="12" t="str">
        <f t="shared" si="86"/>
        <v>na</v>
      </c>
      <c r="AW81" s="12" t="str">
        <f t="shared" si="86"/>
        <v>na</v>
      </c>
      <c r="AX81" s="67" t="str">
        <f t="shared" si="86"/>
        <v>na</v>
      </c>
      <c r="AZ81" s="82" t="s">
        <v>99</v>
      </c>
      <c r="BA81" s="1"/>
      <c r="BF81" s="2"/>
      <c r="BG81" t="s">
        <v>8</v>
      </c>
      <c r="BH81" t="s">
        <v>186</v>
      </c>
      <c r="BI81" s="78"/>
      <c r="BJ81" s="78"/>
      <c r="BK81" s="16">
        <v>1968.86</v>
      </c>
      <c r="BL81" s="126"/>
      <c r="BM81" s="22"/>
      <c r="BN81" s="18"/>
      <c r="BO81" s="12">
        <f t="shared" si="95"/>
        <v>0.01</v>
      </c>
      <c r="BP81" s="67">
        <f t="shared" si="96"/>
        <v>0.01</v>
      </c>
      <c r="BQ81" s="1"/>
      <c r="BY81" s="45"/>
      <c r="CB81" s="25" t="str">
        <f t="shared" si="91"/>
        <v>na</v>
      </c>
      <c r="CC81" s="12" t="str">
        <f t="shared" si="87"/>
        <v>na</v>
      </c>
      <c r="CD81" s="12" t="str">
        <f t="shared" si="87"/>
        <v>na</v>
      </c>
      <c r="CE81" s="12" t="str">
        <f t="shared" si="87"/>
        <v>na</v>
      </c>
      <c r="CF81" s="12" t="str">
        <f t="shared" si="87"/>
        <v>na</v>
      </c>
      <c r="CG81" s="12" t="str">
        <f t="shared" si="87"/>
        <v>na</v>
      </c>
      <c r="CH81" s="12" t="str">
        <f t="shared" si="87"/>
        <v>na</v>
      </c>
      <c r="CI81" s="12" t="str">
        <f t="shared" si="87"/>
        <v>na</v>
      </c>
      <c r="CJ81" s="12" t="str">
        <f t="shared" si="87"/>
        <v>na</v>
      </c>
      <c r="CK81" s="12" t="str">
        <f t="shared" si="87"/>
        <v>na</v>
      </c>
      <c r="CL81" s="12" t="str">
        <f t="shared" si="87"/>
        <v>na</v>
      </c>
      <c r="CM81" s="25" t="str">
        <f t="shared" si="92"/>
        <v>na</v>
      </c>
      <c r="CN81" s="12" t="str">
        <f t="shared" si="88"/>
        <v>na</v>
      </c>
      <c r="CO81" s="12" t="str">
        <f t="shared" si="88"/>
        <v>na</v>
      </c>
      <c r="CP81" s="12" t="str">
        <f t="shared" si="88"/>
        <v>na</v>
      </c>
      <c r="CQ81" s="12" t="str">
        <f t="shared" si="88"/>
        <v>na</v>
      </c>
      <c r="CR81" s="12" t="str">
        <f t="shared" si="88"/>
        <v>na</v>
      </c>
      <c r="CS81" s="12" t="str">
        <f t="shared" si="88"/>
        <v>na</v>
      </c>
      <c r="CT81" s="12" t="str">
        <f t="shared" si="88"/>
        <v>na</v>
      </c>
      <c r="CU81" s="12" t="str">
        <f t="shared" si="88"/>
        <v>na</v>
      </c>
      <c r="CV81" s="12" t="str">
        <f t="shared" si="88"/>
        <v>na</v>
      </c>
      <c r="CW81" s="67" t="str">
        <f t="shared" si="88"/>
        <v>na</v>
      </c>
    </row>
    <row r="82" spans="1:101" x14ac:dyDescent="0.25">
      <c r="A82" s="13" t="s">
        <v>100</v>
      </c>
      <c r="B82" s="1"/>
      <c r="G82" s="2"/>
      <c r="H82" t="s">
        <v>120</v>
      </c>
      <c r="I82" t="s">
        <v>186</v>
      </c>
      <c r="J82" s="78"/>
      <c r="K82" s="78">
        <v>66</v>
      </c>
      <c r="L82" s="16">
        <v>2.4860000000000002</v>
      </c>
      <c r="M82" s="127"/>
      <c r="N82" s="130"/>
      <c r="O82" s="112"/>
      <c r="P82" s="12">
        <f t="shared" si="93"/>
        <v>0.01</v>
      </c>
      <c r="Q82" s="67">
        <f t="shared" si="94"/>
        <v>0.01</v>
      </c>
      <c r="R82" s="1">
        <v>1</v>
      </c>
      <c r="U82">
        <v>1</v>
      </c>
      <c r="V82">
        <v>1</v>
      </c>
      <c r="W82">
        <v>1</v>
      </c>
      <c r="Y82">
        <v>1</v>
      </c>
      <c r="Z82" s="45"/>
      <c r="AB82">
        <v>1</v>
      </c>
      <c r="AC82" s="25">
        <f t="shared" si="89"/>
        <v>-4.6051701859880909</v>
      </c>
      <c r="AD82" s="12" t="str">
        <f t="shared" si="85"/>
        <v>na</v>
      </c>
      <c r="AE82" s="12" t="str">
        <f t="shared" si="85"/>
        <v>na</v>
      </c>
      <c r="AF82" s="12">
        <f t="shared" si="85"/>
        <v>-8.117588124453583</v>
      </c>
      <c r="AG82" s="12">
        <f t="shared" si="85"/>
        <v>-7.9822949890460242</v>
      </c>
      <c r="AH82" s="12">
        <f t="shared" si="85"/>
        <v>-4.9121815317206305</v>
      </c>
      <c r="AI82" s="12" t="str">
        <f t="shared" si="85"/>
        <v>na</v>
      </c>
      <c r="AJ82" s="12">
        <f t="shared" si="85"/>
        <v>-4.6051701859880909</v>
      </c>
      <c r="AK82" s="12" t="str">
        <f t="shared" si="85"/>
        <v>na</v>
      </c>
      <c r="AL82" s="12" t="str">
        <f t="shared" si="85"/>
        <v>na</v>
      </c>
      <c r="AM82" s="12">
        <f t="shared" si="85"/>
        <v>-4.6051701859880909</v>
      </c>
      <c r="AN82" s="25">
        <f t="shared" si="90"/>
        <v>1</v>
      </c>
      <c r="AO82" s="12" t="str">
        <f t="shared" si="86"/>
        <v>na</v>
      </c>
      <c r="AP82" s="12" t="str">
        <f t="shared" si="86"/>
        <v>na</v>
      </c>
      <c r="AQ82" s="12">
        <f t="shared" si="86"/>
        <v>3.1071531169204252</v>
      </c>
      <c r="AR82" s="12">
        <f t="shared" si="86"/>
        <v>3.0044444444444447</v>
      </c>
      <c r="AS82" s="12">
        <f t="shared" si="86"/>
        <v>1.1377777777777778</v>
      </c>
      <c r="AT82" s="12" t="str">
        <f t="shared" si="86"/>
        <v>na</v>
      </c>
      <c r="AU82" s="12">
        <f t="shared" si="86"/>
        <v>1</v>
      </c>
      <c r="AV82" s="12" t="str">
        <f t="shared" si="86"/>
        <v>na</v>
      </c>
      <c r="AW82" s="12" t="str">
        <f t="shared" si="86"/>
        <v>na</v>
      </c>
      <c r="AX82" s="67">
        <f t="shared" si="86"/>
        <v>1</v>
      </c>
      <c r="AZ82" s="81" t="s">
        <v>100</v>
      </c>
      <c r="BA82" s="1"/>
      <c r="BF82" s="2"/>
      <c r="BG82" t="s">
        <v>120</v>
      </c>
      <c r="BH82" t="s">
        <v>186</v>
      </c>
      <c r="BI82" s="78"/>
      <c r="BJ82" s="78">
        <v>66</v>
      </c>
      <c r="BK82" s="16">
        <v>2.4860000000000002</v>
      </c>
      <c r="BL82" s="127">
        <v>65</v>
      </c>
      <c r="BM82" s="130">
        <v>0.35981538461538465</v>
      </c>
      <c r="BN82" s="112">
        <v>0.54221440905292739</v>
      </c>
      <c r="BO82" s="12">
        <f t="shared" si="95"/>
        <v>0.14473667924995359</v>
      </c>
      <c r="BP82" s="67">
        <f t="shared" si="96"/>
        <v>0.21810716373810432</v>
      </c>
      <c r="BQ82" s="1">
        <v>1</v>
      </c>
      <c r="BT82">
        <v>1</v>
      </c>
      <c r="BU82">
        <v>1</v>
      </c>
      <c r="BV82">
        <v>1</v>
      </c>
      <c r="BX82">
        <v>1</v>
      </c>
      <c r="BY82" s="45"/>
      <c r="CA82">
        <v>1</v>
      </c>
      <c r="CB82" s="25">
        <f t="shared" si="91"/>
        <v>-1.9328391926707325</v>
      </c>
      <c r="CC82" s="12" t="str">
        <f t="shared" si="87"/>
        <v>na</v>
      </c>
      <c r="CD82" s="12" t="str">
        <f t="shared" si="87"/>
        <v>na</v>
      </c>
      <c r="CE82" s="12">
        <f t="shared" si="87"/>
        <v>-3.4070385769111216</v>
      </c>
      <c r="CF82" s="12">
        <f t="shared" si="87"/>
        <v>-3.3502546006292695</v>
      </c>
      <c r="CG82" s="12">
        <f t="shared" si="87"/>
        <v>-2.0616951388487812</v>
      </c>
      <c r="CH82" s="12" t="str">
        <f t="shared" si="87"/>
        <v>na</v>
      </c>
      <c r="CI82" s="12">
        <f t="shared" si="87"/>
        <v>-1.9328391926707325</v>
      </c>
      <c r="CJ82" s="12" t="str">
        <f t="shared" si="87"/>
        <v>na</v>
      </c>
      <c r="CK82" s="12" t="str">
        <f t="shared" si="87"/>
        <v>na</v>
      </c>
      <c r="CL82" s="12">
        <f t="shared" si="87"/>
        <v>-1.9328391926707325</v>
      </c>
      <c r="CM82" s="25">
        <f t="shared" si="92"/>
        <v>2.2708196939003171</v>
      </c>
      <c r="CN82" s="12" t="str">
        <f t="shared" si="88"/>
        <v>na</v>
      </c>
      <c r="CO82" s="12" t="str">
        <f t="shared" si="88"/>
        <v>na</v>
      </c>
      <c r="CP82" s="12">
        <f t="shared" si="88"/>
        <v>7.0557844898666557</v>
      </c>
      <c r="CQ82" s="12">
        <f t="shared" si="88"/>
        <v>6.8225516136738422</v>
      </c>
      <c r="CR82" s="12">
        <f t="shared" si="88"/>
        <v>2.5836881850599167</v>
      </c>
      <c r="CS82" s="12" t="str">
        <f t="shared" si="88"/>
        <v>na</v>
      </c>
      <c r="CT82" s="12">
        <f t="shared" si="88"/>
        <v>2.2708196939003171</v>
      </c>
      <c r="CU82" s="12" t="str">
        <f t="shared" si="88"/>
        <v>na</v>
      </c>
      <c r="CV82" s="12" t="str">
        <f t="shared" si="88"/>
        <v>na</v>
      </c>
      <c r="CW82" s="67">
        <f t="shared" si="88"/>
        <v>2.2708196939003171</v>
      </c>
    </row>
    <row r="83" spans="1:101" x14ac:dyDescent="0.25">
      <c r="A83" s="13" t="s">
        <v>123</v>
      </c>
      <c r="B83" s="1"/>
      <c r="G83" s="2"/>
      <c r="H83" t="s">
        <v>120</v>
      </c>
      <c r="I83" t="s">
        <v>186</v>
      </c>
      <c r="J83" s="78"/>
      <c r="K83" s="78">
        <v>66</v>
      </c>
      <c r="L83" s="16">
        <v>0.54100000000000004</v>
      </c>
      <c r="M83" s="127"/>
      <c r="N83" s="130"/>
      <c r="O83" s="112"/>
      <c r="P83" s="12">
        <f t="shared" si="93"/>
        <v>0.01</v>
      </c>
      <c r="Q83" s="67">
        <f t="shared" si="94"/>
        <v>0.01</v>
      </c>
      <c r="R83" s="1">
        <v>1</v>
      </c>
      <c r="S83">
        <v>0.25</v>
      </c>
      <c r="U83">
        <v>1</v>
      </c>
      <c r="V83">
        <v>0.25</v>
      </c>
      <c r="W83">
        <v>1</v>
      </c>
      <c r="Z83" s="45"/>
      <c r="AC83" s="25">
        <f t="shared" si="89"/>
        <v>-4.6051701859880909</v>
      </c>
      <c r="AD83" s="12">
        <f t="shared" si="85"/>
        <v>-1.6447036378528896</v>
      </c>
      <c r="AE83" s="12" t="str">
        <f t="shared" si="85"/>
        <v>na</v>
      </c>
      <c r="AF83" s="12">
        <f t="shared" si="85"/>
        <v>-8.117588124453583</v>
      </c>
      <c r="AG83" s="12">
        <f t="shared" si="85"/>
        <v>-1.995573747261506</v>
      </c>
      <c r="AH83" s="12">
        <f t="shared" si="85"/>
        <v>-4.9121815317206305</v>
      </c>
      <c r="AI83" s="12" t="str">
        <f t="shared" si="85"/>
        <v>na</v>
      </c>
      <c r="AJ83" s="12" t="str">
        <f t="shared" si="85"/>
        <v>na</v>
      </c>
      <c r="AK83" s="12" t="str">
        <f t="shared" si="85"/>
        <v>na</v>
      </c>
      <c r="AL83" s="12" t="str">
        <f t="shared" si="85"/>
        <v>na</v>
      </c>
      <c r="AM83" s="12" t="str">
        <f t="shared" si="85"/>
        <v>na</v>
      </c>
      <c r="AN83" s="25">
        <f t="shared" si="90"/>
        <v>1</v>
      </c>
      <c r="AO83" s="12">
        <f t="shared" si="86"/>
        <v>0.12755102040816327</v>
      </c>
      <c r="AP83" s="12" t="str">
        <f t="shared" si="86"/>
        <v>na</v>
      </c>
      <c r="AQ83" s="12">
        <f t="shared" si="86"/>
        <v>3.1071531169204252</v>
      </c>
      <c r="AR83" s="12">
        <f t="shared" si="86"/>
        <v>0.18777777777777779</v>
      </c>
      <c r="AS83" s="12">
        <f t="shared" si="86"/>
        <v>1.1377777777777778</v>
      </c>
      <c r="AT83" s="12" t="str">
        <f t="shared" si="86"/>
        <v>na</v>
      </c>
      <c r="AU83" s="12" t="str">
        <f t="shared" si="86"/>
        <v>na</v>
      </c>
      <c r="AV83" s="12" t="str">
        <f t="shared" si="86"/>
        <v>na</v>
      </c>
      <c r="AW83" s="12" t="str">
        <f t="shared" si="86"/>
        <v>na</v>
      </c>
      <c r="AX83" s="67" t="str">
        <f t="shared" si="86"/>
        <v>na</v>
      </c>
      <c r="AZ83" s="81" t="s">
        <v>123</v>
      </c>
      <c r="BA83" s="1"/>
      <c r="BF83" s="2"/>
      <c r="BG83" t="s">
        <v>120</v>
      </c>
      <c r="BH83" t="s">
        <v>186</v>
      </c>
      <c r="BI83" s="78"/>
      <c r="BJ83" s="78">
        <v>66</v>
      </c>
      <c r="BK83" s="16">
        <v>0.54100000000000004</v>
      </c>
      <c r="BL83" s="127">
        <v>65</v>
      </c>
      <c r="BM83" s="130">
        <v>0.38138461538461543</v>
      </c>
      <c r="BN83" s="112">
        <v>0.87958245940026303</v>
      </c>
      <c r="BO83" s="12">
        <f t="shared" si="95"/>
        <v>0.70496232048912277</v>
      </c>
      <c r="BP83" s="67">
        <f t="shared" si="96"/>
        <v>1.625845581146512</v>
      </c>
      <c r="BQ83" s="1">
        <v>1</v>
      </c>
      <c r="BR83">
        <v>0.25</v>
      </c>
      <c r="BT83">
        <v>1</v>
      </c>
      <c r="BU83">
        <v>0.25</v>
      </c>
      <c r="BV83">
        <v>1</v>
      </c>
      <c r="BY83" s="45"/>
      <c r="CB83" s="25">
        <f t="shared" si="91"/>
        <v>-0.34961092371288233</v>
      </c>
      <c r="CC83" s="12">
        <f t="shared" si="87"/>
        <v>-0.12486104418317226</v>
      </c>
      <c r="CD83" s="12" t="str">
        <f t="shared" si="87"/>
        <v>na</v>
      </c>
      <c r="CE83" s="12">
        <f t="shared" si="87"/>
        <v>-0.61626332315491117</v>
      </c>
      <c r="CF83" s="12">
        <f t="shared" si="87"/>
        <v>-0.15149806694224902</v>
      </c>
      <c r="CG83" s="12">
        <f t="shared" si="87"/>
        <v>-0.37291831862707447</v>
      </c>
      <c r="CH83" s="12" t="str">
        <f t="shared" si="87"/>
        <v>na</v>
      </c>
      <c r="CI83" s="12" t="str">
        <f t="shared" si="87"/>
        <v>na</v>
      </c>
      <c r="CJ83" s="12" t="str">
        <f t="shared" si="87"/>
        <v>na</v>
      </c>
      <c r="CK83" s="12" t="str">
        <f t="shared" si="87"/>
        <v>na</v>
      </c>
      <c r="CL83" s="12" t="str">
        <f t="shared" si="87"/>
        <v>na</v>
      </c>
      <c r="CM83" s="25">
        <f t="shared" si="92"/>
        <v>5.3189606810764252</v>
      </c>
      <c r="CN83" s="12">
        <f t="shared" si="88"/>
        <v>0.67843886238219708</v>
      </c>
      <c r="CO83" s="12" t="str">
        <f t="shared" si="88"/>
        <v>na</v>
      </c>
      <c r="CP83" s="12">
        <f t="shared" si="88"/>
        <v>16.526825258983802</v>
      </c>
      <c r="CQ83" s="12">
        <f t="shared" si="88"/>
        <v>0.99878261677990665</v>
      </c>
      <c r="CR83" s="12">
        <f t="shared" si="88"/>
        <v>6.0517952638025099</v>
      </c>
      <c r="CS83" s="12" t="str">
        <f t="shared" si="88"/>
        <v>na</v>
      </c>
      <c r="CT83" s="12" t="str">
        <f t="shared" si="88"/>
        <v>na</v>
      </c>
      <c r="CU83" s="12" t="str">
        <f t="shared" si="88"/>
        <v>na</v>
      </c>
      <c r="CV83" s="12" t="str">
        <f t="shared" si="88"/>
        <v>na</v>
      </c>
      <c r="CW83" s="67" t="str">
        <f t="shared" si="88"/>
        <v>na</v>
      </c>
    </row>
    <row r="84" spans="1:101" x14ac:dyDescent="0.25">
      <c r="A84" s="13" t="s">
        <v>527</v>
      </c>
      <c r="B84" s="1"/>
      <c r="G84" s="2"/>
      <c r="H84" t="s">
        <v>120</v>
      </c>
      <c r="I84" t="s">
        <v>186</v>
      </c>
      <c r="J84" s="78"/>
      <c r="K84" s="78">
        <v>66</v>
      </c>
      <c r="L84" s="16">
        <v>65.977999999999994</v>
      </c>
      <c r="M84" s="127"/>
      <c r="N84" s="130"/>
      <c r="O84" s="112"/>
      <c r="P84" s="12">
        <f>IF(N84&lt;0.01*L84,0.01,IF(N84&gt;100*L84,100,N84/L84))</f>
        <v>0.01</v>
      </c>
      <c r="Q84" s="67">
        <f>IF(O84&gt;0,O84/L84,0.01)</f>
        <v>0.01</v>
      </c>
      <c r="R84" s="1">
        <v>1</v>
      </c>
      <c r="U84">
        <v>0.25</v>
      </c>
      <c r="V84">
        <v>1</v>
      </c>
      <c r="W84">
        <v>1</v>
      </c>
      <c r="X84">
        <v>1</v>
      </c>
      <c r="Y84">
        <v>1</v>
      </c>
      <c r="Z84" s="45"/>
      <c r="AB84">
        <v>1</v>
      </c>
      <c r="AC84" s="25">
        <f t="shared" si="89"/>
        <v>-4.6051701859880909</v>
      </c>
      <c r="AD84" s="12" t="str">
        <f t="shared" si="85"/>
        <v>na</v>
      </c>
      <c r="AE84" s="12" t="str">
        <f t="shared" si="85"/>
        <v>na</v>
      </c>
      <c r="AF84" s="12">
        <f t="shared" si="85"/>
        <v>-2.0293970311133958</v>
      </c>
      <c r="AG84" s="12">
        <f t="shared" si="85"/>
        <v>-7.9822949890460242</v>
      </c>
      <c r="AH84" s="12">
        <f t="shared" si="85"/>
        <v>-4.9121815317206305</v>
      </c>
      <c r="AI84" s="12">
        <f t="shared" si="85"/>
        <v>-9.2103403719761818</v>
      </c>
      <c r="AJ84" s="12">
        <f t="shared" si="85"/>
        <v>-4.6051701859880909</v>
      </c>
      <c r="AK84" s="12" t="str">
        <f t="shared" si="85"/>
        <v>na</v>
      </c>
      <c r="AL84" s="12" t="str">
        <f t="shared" si="85"/>
        <v>na</v>
      </c>
      <c r="AM84" s="12">
        <f t="shared" si="85"/>
        <v>-4.6051701859880909</v>
      </c>
      <c r="AN84" s="25">
        <f t="shared" si="90"/>
        <v>1</v>
      </c>
      <c r="AO84" s="12" t="str">
        <f t="shared" si="86"/>
        <v>na</v>
      </c>
      <c r="AP84" s="12" t="str">
        <f t="shared" si="86"/>
        <v>na</v>
      </c>
      <c r="AQ84" s="12">
        <f t="shared" si="86"/>
        <v>0.19419706980752657</v>
      </c>
      <c r="AR84" s="12">
        <f t="shared" si="86"/>
        <v>3.0044444444444447</v>
      </c>
      <c r="AS84" s="12">
        <f t="shared" si="86"/>
        <v>1.1377777777777778</v>
      </c>
      <c r="AT84" s="12">
        <f t="shared" si="86"/>
        <v>4</v>
      </c>
      <c r="AU84" s="12">
        <f t="shared" si="86"/>
        <v>1</v>
      </c>
      <c r="AV84" s="12" t="str">
        <f t="shared" si="86"/>
        <v>na</v>
      </c>
      <c r="AW84" s="12" t="str">
        <f t="shared" si="86"/>
        <v>na</v>
      </c>
      <c r="AX84" s="67">
        <f t="shared" si="86"/>
        <v>1</v>
      </c>
      <c r="AZ84" s="81" t="s">
        <v>220</v>
      </c>
      <c r="BA84" s="1"/>
      <c r="BF84" s="2"/>
      <c r="BG84" t="s">
        <v>120</v>
      </c>
      <c r="BH84" t="s">
        <v>186</v>
      </c>
      <c r="BI84" s="78"/>
      <c r="BJ84" s="78">
        <v>66</v>
      </c>
      <c r="BK84" s="16">
        <v>65.977999999999994</v>
      </c>
      <c r="BL84" s="127">
        <v>65</v>
      </c>
      <c r="BM84" s="130">
        <v>2.7120923076923078</v>
      </c>
      <c r="BN84" s="112">
        <v>7.5260104672958139</v>
      </c>
      <c r="BO84" s="12">
        <f>IF(BM84&lt;0.01*BK84,0.01,IF(BM84&gt;100*BK84,100,BM84/BK84))</f>
        <v>4.1106009695539542E-2</v>
      </c>
      <c r="BP84" s="67">
        <f>IF(BN84&gt;0,BN84/BK84,0.01)</f>
        <v>0.11406848445384545</v>
      </c>
      <c r="BQ84" s="1">
        <v>1</v>
      </c>
      <c r="BT84">
        <v>0.25</v>
      </c>
      <c r="BU84">
        <v>1</v>
      </c>
      <c r="BV84">
        <v>1</v>
      </c>
      <c r="BW84">
        <v>1</v>
      </c>
      <c r="BX84">
        <v>1</v>
      </c>
      <c r="BY84" s="45"/>
      <c r="CA84">
        <v>1</v>
      </c>
      <c r="CB84" s="25">
        <f t="shared" si="91"/>
        <v>-3.1916009468665756</v>
      </c>
      <c r="CC84" s="12" t="str">
        <f t="shared" si="87"/>
        <v>na</v>
      </c>
      <c r="CD84" s="12" t="str">
        <f t="shared" si="87"/>
        <v>na</v>
      </c>
      <c r="CE84" s="12">
        <f t="shared" si="87"/>
        <v>-1.4064682138734061</v>
      </c>
      <c r="CF84" s="12">
        <f t="shared" si="87"/>
        <v>-5.5321083079020648</v>
      </c>
      <c r="CG84" s="12">
        <f t="shared" si="87"/>
        <v>-3.4043743433243474</v>
      </c>
      <c r="CH84" s="12">
        <f t="shared" si="87"/>
        <v>-6.3832018937331512</v>
      </c>
      <c r="CI84" s="12">
        <f t="shared" si="87"/>
        <v>-3.1916009468665756</v>
      </c>
      <c r="CJ84" s="12" t="str">
        <f t="shared" si="87"/>
        <v>na</v>
      </c>
      <c r="CK84" s="12" t="str">
        <f t="shared" si="87"/>
        <v>na</v>
      </c>
      <c r="CL84" s="12">
        <f t="shared" si="87"/>
        <v>-3.1916009468665756</v>
      </c>
      <c r="CM84" s="25">
        <f t="shared" si="92"/>
        <v>7.7005315077600596</v>
      </c>
      <c r="CN84" s="12" t="str">
        <f t="shared" si="88"/>
        <v>na</v>
      </c>
      <c r="CO84" s="12" t="str">
        <f t="shared" si="88"/>
        <v>na</v>
      </c>
      <c r="CP84" s="12">
        <f t="shared" si="88"/>
        <v>1.4954206547675379</v>
      </c>
      <c r="CQ84" s="12">
        <f t="shared" si="88"/>
        <v>23.135819107759112</v>
      </c>
      <c r="CR84" s="12">
        <f t="shared" si="88"/>
        <v>8.7614936266070007</v>
      </c>
      <c r="CS84" s="12">
        <f t="shared" si="88"/>
        <v>30.802126031040238</v>
      </c>
      <c r="CT84" s="12">
        <f t="shared" si="88"/>
        <v>7.7005315077600596</v>
      </c>
      <c r="CU84" s="12" t="str">
        <f t="shared" si="88"/>
        <v>na</v>
      </c>
      <c r="CV84" s="12" t="str">
        <f t="shared" si="88"/>
        <v>na</v>
      </c>
      <c r="CW84" s="67">
        <f t="shared" si="88"/>
        <v>7.7005315077600596</v>
      </c>
    </row>
    <row r="85" spans="1:101" x14ac:dyDescent="0.25">
      <c r="A85" s="81" t="s">
        <v>124</v>
      </c>
      <c r="B85" s="1"/>
      <c r="G85" s="2"/>
      <c r="H85" t="s">
        <v>120</v>
      </c>
      <c r="I85" t="s">
        <v>186</v>
      </c>
      <c r="J85" s="78"/>
      <c r="K85" s="78">
        <v>66</v>
      </c>
      <c r="L85" s="16">
        <v>6.8000000000000005E-2</v>
      </c>
      <c r="M85" s="127"/>
      <c r="N85" s="130"/>
      <c r="O85" s="112"/>
      <c r="P85" s="12">
        <f t="shared" ref="P85:P96" si="97">IF(N85&lt;0.01*L85,0.01,IF(N85&gt;100*L85,100,N85/L85))</f>
        <v>0.01</v>
      </c>
      <c r="Q85" s="67">
        <f t="shared" ref="Q85:Q96" si="98">IF(O85&gt;0,O85/L85,0.01)</f>
        <v>0.01</v>
      </c>
      <c r="R85" s="1">
        <v>1</v>
      </c>
      <c r="S85">
        <v>1</v>
      </c>
      <c r="U85">
        <v>0.375</v>
      </c>
      <c r="V85">
        <v>0.3</v>
      </c>
      <c r="W85">
        <v>1</v>
      </c>
      <c r="Z85" s="45"/>
      <c r="AB85">
        <v>1</v>
      </c>
      <c r="AC85" s="25">
        <f t="shared" si="89"/>
        <v>-4.6051701859880909</v>
      </c>
      <c r="AD85" s="12">
        <f t="shared" si="85"/>
        <v>-6.5788145514115586</v>
      </c>
      <c r="AE85" s="12" t="str">
        <f t="shared" si="85"/>
        <v>na</v>
      </c>
      <c r="AF85" s="12">
        <f t="shared" si="85"/>
        <v>-3.0440955466700941</v>
      </c>
      <c r="AG85" s="12">
        <f t="shared" si="85"/>
        <v>-2.3946884967138073</v>
      </c>
      <c r="AH85" s="12">
        <f t="shared" si="85"/>
        <v>-4.9121815317206305</v>
      </c>
      <c r="AI85" s="12" t="str">
        <f t="shared" si="85"/>
        <v>na</v>
      </c>
      <c r="AJ85" s="12" t="str">
        <f t="shared" si="85"/>
        <v>na</v>
      </c>
      <c r="AK85" s="12" t="str">
        <f t="shared" si="85"/>
        <v>na</v>
      </c>
      <c r="AL85" s="12" t="str">
        <f t="shared" si="85"/>
        <v>na</v>
      </c>
      <c r="AM85" s="12">
        <f t="shared" si="85"/>
        <v>-4.6051701859880909</v>
      </c>
      <c r="AN85" s="25">
        <f t="shared" si="90"/>
        <v>1</v>
      </c>
      <c r="AO85" s="12">
        <f t="shared" si="86"/>
        <v>2.0408163265306123</v>
      </c>
      <c r="AP85" s="12" t="str">
        <f t="shared" si="86"/>
        <v>na</v>
      </c>
      <c r="AQ85" s="12">
        <f t="shared" si="86"/>
        <v>0.4369434070669348</v>
      </c>
      <c r="AR85" s="12">
        <f t="shared" si="86"/>
        <v>0.27040000000000003</v>
      </c>
      <c r="AS85" s="12">
        <f t="shared" si="86"/>
        <v>1.1377777777777778</v>
      </c>
      <c r="AT85" s="12" t="str">
        <f t="shared" si="86"/>
        <v>na</v>
      </c>
      <c r="AU85" s="12" t="str">
        <f t="shared" si="86"/>
        <v>na</v>
      </c>
      <c r="AV85" s="12" t="str">
        <f t="shared" si="86"/>
        <v>na</v>
      </c>
      <c r="AW85" s="12" t="str">
        <f t="shared" si="86"/>
        <v>na</v>
      </c>
      <c r="AX85" s="67">
        <f t="shared" si="86"/>
        <v>1</v>
      </c>
      <c r="AZ85" s="81" t="s">
        <v>124</v>
      </c>
      <c r="BA85" s="1"/>
      <c r="BF85" s="2"/>
      <c r="BG85" t="s">
        <v>120</v>
      </c>
      <c r="BH85" t="s">
        <v>186</v>
      </c>
      <c r="BI85" s="78"/>
      <c r="BJ85" s="78">
        <v>66</v>
      </c>
      <c r="BK85" s="16">
        <v>6.8000000000000005E-2</v>
      </c>
      <c r="BL85" s="127">
        <v>65</v>
      </c>
      <c r="BM85" s="130">
        <v>0</v>
      </c>
      <c r="BN85" s="112">
        <v>0</v>
      </c>
      <c r="BO85" s="12">
        <f t="shared" ref="BO85:BO96" si="99">IF(BM85&lt;0.01*BK85,0.01,IF(BM85&gt;100*BK85,100,BM85/BK85))</f>
        <v>0.01</v>
      </c>
      <c r="BP85" s="67">
        <f t="shared" ref="BP85:BP96" si="100">IF(BN85&gt;0,BN85/BK85,0.01)</f>
        <v>0.01</v>
      </c>
      <c r="BQ85" s="1">
        <v>1</v>
      </c>
      <c r="BR85">
        <v>1</v>
      </c>
      <c r="BT85">
        <v>0.375</v>
      </c>
      <c r="BU85">
        <v>0.3</v>
      </c>
      <c r="BV85">
        <v>1</v>
      </c>
      <c r="BY85" s="45"/>
      <c r="CA85">
        <v>1</v>
      </c>
      <c r="CB85" s="25">
        <f t="shared" si="91"/>
        <v>-4.6051701859880909</v>
      </c>
      <c r="CC85" s="12">
        <f t="shared" si="87"/>
        <v>-6.5788145514115586</v>
      </c>
      <c r="CD85" s="12" t="str">
        <f t="shared" si="87"/>
        <v>na</v>
      </c>
      <c r="CE85" s="12">
        <f t="shared" si="87"/>
        <v>-3.0440955466700941</v>
      </c>
      <c r="CF85" s="12">
        <f t="shared" si="87"/>
        <v>-2.3946884967138073</v>
      </c>
      <c r="CG85" s="12">
        <f t="shared" si="87"/>
        <v>-4.9121815317206305</v>
      </c>
      <c r="CH85" s="12" t="str">
        <f t="shared" si="87"/>
        <v>na</v>
      </c>
      <c r="CI85" s="12" t="str">
        <f t="shared" si="87"/>
        <v>na</v>
      </c>
      <c r="CJ85" s="12" t="str">
        <f t="shared" si="87"/>
        <v>na</v>
      </c>
      <c r="CK85" s="12" t="str">
        <f t="shared" si="87"/>
        <v>na</v>
      </c>
      <c r="CL85" s="12">
        <f t="shared" si="87"/>
        <v>-4.6051701859880909</v>
      </c>
      <c r="CM85" s="25">
        <f t="shared" si="92"/>
        <v>1</v>
      </c>
      <c r="CN85" s="12">
        <f t="shared" si="88"/>
        <v>2.0408163265306123</v>
      </c>
      <c r="CO85" s="12" t="str">
        <f t="shared" si="88"/>
        <v>na</v>
      </c>
      <c r="CP85" s="12">
        <f t="shared" si="88"/>
        <v>0.4369434070669348</v>
      </c>
      <c r="CQ85" s="12">
        <f t="shared" si="88"/>
        <v>0.27040000000000003</v>
      </c>
      <c r="CR85" s="12">
        <f t="shared" si="88"/>
        <v>1.1377777777777778</v>
      </c>
      <c r="CS85" s="12" t="str">
        <f t="shared" si="88"/>
        <v>na</v>
      </c>
      <c r="CT85" s="12" t="str">
        <f t="shared" si="88"/>
        <v>na</v>
      </c>
      <c r="CU85" s="12" t="str">
        <f t="shared" si="88"/>
        <v>na</v>
      </c>
      <c r="CV85" s="12" t="str">
        <f t="shared" si="88"/>
        <v>na</v>
      </c>
      <c r="CW85" s="67">
        <f t="shared" si="88"/>
        <v>1</v>
      </c>
    </row>
    <row r="86" spans="1:101" x14ac:dyDescent="0.25">
      <c r="A86" s="81" t="s">
        <v>102</v>
      </c>
      <c r="B86" s="1"/>
      <c r="G86" s="2"/>
      <c r="H86" t="s">
        <v>8</v>
      </c>
      <c r="I86" t="s">
        <v>186</v>
      </c>
      <c r="J86" s="78"/>
      <c r="K86" s="78"/>
      <c r="L86" s="12">
        <v>4711.04</v>
      </c>
      <c r="M86" s="126"/>
      <c r="N86" s="17"/>
      <c r="O86" s="18"/>
      <c r="P86" s="12">
        <f t="shared" si="97"/>
        <v>0.01</v>
      </c>
      <c r="Q86" s="67">
        <f t="shared" si="98"/>
        <v>0.01</v>
      </c>
      <c r="R86" s="1"/>
      <c r="Z86" s="45"/>
      <c r="AC86" s="25" t="str">
        <f t="shared" si="89"/>
        <v>na</v>
      </c>
      <c r="AD86" s="12" t="str">
        <f t="shared" si="85"/>
        <v>na</v>
      </c>
      <c r="AE86" s="12" t="str">
        <f t="shared" si="85"/>
        <v>na</v>
      </c>
      <c r="AF86" s="12" t="str">
        <f t="shared" si="85"/>
        <v>na</v>
      </c>
      <c r="AG86" s="12" t="str">
        <f t="shared" si="85"/>
        <v>na</v>
      </c>
      <c r="AH86" s="12" t="str">
        <f t="shared" si="85"/>
        <v>na</v>
      </c>
      <c r="AI86" s="12" t="str">
        <f t="shared" si="85"/>
        <v>na</v>
      </c>
      <c r="AJ86" s="12" t="str">
        <f t="shared" si="85"/>
        <v>na</v>
      </c>
      <c r="AK86" s="12" t="str">
        <f t="shared" si="85"/>
        <v>na</v>
      </c>
      <c r="AL86" s="12" t="str">
        <f t="shared" si="85"/>
        <v>na</v>
      </c>
      <c r="AM86" s="12" t="str">
        <f t="shared" si="85"/>
        <v>na</v>
      </c>
      <c r="AN86" s="25" t="str">
        <f t="shared" si="90"/>
        <v>na</v>
      </c>
      <c r="AO86" s="12" t="str">
        <f t="shared" si="86"/>
        <v>na</v>
      </c>
      <c r="AP86" s="12" t="str">
        <f t="shared" si="86"/>
        <v>na</v>
      </c>
      <c r="AQ86" s="12" t="str">
        <f t="shared" si="86"/>
        <v>na</v>
      </c>
      <c r="AR86" s="12" t="str">
        <f t="shared" si="86"/>
        <v>na</v>
      </c>
      <c r="AS86" s="12" t="str">
        <f t="shared" si="86"/>
        <v>na</v>
      </c>
      <c r="AT86" s="12" t="str">
        <f t="shared" si="86"/>
        <v>na</v>
      </c>
      <c r="AU86" s="12" t="str">
        <f t="shared" si="86"/>
        <v>na</v>
      </c>
      <c r="AV86" s="12" t="str">
        <f t="shared" si="86"/>
        <v>na</v>
      </c>
      <c r="AW86" s="12" t="str">
        <f t="shared" si="86"/>
        <v>na</v>
      </c>
      <c r="AX86" s="67" t="str">
        <f t="shared" si="86"/>
        <v>na</v>
      </c>
      <c r="AZ86" s="81" t="s">
        <v>102</v>
      </c>
      <c r="BA86" s="1"/>
      <c r="BF86" s="2"/>
      <c r="BG86" t="s">
        <v>8</v>
      </c>
      <c r="BH86" t="s">
        <v>186</v>
      </c>
      <c r="BI86" s="78"/>
      <c r="BJ86" s="78"/>
      <c r="BK86" s="12">
        <v>4711.04</v>
      </c>
      <c r="BL86" s="126"/>
      <c r="BM86" s="17"/>
      <c r="BN86" s="18"/>
      <c r="BO86" s="12">
        <f t="shared" si="99"/>
        <v>0.01</v>
      </c>
      <c r="BP86" s="67">
        <f t="shared" si="100"/>
        <v>0.01</v>
      </c>
      <c r="BQ86" s="1"/>
      <c r="BY86" s="45"/>
      <c r="CB86" s="25" t="str">
        <f t="shared" si="91"/>
        <v>na</v>
      </c>
      <c r="CC86" s="12" t="str">
        <f t="shared" si="87"/>
        <v>na</v>
      </c>
      <c r="CD86" s="12" t="str">
        <f t="shared" si="87"/>
        <v>na</v>
      </c>
      <c r="CE86" s="12" t="str">
        <f t="shared" si="87"/>
        <v>na</v>
      </c>
      <c r="CF86" s="12" t="str">
        <f t="shared" si="87"/>
        <v>na</v>
      </c>
      <c r="CG86" s="12" t="str">
        <f t="shared" si="87"/>
        <v>na</v>
      </c>
      <c r="CH86" s="12" t="str">
        <f t="shared" si="87"/>
        <v>na</v>
      </c>
      <c r="CI86" s="12" t="str">
        <f t="shared" si="87"/>
        <v>na</v>
      </c>
      <c r="CJ86" s="12" t="str">
        <f t="shared" si="87"/>
        <v>na</v>
      </c>
      <c r="CK86" s="12" t="str">
        <f t="shared" si="87"/>
        <v>na</v>
      </c>
      <c r="CL86" s="12" t="str">
        <f t="shared" si="87"/>
        <v>na</v>
      </c>
      <c r="CM86" s="25" t="str">
        <f t="shared" si="92"/>
        <v>na</v>
      </c>
      <c r="CN86" s="12" t="str">
        <f t="shared" si="88"/>
        <v>na</v>
      </c>
      <c r="CO86" s="12" t="str">
        <f t="shared" si="88"/>
        <v>na</v>
      </c>
      <c r="CP86" s="12" t="str">
        <f t="shared" si="88"/>
        <v>na</v>
      </c>
      <c r="CQ86" s="12" t="str">
        <f t="shared" si="88"/>
        <v>na</v>
      </c>
      <c r="CR86" s="12" t="str">
        <f t="shared" si="88"/>
        <v>na</v>
      </c>
      <c r="CS86" s="12" t="str">
        <f t="shared" si="88"/>
        <v>na</v>
      </c>
      <c r="CT86" s="12" t="str">
        <f t="shared" si="88"/>
        <v>na</v>
      </c>
      <c r="CU86" s="12" t="str">
        <f t="shared" si="88"/>
        <v>na</v>
      </c>
      <c r="CV86" s="12" t="str">
        <f t="shared" si="88"/>
        <v>na</v>
      </c>
      <c r="CW86" s="67" t="str">
        <f t="shared" si="88"/>
        <v>na</v>
      </c>
    </row>
    <row r="87" spans="1:101" x14ac:dyDescent="0.25">
      <c r="A87" s="81" t="s">
        <v>128</v>
      </c>
      <c r="B87" s="1"/>
      <c r="G87" s="2"/>
      <c r="H87" t="s">
        <v>120</v>
      </c>
      <c r="I87" t="s">
        <v>186</v>
      </c>
      <c r="J87" s="78"/>
      <c r="K87" s="78">
        <v>66</v>
      </c>
      <c r="L87" s="16">
        <v>7.8E-2</v>
      </c>
      <c r="M87" s="127"/>
      <c r="N87" s="121"/>
      <c r="O87" s="112"/>
      <c r="P87" s="12">
        <f t="shared" si="97"/>
        <v>0.01</v>
      </c>
      <c r="Q87" s="67">
        <f t="shared" si="98"/>
        <v>0.01</v>
      </c>
      <c r="R87" s="1">
        <v>1</v>
      </c>
      <c r="S87">
        <v>0.25</v>
      </c>
      <c r="U87">
        <v>0.25</v>
      </c>
      <c r="V87">
        <v>0.25</v>
      </c>
      <c r="W87">
        <v>1</v>
      </c>
      <c r="Y87">
        <v>1</v>
      </c>
      <c r="Z87" s="45">
        <v>1</v>
      </c>
      <c r="AC87" s="25">
        <f t="shared" si="89"/>
        <v>-4.6051701859880909</v>
      </c>
      <c r="AD87" s="12">
        <f t="shared" si="85"/>
        <v>-1.6447036378528896</v>
      </c>
      <c r="AE87" s="12" t="str">
        <f t="shared" si="85"/>
        <v>na</v>
      </c>
      <c r="AF87" s="12">
        <f t="shared" si="85"/>
        <v>-2.0293970311133958</v>
      </c>
      <c r="AG87" s="12">
        <f t="shared" si="85"/>
        <v>-1.995573747261506</v>
      </c>
      <c r="AH87" s="12">
        <f t="shared" si="85"/>
        <v>-4.9121815317206305</v>
      </c>
      <c r="AI87" s="12" t="str">
        <f t="shared" si="85"/>
        <v>na</v>
      </c>
      <c r="AJ87" s="12">
        <f t="shared" si="85"/>
        <v>-4.6051701859880909</v>
      </c>
      <c r="AK87" s="12">
        <f t="shared" si="85"/>
        <v>-4.6051701859880909</v>
      </c>
      <c r="AL87" s="12" t="str">
        <f t="shared" si="85"/>
        <v>na</v>
      </c>
      <c r="AM87" s="12" t="str">
        <f t="shared" si="85"/>
        <v>na</v>
      </c>
      <c r="AN87" s="25">
        <f t="shared" si="90"/>
        <v>1</v>
      </c>
      <c r="AO87" s="12">
        <f t="shared" si="86"/>
        <v>0.12755102040816327</v>
      </c>
      <c r="AP87" s="12" t="str">
        <f t="shared" si="86"/>
        <v>na</v>
      </c>
      <c r="AQ87" s="12">
        <f t="shared" si="86"/>
        <v>0.19419706980752657</v>
      </c>
      <c r="AR87" s="12">
        <f t="shared" si="86"/>
        <v>0.18777777777777779</v>
      </c>
      <c r="AS87" s="12">
        <f t="shared" si="86"/>
        <v>1.1377777777777778</v>
      </c>
      <c r="AT87" s="12" t="str">
        <f t="shared" si="86"/>
        <v>na</v>
      </c>
      <c r="AU87" s="12">
        <f t="shared" si="86"/>
        <v>1</v>
      </c>
      <c r="AV87" s="12">
        <f t="shared" si="86"/>
        <v>1</v>
      </c>
      <c r="AW87" s="12" t="str">
        <f t="shared" si="86"/>
        <v>na</v>
      </c>
      <c r="AX87" s="67" t="str">
        <f t="shared" si="86"/>
        <v>na</v>
      </c>
      <c r="AZ87" s="81" t="s">
        <v>128</v>
      </c>
      <c r="BA87" s="1"/>
      <c r="BF87" s="2"/>
      <c r="BG87" t="s">
        <v>120</v>
      </c>
      <c r="BH87" t="s">
        <v>186</v>
      </c>
      <c r="BI87" s="78"/>
      <c r="BJ87" s="78">
        <v>66</v>
      </c>
      <c r="BK87" s="16">
        <v>7.8E-2</v>
      </c>
      <c r="BL87" s="127">
        <v>65</v>
      </c>
      <c r="BM87" s="121">
        <v>0</v>
      </c>
      <c r="BN87" s="112">
        <v>0</v>
      </c>
      <c r="BO87" s="12">
        <f t="shared" si="99"/>
        <v>0.01</v>
      </c>
      <c r="BP87" s="67">
        <f t="shared" si="100"/>
        <v>0.01</v>
      </c>
      <c r="BQ87" s="1">
        <v>1</v>
      </c>
      <c r="BR87">
        <v>0.25</v>
      </c>
      <c r="BT87">
        <v>0.25</v>
      </c>
      <c r="BU87">
        <v>0.25</v>
      </c>
      <c r="BV87">
        <v>1</v>
      </c>
      <c r="BX87">
        <v>1</v>
      </c>
      <c r="BY87" s="45">
        <v>1</v>
      </c>
      <c r="CB87" s="25">
        <f t="shared" si="91"/>
        <v>-4.6051701859880909</v>
      </c>
      <c r="CC87" s="12">
        <f t="shared" si="87"/>
        <v>-1.6447036378528896</v>
      </c>
      <c r="CD87" s="12" t="str">
        <f t="shared" si="87"/>
        <v>na</v>
      </c>
      <c r="CE87" s="12">
        <f t="shared" si="87"/>
        <v>-2.0293970311133958</v>
      </c>
      <c r="CF87" s="12">
        <f t="shared" si="87"/>
        <v>-1.995573747261506</v>
      </c>
      <c r="CG87" s="12">
        <f t="shared" si="87"/>
        <v>-4.9121815317206305</v>
      </c>
      <c r="CH87" s="12" t="str">
        <f t="shared" si="87"/>
        <v>na</v>
      </c>
      <c r="CI87" s="12">
        <f t="shared" si="87"/>
        <v>-4.6051701859880909</v>
      </c>
      <c r="CJ87" s="12">
        <f t="shared" si="87"/>
        <v>-4.6051701859880909</v>
      </c>
      <c r="CK87" s="12" t="str">
        <f t="shared" si="87"/>
        <v>na</v>
      </c>
      <c r="CL87" s="12" t="str">
        <f t="shared" si="87"/>
        <v>na</v>
      </c>
      <c r="CM87" s="25">
        <f t="shared" si="92"/>
        <v>1</v>
      </c>
      <c r="CN87" s="12">
        <f t="shared" si="88"/>
        <v>0.12755102040816327</v>
      </c>
      <c r="CO87" s="12" t="str">
        <f t="shared" si="88"/>
        <v>na</v>
      </c>
      <c r="CP87" s="12">
        <f t="shared" si="88"/>
        <v>0.19419706980752657</v>
      </c>
      <c r="CQ87" s="12">
        <f t="shared" si="88"/>
        <v>0.18777777777777779</v>
      </c>
      <c r="CR87" s="12">
        <f t="shared" si="88"/>
        <v>1.1377777777777778</v>
      </c>
      <c r="CS87" s="12" t="str">
        <f t="shared" si="88"/>
        <v>na</v>
      </c>
      <c r="CT87" s="12">
        <f t="shared" si="88"/>
        <v>1</v>
      </c>
      <c r="CU87" s="12">
        <f t="shared" si="88"/>
        <v>1</v>
      </c>
      <c r="CV87" s="12" t="str">
        <f t="shared" si="88"/>
        <v>na</v>
      </c>
      <c r="CW87" s="67" t="str">
        <f t="shared" si="88"/>
        <v>na</v>
      </c>
    </row>
    <row r="88" spans="1:101" ht="15.75" x14ac:dyDescent="0.25">
      <c r="A88" s="82" t="s">
        <v>104</v>
      </c>
      <c r="B88" s="1"/>
      <c r="G88" s="2"/>
      <c r="H88" t="s">
        <v>8</v>
      </c>
      <c r="I88" t="s">
        <v>186</v>
      </c>
      <c r="J88" s="78"/>
      <c r="K88" s="78"/>
      <c r="L88" s="12">
        <v>188.09</v>
      </c>
      <c r="M88" s="126"/>
      <c r="N88" s="37"/>
      <c r="O88" s="18"/>
      <c r="P88" s="12">
        <f t="shared" si="97"/>
        <v>0.01</v>
      </c>
      <c r="Q88" s="67">
        <f t="shared" si="98"/>
        <v>0.01</v>
      </c>
      <c r="R88" s="1"/>
      <c r="Z88" s="45"/>
      <c r="AC88" s="25" t="str">
        <f t="shared" si="89"/>
        <v>na</v>
      </c>
      <c r="AD88" s="12" t="str">
        <f t="shared" ref="AD88:AD96" si="101">IF(S88&gt;0,(S88/S$98)*LN($P88),"na")</f>
        <v>na</v>
      </c>
      <c r="AE88" s="12" t="str">
        <f t="shared" ref="AE88:AE96" si="102">IF(T88&gt;0,(T88/T$98)*LN($P88),"na")</f>
        <v>na</v>
      </c>
      <c r="AF88" s="12" t="str">
        <f t="shared" ref="AF88:AF96" si="103">IF(U88&gt;0,(U88/U$98)*LN($P88),"na")</f>
        <v>na</v>
      </c>
      <c r="AG88" s="12" t="str">
        <f t="shared" ref="AG88:AG96" si="104">IF(V88&gt;0,(V88/V$98)*LN($P88),"na")</f>
        <v>na</v>
      </c>
      <c r="AH88" s="12" t="str">
        <f t="shared" ref="AH88:AH96" si="105">IF(W88&gt;0,(W88/W$98)*LN($P88),"na")</f>
        <v>na</v>
      </c>
      <c r="AI88" s="12" t="str">
        <f t="shared" ref="AI88:AI96" si="106">IF(X88&gt;0,(X88/X$98)*LN($P88),"na")</f>
        <v>na</v>
      </c>
      <c r="AJ88" s="12" t="str">
        <f t="shared" ref="AJ88:AJ96" si="107">IF(Y88&gt;0,(Y88/Y$98)*LN($P88),"na")</f>
        <v>na</v>
      </c>
      <c r="AK88" s="12" t="str">
        <f t="shared" ref="AK88:AK96" si="108">IF(Z88&gt;0,(Z88/Z$98)*LN($P88),"na")</f>
        <v>na</v>
      </c>
      <c r="AL88" s="12" t="str">
        <f t="shared" ref="AL88:AL96" si="109">IF(AA88&gt;0,(AA88/AA$98)*LN($P88),"na")</f>
        <v>na</v>
      </c>
      <c r="AM88" s="12" t="str">
        <f t="shared" ref="AM88:AM96" si="110">IF(AB88&gt;0,(AB88/AB$98)*LN($P88),"na")</f>
        <v>na</v>
      </c>
      <c r="AN88" s="25" t="str">
        <f t="shared" si="90"/>
        <v>na</v>
      </c>
      <c r="AO88" s="12" t="str">
        <f t="shared" ref="AO88:AO96" si="111">IF(S88&gt;0,(((S88/S$98)^2)*($Q88^2))/($P88^2),"na")</f>
        <v>na</v>
      </c>
      <c r="AP88" s="12" t="str">
        <f t="shared" ref="AP88:AP96" si="112">IF(T88&gt;0,(((T88/T$98)^2)*($Q88^2))/($P88^2),"na")</f>
        <v>na</v>
      </c>
      <c r="AQ88" s="12" t="str">
        <f t="shared" ref="AQ88:AQ96" si="113">IF(U88&gt;0,(((U88/U$98)^2)*($Q88^2))/($P88^2),"na")</f>
        <v>na</v>
      </c>
      <c r="AR88" s="12" t="str">
        <f t="shared" ref="AR88:AR96" si="114">IF(V88&gt;0,(((V88/V$98)^2)*($Q88^2))/($P88^2),"na")</f>
        <v>na</v>
      </c>
      <c r="AS88" s="12" t="str">
        <f t="shared" ref="AS88:AS96" si="115">IF(W88&gt;0,(((W88/W$98)^2)*($Q88^2))/($P88^2),"na")</f>
        <v>na</v>
      </c>
      <c r="AT88" s="12" t="str">
        <f t="shared" ref="AT88:AT96" si="116">IF(X88&gt;0,(((X88/X$98)^2)*($Q88^2))/($P88^2),"na")</f>
        <v>na</v>
      </c>
      <c r="AU88" s="12" t="str">
        <f t="shared" ref="AU88:AU96" si="117">IF(Y88&gt;0,(((Y88/Y$98)^2)*($Q88^2))/($P88^2),"na")</f>
        <v>na</v>
      </c>
      <c r="AV88" s="12" t="str">
        <f t="shared" ref="AV88:AV96" si="118">IF(Z88&gt;0,(((Z88/Z$98)^2)*($Q88^2))/($P88^2),"na")</f>
        <v>na</v>
      </c>
      <c r="AW88" s="12" t="str">
        <f t="shared" ref="AW88:AW96" si="119">IF(AA88&gt;0,(((AA88/AA$98)^2)*($Q88^2))/($P88^2),"na")</f>
        <v>na</v>
      </c>
      <c r="AX88" s="67" t="str">
        <f t="shared" ref="AX88:AX96" si="120">IF(AB88&gt;0,(((AB88/AB$98)^2)*($Q88^2))/($P88^2),"na")</f>
        <v>na</v>
      </c>
      <c r="AZ88" s="82" t="s">
        <v>104</v>
      </c>
      <c r="BA88" s="1"/>
      <c r="BF88" s="2"/>
      <c r="BG88" t="s">
        <v>8</v>
      </c>
      <c r="BH88" t="s">
        <v>186</v>
      </c>
      <c r="BI88" s="78"/>
      <c r="BJ88" s="78"/>
      <c r="BK88" s="12">
        <v>188.09</v>
      </c>
      <c r="BL88" s="126"/>
      <c r="BM88" s="37"/>
      <c r="BN88" s="18"/>
      <c r="BO88" s="12">
        <f t="shared" si="99"/>
        <v>0.01</v>
      </c>
      <c r="BP88" s="67">
        <f t="shared" si="100"/>
        <v>0.01</v>
      </c>
      <c r="BQ88" s="1"/>
      <c r="BY88" s="45"/>
      <c r="CB88" s="25" t="str">
        <f t="shared" si="91"/>
        <v>na</v>
      </c>
      <c r="CC88" s="12" t="str">
        <f t="shared" ref="CC88:CC96" si="121">IF(BR88&gt;0,(BR88/BR$98)*LN($BO88),"na")</f>
        <v>na</v>
      </c>
      <c r="CD88" s="12" t="str">
        <f t="shared" ref="CD88:CD96" si="122">IF(BS88&gt;0,(BS88/BS$98)*LN($BO88),"na")</f>
        <v>na</v>
      </c>
      <c r="CE88" s="12" t="str">
        <f t="shared" ref="CE88:CE96" si="123">IF(BT88&gt;0,(BT88/BT$98)*LN($BO88),"na")</f>
        <v>na</v>
      </c>
      <c r="CF88" s="12" t="str">
        <f t="shared" ref="CF88:CF96" si="124">IF(BU88&gt;0,(BU88/BU$98)*LN($BO88),"na")</f>
        <v>na</v>
      </c>
      <c r="CG88" s="12" t="str">
        <f t="shared" ref="CG88:CG96" si="125">IF(BV88&gt;0,(BV88/BV$98)*LN($BO88),"na")</f>
        <v>na</v>
      </c>
      <c r="CH88" s="12" t="str">
        <f t="shared" ref="CH88:CH96" si="126">IF(BW88&gt;0,(BW88/BW$98)*LN($BO88),"na")</f>
        <v>na</v>
      </c>
      <c r="CI88" s="12" t="str">
        <f t="shared" ref="CI88:CI96" si="127">IF(BX88&gt;0,(BX88/BX$98)*LN($BO88),"na")</f>
        <v>na</v>
      </c>
      <c r="CJ88" s="12" t="str">
        <f t="shared" ref="CJ88:CJ96" si="128">IF(BY88&gt;0,(BY88/BY$98)*LN($BO88),"na")</f>
        <v>na</v>
      </c>
      <c r="CK88" s="12" t="str">
        <f t="shared" ref="CK88:CK96" si="129">IF(BZ88&gt;0,(BZ88/BZ$98)*LN($BO88),"na")</f>
        <v>na</v>
      </c>
      <c r="CL88" s="12" t="str">
        <f t="shared" ref="CL88:CL96" si="130">IF(CA88&gt;0,(CA88/CA$98)*LN($BO88),"na")</f>
        <v>na</v>
      </c>
      <c r="CM88" s="25" t="str">
        <f t="shared" si="92"/>
        <v>na</v>
      </c>
      <c r="CN88" s="12" t="str">
        <f t="shared" ref="CN88:CN96" si="131">IF(BR88&gt;0,(((BR88/BR$98)^2)*($BP88^2))/($BO88^2),"na")</f>
        <v>na</v>
      </c>
      <c r="CO88" s="12" t="str">
        <f t="shared" ref="CO88:CO96" si="132">IF(BS88&gt;0,(((BS88/BS$98)^2)*($BP88^2))/($BO88^2),"na")</f>
        <v>na</v>
      </c>
      <c r="CP88" s="12" t="str">
        <f t="shared" ref="CP88:CP96" si="133">IF(BT88&gt;0,(((BT88/BT$98)^2)*($BP88^2))/($BO88^2),"na")</f>
        <v>na</v>
      </c>
      <c r="CQ88" s="12" t="str">
        <f t="shared" ref="CQ88:CQ96" si="134">IF(BU88&gt;0,(((BU88/BU$98)^2)*($BP88^2))/($BO88^2),"na")</f>
        <v>na</v>
      </c>
      <c r="CR88" s="12" t="str">
        <f t="shared" ref="CR88:CR96" si="135">IF(BV88&gt;0,(((BV88/BV$98)^2)*($BP88^2))/($BO88^2),"na")</f>
        <v>na</v>
      </c>
      <c r="CS88" s="12" t="str">
        <f t="shared" ref="CS88:CS96" si="136">IF(BW88&gt;0,(((BW88/BW$98)^2)*($BP88^2))/($BO88^2),"na")</f>
        <v>na</v>
      </c>
      <c r="CT88" s="12" t="str">
        <f t="shared" ref="CT88:CT96" si="137">IF(BX88&gt;0,(((BX88/BX$98)^2)*($BP88^2))/($BO88^2),"na")</f>
        <v>na</v>
      </c>
      <c r="CU88" s="12" t="str">
        <f t="shared" ref="CU88:CU96" si="138">IF(BY88&gt;0,(((BY88/BY$98)^2)*($BP88^2))/($BO88^2),"na")</f>
        <v>na</v>
      </c>
      <c r="CV88" s="12" t="str">
        <f t="shared" ref="CV88:CV96" si="139">IF(BZ88&gt;0,(((BZ88/BZ$98)^2)*($BP88^2))/($BO88^2),"na")</f>
        <v>na</v>
      </c>
      <c r="CW88" s="67" t="str">
        <f t="shared" ref="CW88:CW96" si="140">IF(CA88&gt;0,(((CA88/CA$98)^2)*($BP88^2))/($BO88^2),"na")</f>
        <v>na</v>
      </c>
    </row>
    <row r="89" spans="1:101" x14ac:dyDescent="0.25">
      <c r="A89" s="81" t="s">
        <v>105</v>
      </c>
      <c r="B89" s="1"/>
      <c r="G89" s="2"/>
      <c r="H89" t="s">
        <v>8</v>
      </c>
      <c r="I89" t="s">
        <v>186</v>
      </c>
      <c r="J89" s="78"/>
      <c r="K89" s="78"/>
      <c r="L89" s="16">
        <v>105.34</v>
      </c>
      <c r="M89" s="126"/>
      <c r="N89" s="17"/>
      <c r="O89" s="18"/>
      <c r="P89" s="12">
        <f t="shared" si="97"/>
        <v>0.01</v>
      </c>
      <c r="Q89" s="67">
        <f t="shared" si="98"/>
        <v>0.01</v>
      </c>
      <c r="R89" s="1"/>
      <c r="Z89" s="45"/>
      <c r="AC89" s="25" t="str">
        <f t="shared" si="89"/>
        <v>na</v>
      </c>
      <c r="AD89" s="12" t="str">
        <f t="shared" si="101"/>
        <v>na</v>
      </c>
      <c r="AE89" s="12" t="str">
        <f t="shared" si="102"/>
        <v>na</v>
      </c>
      <c r="AF89" s="12" t="str">
        <f t="shared" si="103"/>
        <v>na</v>
      </c>
      <c r="AG89" s="12" t="str">
        <f t="shared" si="104"/>
        <v>na</v>
      </c>
      <c r="AH89" s="12" t="str">
        <f t="shared" si="105"/>
        <v>na</v>
      </c>
      <c r="AI89" s="12" t="str">
        <f t="shared" si="106"/>
        <v>na</v>
      </c>
      <c r="AJ89" s="12" t="str">
        <f t="shared" si="107"/>
        <v>na</v>
      </c>
      <c r="AK89" s="12" t="str">
        <f t="shared" si="108"/>
        <v>na</v>
      </c>
      <c r="AL89" s="12" t="str">
        <f t="shared" si="109"/>
        <v>na</v>
      </c>
      <c r="AM89" s="12" t="str">
        <f t="shared" si="110"/>
        <v>na</v>
      </c>
      <c r="AN89" s="25" t="str">
        <f t="shared" si="90"/>
        <v>na</v>
      </c>
      <c r="AO89" s="12" t="str">
        <f t="shared" si="111"/>
        <v>na</v>
      </c>
      <c r="AP89" s="12" t="str">
        <f t="shared" si="112"/>
        <v>na</v>
      </c>
      <c r="AQ89" s="12" t="str">
        <f t="shared" si="113"/>
        <v>na</v>
      </c>
      <c r="AR89" s="12" t="str">
        <f t="shared" si="114"/>
        <v>na</v>
      </c>
      <c r="AS89" s="12" t="str">
        <f t="shared" si="115"/>
        <v>na</v>
      </c>
      <c r="AT89" s="12" t="str">
        <f t="shared" si="116"/>
        <v>na</v>
      </c>
      <c r="AU89" s="12" t="str">
        <f t="shared" si="117"/>
        <v>na</v>
      </c>
      <c r="AV89" s="12" t="str">
        <f t="shared" si="118"/>
        <v>na</v>
      </c>
      <c r="AW89" s="12" t="str">
        <f t="shared" si="119"/>
        <v>na</v>
      </c>
      <c r="AX89" s="67" t="str">
        <f t="shared" si="120"/>
        <v>na</v>
      </c>
      <c r="AZ89" s="81" t="s">
        <v>105</v>
      </c>
      <c r="BA89" s="1"/>
      <c r="BF89" s="2"/>
      <c r="BG89" t="s">
        <v>8</v>
      </c>
      <c r="BH89" t="s">
        <v>186</v>
      </c>
      <c r="BI89" s="78"/>
      <c r="BJ89" s="78"/>
      <c r="BK89" s="16">
        <v>105.34</v>
      </c>
      <c r="BL89" s="126"/>
      <c r="BM89" s="17"/>
      <c r="BN89" s="18"/>
      <c r="BO89" s="12">
        <f t="shared" si="99"/>
        <v>0.01</v>
      </c>
      <c r="BP89" s="67">
        <f t="shared" si="100"/>
        <v>0.01</v>
      </c>
      <c r="BQ89" s="1"/>
      <c r="BY89" s="45"/>
      <c r="CB89" s="25" t="str">
        <f t="shared" si="91"/>
        <v>na</v>
      </c>
      <c r="CC89" s="12" t="str">
        <f t="shared" si="121"/>
        <v>na</v>
      </c>
      <c r="CD89" s="12" t="str">
        <f t="shared" si="122"/>
        <v>na</v>
      </c>
      <c r="CE89" s="12" t="str">
        <f t="shared" si="123"/>
        <v>na</v>
      </c>
      <c r="CF89" s="12" t="str">
        <f t="shared" si="124"/>
        <v>na</v>
      </c>
      <c r="CG89" s="12" t="str">
        <f t="shared" si="125"/>
        <v>na</v>
      </c>
      <c r="CH89" s="12" t="str">
        <f t="shared" si="126"/>
        <v>na</v>
      </c>
      <c r="CI89" s="12" t="str">
        <f t="shared" si="127"/>
        <v>na</v>
      </c>
      <c r="CJ89" s="12" t="str">
        <f t="shared" si="128"/>
        <v>na</v>
      </c>
      <c r="CK89" s="12" t="str">
        <f t="shared" si="129"/>
        <v>na</v>
      </c>
      <c r="CL89" s="12" t="str">
        <f t="shared" si="130"/>
        <v>na</v>
      </c>
      <c r="CM89" s="25" t="str">
        <f t="shared" si="92"/>
        <v>na</v>
      </c>
      <c r="CN89" s="12" t="str">
        <f t="shared" si="131"/>
        <v>na</v>
      </c>
      <c r="CO89" s="12" t="str">
        <f t="shared" si="132"/>
        <v>na</v>
      </c>
      <c r="CP89" s="12" t="str">
        <f t="shared" si="133"/>
        <v>na</v>
      </c>
      <c r="CQ89" s="12" t="str">
        <f t="shared" si="134"/>
        <v>na</v>
      </c>
      <c r="CR89" s="12" t="str">
        <f t="shared" si="135"/>
        <v>na</v>
      </c>
      <c r="CS89" s="12" t="str">
        <f t="shared" si="136"/>
        <v>na</v>
      </c>
      <c r="CT89" s="12" t="str">
        <f t="shared" si="137"/>
        <v>na</v>
      </c>
      <c r="CU89" s="12" t="str">
        <f t="shared" si="138"/>
        <v>na</v>
      </c>
      <c r="CV89" s="12" t="str">
        <f t="shared" si="139"/>
        <v>na</v>
      </c>
      <c r="CW89" s="67" t="str">
        <f t="shared" si="140"/>
        <v>na</v>
      </c>
    </row>
    <row r="90" spans="1:101" ht="15.75" x14ac:dyDescent="0.25">
      <c r="A90" s="81" t="s">
        <v>108</v>
      </c>
      <c r="B90" s="1"/>
      <c r="G90" s="2"/>
      <c r="H90" t="s">
        <v>120</v>
      </c>
      <c r="I90" t="s">
        <v>186</v>
      </c>
      <c r="J90" s="78"/>
      <c r="K90" s="78">
        <v>66</v>
      </c>
      <c r="L90" s="16">
        <v>26.869</v>
      </c>
      <c r="M90" s="127"/>
      <c r="N90" s="121"/>
      <c r="O90" s="112"/>
      <c r="P90" s="12">
        <f t="shared" si="97"/>
        <v>0.01</v>
      </c>
      <c r="Q90" s="67">
        <f t="shared" si="98"/>
        <v>0.01</v>
      </c>
      <c r="R90" s="1">
        <v>1</v>
      </c>
      <c r="S90">
        <v>0.25</v>
      </c>
      <c r="T90">
        <v>1</v>
      </c>
      <c r="U90">
        <v>0.25</v>
      </c>
      <c r="V90">
        <v>0.25</v>
      </c>
      <c r="W90">
        <v>1</v>
      </c>
      <c r="X90">
        <v>0.25</v>
      </c>
      <c r="Y90">
        <v>1</v>
      </c>
      <c r="Z90" s="45"/>
      <c r="AB90" s="53">
        <v>1</v>
      </c>
      <c r="AC90" s="25">
        <f t="shared" si="89"/>
        <v>-4.6051701859880909</v>
      </c>
      <c r="AD90" s="12">
        <f t="shared" si="101"/>
        <v>-1.6447036378528896</v>
      </c>
      <c r="AE90" s="12">
        <f t="shared" si="102"/>
        <v>-4.6051701859880909</v>
      </c>
      <c r="AF90" s="12">
        <f t="shared" si="103"/>
        <v>-2.0293970311133958</v>
      </c>
      <c r="AG90" s="12">
        <f t="shared" si="104"/>
        <v>-1.995573747261506</v>
      </c>
      <c r="AH90" s="12">
        <f t="shared" si="105"/>
        <v>-4.9121815317206305</v>
      </c>
      <c r="AI90" s="12">
        <f t="shared" si="106"/>
        <v>-2.3025850929940455</v>
      </c>
      <c r="AJ90" s="12">
        <f t="shared" si="107"/>
        <v>-4.6051701859880909</v>
      </c>
      <c r="AK90" s="12" t="str">
        <f t="shared" si="108"/>
        <v>na</v>
      </c>
      <c r="AL90" s="12" t="str">
        <f t="shared" si="109"/>
        <v>na</v>
      </c>
      <c r="AM90" s="12">
        <f t="shared" si="110"/>
        <v>-4.6051701859880909</v>
      </c>
      <c r="AN90" s="25">
        <f t="shared" si="90"/>
        <v>1</v>
      </c>
      <c r="AO90" s="12">
        <f t="shared" si="111"/>
        <v>0.12755102040816327</v>
      </c>
      <c r="AP90" s="12">
        <f t="shared" si="112"/>
        <v>1</v>
      </c>
      <c r="AQ90" s="12">
        <f t="shared" si="113"/>
        <v>0.19419706980752657</v>
      </c>
      <c r="AR90" s="12">
        <f t="shared" si="114"/>
        <v>0.18777777777777779</v>
      </c>
      <c r="AS90" s="12">
        <f t="shared" si="115"/>
        <v>1.1377777777777778</v>
      </c>
      <c r="AT90" s="12">
        <f t="shared" si="116"/>
        <v>0.25</v>
      </c>
      <c r="AU90" s="12">
        <f t="shared" si="117"/>
        <v>1</v>
      </c>
      <c r="AV90" s="12" t="str">
        <f t="shared" si="118"/>
        <v>na</v>
      </c>
      <c r="AW90" s="12" t="str">
        <f t="shared" si="119"/>
        <v>na</v>
      </c>
      <c r="AX90" s="67">
        <f t="shared" si="120"/>
        <v>1</v>
      </c>
      <c r="AZ90" s="81" t="s">
        <v>108</v>
      </c>
      <c r="BA90" s="1"/>
      <c r="BF90" s="2"/>
      <c r="BG90" t="s">
        <v>120</v>
      </c>
      <c r="BH90" t="s">
        <v>186</v>
      </c>
      <c r="BI90" s="78"/>
      <c r="BJ90" s="78">
        <v>66</v>
      </c>
      <c r="BK90" s="16">
        <v>26.869</v>
      </c>
      <c r="BL90" s="127">
        <v>65</v>
      </c>
      <c r="BM90" s="121">
        <v>1.8887076923076922</v>
      </c>
      <c r="BN90" s="112">
        <v>3.6525677599938042</v>
      </c>
      <c r="BO90" s="12">
        <f t="shared" si="99"/>
        <v>7.0293188890829292E-2</v>
      </c>
      <c r="BP90" s="67">
        <f t="shared" si="100"/>
        <v>0.13593984740756276</v>
      </c>
      <c r="BQ90" s="1">
        <v>1</v>
      </c>
      <c r="BR90">
        <v>0.25</v>
      </c>
      <c r="BS90">
        <v>1</v>
      </c>
      <c r="BT90">
        <v>0.25</v>
      </c>
      <c r="BU90">
        <v>0.25</v>
      </c>
      <c r="BV90">
        <v>1</v>
      </c>
      <c r="BW90">
        <v>0.25</v>
      </c>
      <c r="BX90">
        <v>1</v>
      </c>
      <c r="BY90" s="45"/>
      <c r="CA90" s="53">
        <v>1</v>
      </c>
      <c r="CB90" s="25">
        <f t="shared" si="91"/>
        <v>-2.6550803711917443</v>
      </c>
      <c r="CC90" s="12">
        <f t="shared" si="121"/>
        <v>-0.94824298971133725</v>
      </c>
      <c r="CD90" s="12">
        <f t="shared" si="122"/>
        <v>-2.6550803711917443</v>
      </c>
      <c r="CE90" s="12">
        <f t="shared" si="123"/>
        <v>-1.170035417813311</v>
      </c>
      <c r="CF90" s="12">
        <f t="shared" si="124"/>
        <v>-1.1505348275164227</v>
      </c>
      <c r="CG90" s="12">
        <f t="shared" si="125"/>
        <v>-2.8320857292711938</v>
      </c>
      <c r="CH90" s="12">
        <f t="shared" si="126"/>
        <v>-1.3275401855958722</v>
      </c>
      <c r="CI90" s="12">
        <f t="shared" si="127"/>
        <v>-2.6550803711917443</v>
      </c>
      <c r="CJ90" s="12" t="str">
        <f t="shared" si="128"/>
        <v>na</v>
      </c>
      <c r="CK90" s="12" t="str">
        <f t="shared" si="129"/>
        <v>na</v>
      </c>
      <c r="CL90" s="12">
        <f t="shared" si="130"/>
        <v>-2.6550803711917443</v>
      </c>
      <c r="CM90" s="25">
        <f t="shared" si="92"/>
        <v>3.7399609240544267</v>
      </c>
      <c r="CN90" s="12">
        <f t="shared" si="131"/>
        <v>0.47703583214979933</v>
      </c>
      <c r="CO90" s="12">
        <f t="shared" si="132"/>
        <v>3.7399609240544267</v>
      </c>
      <c r="CP90" s="12">
        <f t="shared" si="133"/>
        <v>0.72628945264601907</v>
      </c>
      <c r="CQ90" s="12">
        <f t="shared" si="134"/>
        <v>0.70228155129466463</v>
      </c>
      <c r="CR90" s="12">
        <f t="shared" si="135"/>
        <v>4.2552444291463702</v>
      </c>
      <c r="CS90" s="12">
        <f t="shared" si="136"/>
        <v>0.93499023101360668</v>
      </c>
      <c r="CT90" s="12">
        <f t="shared" si="137"/>
        <v>3.7399609240544267</v>
      </c>
      <c r="CU90" s="12" t="str">
        <f t="shared" si="138"/>
        <v>na</v>
      </c>
      <c r="CV90" s="12" t="str">
        <f t="shared" si="139"/>
        <v>na</v>
      </c>
      <c r="CW90" s="67">
        <f t="shared" si="140"/>
        <v>3.7399609240544267</v>
      </c>
    </row>
    <row r="91" spans="1:101" x14ac:dyDescent="0.25">
      <c r="A91" s="81" t="s">
        <v>109</v>
      </c>
      <c r="B91" s="1"/>
      <c r="G91" s="2"/>
      <c r="H91" t="s">
        <v>8</v>
      </c>
      <c r="I91" t="s">
        <v>186</v>
      </c>
      <c r="J91" s="78"/>
      <c r="K91" s="78"/>
      <c r="L91" s="16">
        <v>47.85</v>
      </c>
      <c r="M91" s="126"/>
      <c r="N91" s="17"/>
      <c r="O91" s="18"/>
      <c r="P91" s="12">
        <f t="shared" si="97"/>
        <v>0.01</v>
      </c>
      <c r="Q91" s="67">
        <f t="shared" si="98"/>
        <v>0.01</v>
      </c>
      <c r="R91" s="14"/>
      <c r="Z91" s="45"/>
      <c r="AB91" s="11"/>
      <c r="AC91" s="25" t="str">
        <f t="shared" si="89"/>
        <v>na</v>
      </c>
      <c r="AD91" s="12" t="str">
        <f t="shared" si="101"/>
        <v>na</v>
      </c>
      <c r="AE91" s="12" t="str">
        <f t="shared" si="102"/>
        <v>na</v>
      </c>
      <c r="AF91" s="12" t="str">
        <f t="shared" si="103"/>
        <v>na</v>
      </c>
      <c r="AG91" s="12" t="str">
        <f t="shared" si="104"/>
        <v>na</v>
      </c>
      <c r="AH91" s="12" t="str">
        <f t="shared" si="105"/>
        <v>na</v>
      </c>
      <c r="AI91" s="12" t="str">
        <f t="shared" si="106"/>
        <v>na</v>
      </c>
      <c r="AJ91" s="12" t="str">
        <f t="shared" si="107"/>
        <v>na</v>
      </c>
      <c r="AK91" s="12" t="str">
        <f t="shared" si="108"/>
        <v>na</v>
      </c>
      <c r="AL91" s="12" t="str">
        <f t="shared" si="109"/>
        <v>na</v>
      </c>
      <c r="AM91" s="12" t="str">
        <f t="shared" si="110"/>
        <v>na</v>
      </c>
      <c r="AN91" s="25" t="str">
        <f t="shared" si="90"/>
        <v>na</v>
      </c>
      <c r="AO91" s="12" t="str">
        <f t="shared" si="111"/>
        <v>na</v>
      </c>
      <c r="AP91" s="12" t="str">
        <f t="shared" si="112"/>
        <v>na</v>
      </c>
      <c r="AQ91" s="12" t="str">
        <f t="shared" si="113"/>
        <v>na</v>
      </c>
      <c r="AR91" s="12" t="str">
        <f t="shared" si="114"/>
        <v>na</v>
      </c>
      <c r="AS91" s="12" t="str">
        <f t="shared" si="115"/>
        <v>na</v>
      </c>
      <c r="AT91" s="12" t="str">
        <f t="shared" si="116"/>
        <v>na</v>
      </c>
      <c r="AU91" s="12" t="str">
        <f t="shared" si="117"/>
        <v>na</v>
      </c>
      <c r="AV91" s="12" t="str">
        <f t="shared" si="118"/>
        <v>na</v>
      </c>
      <c r="AW91" s="12" t="str">
        <f t="shared" si="119"/>
        <v>na</v>
      </c>
      <c r="AX91" s="67" t="str">
        <f t="shared" si="120"/>
        <v>na</v>
      </c>
      <c r="AZ91" s="81" t="s">
        <v>109</v>
      </c>
      <c r="BA91" s="1"/>
      <c r="BF91" s="2"/>
      <c r="BG91" t="s">
        <v>8</v>
      </c>
      <c r="BH91" t="s">
        <v>186</v>
      </c>
      <c r="BI91" s="78"/>
      <c r="BJ91" s="78"/>
      <c r="BK91" s="16">
        <v>47.85</v>
      </c>
      <c r="BL91" s="126"/>
      <c r="BM91" s="17"/>
      <c r="BN91" s="18"/>
      <c r="BO91" s="12">
        <f t="shared" si="99"/>
        <v>0.01</v>
      </c>
      <c r="BP91" s="67">
        <f t="shared" si="100"/>
        <v>0.01</v>
      </c>
      <c r="BQ91" s="14"/>
      <c r="BY91" s="45"/>
      <c r="CA91" s="11"/>
      <c r="CB91" s="25" t="str">
        <f t="shared" si="91"/>
        <v>na</v>
      </c>
      <c r="CC91" s="12" t="str">
        <f t="shared" si="121"/>
        <v>na</v>
      </c>
      <c r="CD91" s="12" t="str">
        <f t="shared" si="122"/>
        <v>na</v>
      </c>
      <c r="CE91" s="12" t="str">
        <f t="shared" si="123"/>
        <v>na</v>
      </c>
      <c r="CF91" s="12" t="str">
        <f t="shared" si="124"/>
        <v>na</v>
      </c>
      <c r="CG91" s="12" t="str">
        <f t="shared" si="125"/>
        <v>na</v>
      </c>
      <c r="CH91" s="12" t="str">
        <f t="shared" si="126"/>
        <v>na</v>
      </c>
      <c r="CI91" s="12" t="str">
        <f t="shared" si="127"/>
        <v>na</v>
      </c>
      <c r="CJ91" s="12" t="str">
        <f t="shared" si="128"/>
        <v>na</v>
      </c>
      <c r="CK91" s="12" t="str">
        <f t="shared" si="129"/>
        <v>na</v>
      </c>
      <c r="CL91" s="12" t="str">
        <f t="shared" si="130"/>
        <v>na</v>
      </c>
      <c r="CM91" s="25" t="str">
        <f t="shared" si="92"/>
        <v>na</v>
      </c>
      <c r="CN91" s="12" t="str">
        <f t="shared" si="131"/>
        <v>na</v>
      </c>
      <c r="CO91" s="12" t="str">
        <f t="shared" si="132"/>
        <v>na</v>
      </c>
      <c r="CP91" s="12" t="str">
        <f t="shared" si="133"/>
        <v>na</v>
      </c>
      <c r="CQ91" s="12" t="str">
        <f t="shared" si="134"/>
        <v>na</v>
      </c>
      <c r="CR91" s="12" t="str">
        <f t="shared" si="135"/>
        <v>na</v>
      </c>
      <c r="CS91" s="12" t="str">
        <f t="shared" si="136"/>
        <v>na</v>
      </c>
      <c r="CT91" s="12" t="str">
        <f t="shared" si="137"/>
        <v>na</v>
      </c>
      <c r="CU91" s="12" t="str">
        <f t="shared" si="138"/>
        <v>na</v>
      </c>
      <c r="CV91" s="12" t="str">
        <f t="shared" si="139"/>
        <v>na</v>
      </c>
      <c r="CW91" s="67" t="str">
        <f t="shared" si="140"/>
        <v>na</v>
      </c>
    </row>
    <row r="92" spans="1:101" x14ac:dyDescent="0.25">
      <c r="A92" s="81" t="s">
        <v>139</v>
      </c>
      <c r="B92" s="1"/>
      <c r="G92" s="2"/>
      <c r="H92" t="s">
        <v>120</v>
      </c>
      <c r="I92" t="s">
        <v>186</v>
      </c>
      <c r="J92" s="78"/>
      <c r="K92" s="78">
        <v>66</v>
      </c>
      <c r="L92" s="16">
        <v>1.8140000000000001</v>
      </c>
      <c r="M92" s="127"/>
      <c r="N92" s="121"/>
      <c r="O92" s="112"/>
      <c r="P92" s="12">
        <f t="shared" si="97"/>
        <v>0.01</v>
      </c>
      <c r="Q92" s="67">
        <f t="shared" si="98"/>
        <v>0.01</v>
      </c>
      <c r="R92" s="1">
        <v>1</v>
      </c>
      <c r="S92">
        <v>0.25</v>
      </c>
      <c r="U92">
        <v>1</v>
      </c>
      <c r="V92">
        <v>1</v>
      </c>
      <c r="W92">
        <v>1</v>
      </c>
      <c r="Z92" s="45"/>
      <c r="AB92">
        <v>1</v>
      </c>
      <c r="AC92" s="25">
        <f t="shared" si="89"/>
        <v>-4.6051701859880909</v>
      </c>
      <c r="AD92" s="12">
        <f t="shared" si="101"/>
        <v>-1.6447036378528896</v>
      </c>
      <c r="AE92" s="12" t="str">
        <f t="shared" si="102"/>
        <v>na</v>
      </c>
      <c r="AF92" s="12">
        <f t="shared" si="103"/>
        <v>-8.117588124453583</v>
      </c>
      <c r="AG92" s="12">
        <f t="shared" si="104"/>
        <v>-7.9822949890460242</v>
      </c>
      <c r="AH92" s="12">
        <f t="shared" si="105"/>
        <v>-4.9121815317206305</v>
      </c>
      <c r="AI92" s="12" t="str">
        <f t="shared" si="106"/>
        <v>na</v>
      </c>
      <c r="AJ92" s="12" t="str">
        <f t="shared" si="107"/>
        <v>na</v>
      </c>
      <c r="AK92" s="12" t="str">
        <f t="shared" si="108"/>
        <v>na</v>
      </c>
      <c r="AL92" s="12" t="str">
        <f t="shared" si="109"/>
        <v>na</v>
      </c>
      <c r="AM92" s="12">
        <f t="shared" si="110"/>
        <v>-4.6051701859880909</v>
      </c>
      <c r="AN92" s="25">
        <f t="shared" si="90"/>
        <v>1</v>
      </c>
      <c r="AO92" s="12">
        <f t="shared" si="111"/>
        <v>0.12755102040816327</v>
      </c>
      <c r="AP92" s="12" t="str">
        <f t="shared" si="112"/>
        <v>na</v>
      </c>
      <c r="AQ92" s="12">
        <f t="shared" si="113"/>
        <v>3.1071531169204252</v>
      </c>
      <c r="AR92" s="12">
        <f t="shared" si="114"/>
        <v>3.0044444444444447</v>
      </c>
      <c r="AS92" s="12">
        <f t="shared" si="115"/>
        <v>1.1377777777777778</v>
      </c>
      <c r="AT92" s="12" t="str">
        <f t="shared" si="116"/>
        <v>na</v>
      </c>
      <c r="AU92" s="12" t="str">
        <f t="shared" si="117"/>
        <v>na</v>
      </c>
      <c r="AV92" s="12" t="str">
        <f t="shared" si="118"/>
        <v>na</v>
      </c>
      <c r="AW92" s="12" t="str">
        <f t="shared" si="119"/>
        <v>na</v>
      </c>
      <c r="AX92" s="67">
        <f t="shared" si="120"/>
        <v>1</v>
      </c>
      <c r="AZ92" s="81" t="s">
        <v>139</v>
      </c>
      <c r="BA92" s="1"/>
      <c r="BF92" s="2"/>
      <c r="BG92" t="s">
        <v>120</v>
      </c>
      <c r="BH92" t="s">
        <v>186</v>
      </c>
      <c r="BI92" s="78"/>
      <c r="BJ92" s="78">
        <v>66</v>
      </c>
      <c r="BK92" s="16">
        <v>1.8140000000000001</v>
      </c>
      <c r="BL92" s="127">
        <v>65</v>
      </c>
      <c r="BM92" s="121">
        <v>7.7199999999999991E-2</v>
      </c>
      <c r="BN92" s="112">
        <v>0.13754297055829495</v>
      </c>
      <c r="BO92" s="12">
        <f t="shared" si="99"/>
        <v>4.2557883131201756E-2</v>
      </c>
      <c r="BP92" s="67">
        <f t="shared" si="100"/>
        <v>7.5823026768630064E-2</v>
      </c>
      <c r="BQ92" s="1">
        <v>1</v>
      </c>
      <c r="BR92">
        <v>0.25</v>
      </c>
      <c r="BT92">
        <v>1</v>
      </c>
      <c r="BU92">
        <v>1</v>
      </c>
      <c r="BV92">
        <v>1</v>
      </c>
      <c r="BY92" s="45"/>
      <c r="CA92">
        <v>1</v>
      </c>
      <c r="CB92" s="25">
        <f t="shared" si="91"/>
        <v>-3.1568901736443515</v>
      </c>
      <c r="CC92" s="12">
        <f t="shared" si="121"/>
        <v>-1.1274607763015541</v>
      </c>
      <c r="CD92" s="12" t="str">
        <f t="shared" si="122"/>
        <v>na</v>
      </c>
      <c r="CE92" s="12">
        <f t="shared" si="123"/>
        <v>-5.5646877637120769</v>
      </c>
      <c r="CF92" s="12">
        <f t="shared" si="124"/>
        <v>-5.4719429676502092</v>
      </c>
      <c r="CG92" s="12">
        <f t="shared" si="125"/>
        <v>-3.3673495185539748</v>
      </c>
      <c r="CH92" s="12" t="str">
        <f t="shared" si="126"/>
        <v>na</v>
      </c>
      <c r="CI92" s="12" t="str">
        <f t="shared" si="127"/>
        <v>na</v>
      </c>
      <c r="CJ92" s="12" t="str">
        <f t="shared" si="128"/>
        <v>na</v>
      </c>
      <c r="CK92" s="12" t="str">
        <f t="shared" si="129"/>
        <v>na</v>
      </c>
      <c r="CL92" s="12">
        <f t="shared" si="130"/>
        <v>-3.1568901736443515</v>
      </c>
      <c r="CM92" s="25">
        <f t="shared" si="92"/>
        <v>3.1742578240355441</v>
      </c>
      <c r="CN92" s="12">
        <f t="shared" si="131"/>
        <v>0.40487982449432958</v>
      </c>
      <c r="CO92" s="12" t="str">
        <f t="shared" si="132"/>
        <v>na</v>
      </c>
      <c r="CP92" s="12">
        <f t="shared" si="133"/>
        <v>9.8629050918610872</v>
      </c>
      <c r="CQ92" s="12">
        <f t="shared" si="134"/>
        <v>9.5368812846579019</v>
      </c>
      <c r="CR92" s="12">
        <f t="shared" si="135"/>
        <v>3.6116000131248858</v>
      </c>
      <c r="CS92" s="12" t="str">
        <f t="shared" si="136"/>
        <v>na</v>
      </c>
      <c r="CT92" s="12" t="str">
        <f t="shared" si="137"/>
        <v>na</v>
      </c>
      <c r="CU92" s="12" t="str">
        <f t="shared" si="138"/>
        <v>na</v>
      </c>
      <c r="CV92" s="12" t="str">
        <f t="shared" si="139"/>
        <v>na</v>
      </c>
      <c r="CW92" s="67">
        <f t="shared" si="140"/>
        <v>3.1742578240355441</v>
      </c>
    </row>
    <row r="93" spans="1:101" x14ac:dyDescent="0.25">
      <c r="A93" s="81" t="s">
        <v>125</v>
      </c>
      <c r="B93" s="1"/>
      <c r="G93" s="2"/>
      <c r="H93" t="s">
        <v>8</v>
      </c>
      <c r="I93" t="s">
        <v>186</v>
      </c>
      <c r="J93" s="78"/>
      <c r="K93" s="78"/>
      <c r="L93" s="16">
        <v>97.4</v>
      </c>
      <c r="M93" s="126"/>
      <c r="N93" s="17"/>
      <c r="O93" s="18"/>
      <c r="P93" s="12">
        <f t="shared" si="97"/>
        <v>0.01</v>
      </c>
      <c r="Q93" s="67">
        <f t="shared" si="98"/>
        <v>0.01</v>
      </c>
      <c r="R93" s="1"/>
      <c r="Z93" s="45"/>
      <c r="AC93" s="25" t="str">
        <f t="shared" si="89"/>
        <v>na</v>
      </c>
      <c r="AD93" s="12" t="str">
        <f t="shared" si="101"/>
        <v>na</v>
      </c>
      <c r="AE93" s="12" t="str">
        <f t="shared" si="102"/>
        <v>na</v>
      </c>
      <c r="AF93" s="12" t="str">
        <f t="shared" si="103"/>
        <v>na</v>
      </c>
      <c r="AG93" s="12" t="str">
        <f t="shared" si="104"/>
        <v>na</v>
      </c>
      <c r="AH93" s="12" t="str">
        <f t="shared" si="105"/>
        <v>na</v>
      </c>
      <c r="AI93" s="12" t="str">
        <f t="shared" si="106"/>
        <v>na</v>
      </c>
      <c r="AJ93" s="12" t="str">
        <f t="shared" si="107"/>
        <v>na</v>
      </c>
      <c r="AK93" s="12" t="str">
        <f t="shared" si="108"/>
        <v>na</v>
      </c>
      <c r="AL93" s="12" t="str">
        <f t="shared" si="109"/>
        <v>na</v>
      </c>
      <c r="AM93" s="12" t="str">
        <f t="shared" si="110"/>
        <v>na</v>
      </c>
      <c r="AN93" s="25" t="str">
        <f t="shared" si="90"/>
        <v>na</v>
      </c>
      <c r="AO93" s="12" t="str">
        <f t="shared" si="111"/>
        <v>na</v>
      </c>
      <c r="AP93" s="12" t="str">
        <f t="shared" si="112"/>
        <v>na</v>
      </c>
      <c r="AQ93" s="12" t="str">
        <f t="shared" si="113"/>
        <v>na</v>
      </c>
      <c r="AR93" s="12" t="str">
        <f t="shared" si="114"/>
        <v>na</v>
      </c>
      <c r="AS93" s="12" t="str">
        <f t="shared" si="115"/>
        <v>na</v>
      </c>
      <c r="AT93" s="12" t="str">
        <f t="shared" si="116"/>
        <v>na</v>
      </c>
      <c r="AU93" s="12" t="str">
        <f t="shared" si="117"/>
        <v>na</v>
      </c>
      <c r="AV93" s="12" t="str">
        <f t="shared" si="118"/>
        <v>na</v>
      </c>
      <c r="AW93" s="12" t="str">
        <f t="shared" si="119"/>
        <v>na</v>
      </c>
      <c r="AX93" s="67" t="str">
        <f t="shared" si="120"/>
        <v>na</v>
      </c>
      <c r="AZ93" s="81" t="s">
        <v>125</v>
      </c>
      <c r="BA93" s="1"/>
      <c r="BF93" s="2"/>
      <c r="BG93" t="s">
        <v>8</v>
      </c>
      <c r="BH93" t="s">
        <v>186</v>
      </c>
      <c r="BI93" s="78"/>
      <c r="BJ93" s="78"/>
      <c r="BK93" s="16">
        <v>97.4</v>
      </c>
      <c r="BL93" s="126"/>
      <c r="BM93" s="17"/>
      <c r="BN93" s="18"/>
      <c r="BO93" s="12">
        <f t="shared" si="99"/>
        <v>0.01</v>
      </c>
      <c r="BP93" s="67">
        <f t="shared" si="100"/>
        <v>0.01</v>
      </c>
      <c r="BQ93" s="1"/>
      <c r="BY93" s="45"/>
      <c r="CB93" s="25" t="str">
        <f t="shared" si="91"/>
        <v>na</v>
      </c>
      <c r="CC93" s="12" t="str">
        <f t="shared" si="121"/>
        <v>na</v>
      </c>
      <c r="CD93" s="12" t="str">
        <f t="shared" si="122"/>
        <v>na</v>
      </c>
      <c r="CE93" s="12" t="str">
        <f t="shared" si="123"/>
        <v>na</v>
      </c>
      <c r="CF93" s="12" t="str">
        <f t="shared" si="124"/>
        <v>na</v>
      </c>
      <c r="CG93" s="12" t="str">
        <f t="shared" si="125"/>
        <v>na</v>
      </c>
      <c r="CH93" s="12" t="str">
        <f t="shared" si="126"/>
        <v>na</v>
      </c>
      <c r="CI93" s="12" t="str">
        <f t="shared" si="127"/>
        <v>na</v>
      </c>
      <c r="CJ93" s="12" t="str">
        <f t="shared" si="128"/>
        <v>na</v>
      </c>
      <c r="CK93" s="12" t="str">
        <f t="shared" si="129"/>
        <v>na</v>
      </c>
      <c r="CL93" s="12" t="str">
        <f t="shared" si="130"/>
        <v>na</v>
      </c>
      <c r="CM93" s="25" t="str">
        <f t="shared" si="92"/>
        <v>na</v>
      </c>
      <c r="CN93" s="12" t="str">
        <f t="shared" si="131"/>
        <v>na</v>
      </c>
      <c r="CO93" s="12" t="str">
        <f t="shared" si="132"/>
        <v>na</v>
      </c>
      <c r="CP93" s="12" t="str">
        <f t="shared" si="133"/>
        <v>na</v>
      </c>
      <c r="CQ93" s="12" t="str">
        <f t="shared" si="134"/>
        <v>na</v>
      </c>
      <c r="CR93" s="12" t="str">
        <f t="shared" si="135"/>
        <v>na</v>
      </c>
      <c r="CS93" s="12" t="str">
        <f t="shared" si="136"/>
        <v>na</v>
      </c>
      <c r="CT93" s="12" t="str">
        <f t="shared" si="137"/>
        <v>na</v>
      </c>
      <c r="CU93" s="12" t="str">
        <f t="shared" si="138"/>
        <v>na</v>
      </c>
      <c r="CV93" s="12" t="str">
        <f t="shared" si="139"/>
        <v>na</v>
      </c>
      <c r="CW93" s="67" t="str">
        <f t="shared" si="140"/>
        <v>na</v>
      </c>
    </row>
    <row r="94" spans="1:101" ht="15.75" x14ac:dyDescent="0.25">
      <c r="A94" s="81" t="s">
        <v>113</v>
      </c>
      <c r="B94" s="1"/>
      <c r="G94" s="2"/>
      <c r="H94" t="s">
        <v>8</v>
      </c>
      <c r="I94" t="s">
        <v>186</v>
      </c>
      <c r="J94" s="78"/>
      <c r="K94" s="78"/>
      <c r="L94" s="16">
        <v>750.33</v>
      </c>
      <c r="M94" s="126"/>
      <c r="N94" s="17"/>
      <c r="O94" s="18"/>
      <c r="P94" s="12">
        <f t="shared" si="97"/>
        <v>0.01</v>
      </c>
      <c r="Q94" s="67">
        <f t="shared" si="98"/>
        <v>0.01</v>
      </c>
      <c r="R94" s="1"/>
      <c r="Z94" s="45"/>
      <c r="AB94" s="53"/>
      <c r="AC94" s="25" t="str">
        <f t="shared" si="89"/>
        <v>na</v>
      </c>
      <c r="AD94" s="12" t="str">
        <f t="shared" si="101"/>
        <v>na</v>
      </c>
      <c r="AE94" s="12" t="str">
        <f t="shared" si="102"/>
        <v>na</v>
      </c>
      <c r="AF94" s="12" t="str">
        <f t="shared" si="103"/>
        <v>na</v>
      </c>
      <c r="AG94" s="12" t="str">
        <f t="shared" si="104"/>
        <v>na</v>
      </c>
      <c r="AH94" s="12" t="str">
        <f t="shared" si="105"/>
        <v>na</v>
      </c>
      <c r="AI94" s="12" t="str">
        <f t="shared" si="106"/>
        <v>na</v>
      </c>
      <c r="AJ94" s="12" t="str">
        <f t="shared" si="107"/>
        <v>na</v>
      </c>
      <c r="AK94" s="12" t="str">
        <f t="shared" si="108"/>
        <v>na</v>
      </c>
      <c r="AL94" s="12" t="str">
        <f t="shared" si="109"/>
        <v>na</v>
      </c>
      <c r="AM94" s="12" t="str">
        <f t="shared" si="110"/>
        <v>na</v>
      </c>
      <c r="AN94" s="25" t="str">
        <f t="shared" si="90"/>
        <v>na</v>
      </c>
      <c r="AO94" s="12" t="str">
        <f t="shared" si="111"/>
        <v>na</v>
      </c>
      <c r="AP94" s="12" t="str">
        <f t="shared" si="112"/>
        <v>na</v>
      </c>
      <c r="AQ94" s="12" t="str">
        <f t="shared" si="113"/>
        <v>na</v>
      </c>
      <c r="AR94" s="12" t="str">
        <f t="shared" si="114"/>
        <v>na</v>
      </c>
      <c r="AS94" s="12" t="str">
        <f t="shared" si="115"/>
        <v>na</v>
      </c>
      <c r="AT94" s="12" t="str">
        <f t="shared" si="116"/>
        <v>na</v>
      </c>
      <c r="AU94" s="12" t="str">
        <f t="shared" si="117"/>
        <v>na</v>
      </c>
      <c r="AV94" s="12" t="str">
        <f t="shared" si="118"/>
        <v>na</v>
      </c>
      <c r="AW94" s="12" t="str">
        <f t="shared" si="119"/>
        <v>na</v>
      </c>
      <c r="AX94" s="67" t="str">
        <f t="shared" si="120"/>
        <v>na</v>
      </c>
      <c r="AZ94" s="81" t="s">
        <v>113</v>
      </c>
      <c r="BA94" s="1"/>
      <c r="BF94" s="2"/>
      <c r="BG94" t="s">
        <v>8</v>
      </c>
      <c r="BH94" t="s">
        <v>186</v>
      </c>
      <c r="BI94" s="78"/>
      <c r="BJ94" s="78"/>
      <c r="BK94" s="16">
        <v>750.33</v>
      </c>
      <c r="BL94" s="126"/>
      <c r="BM94" s="17"/>
      <c r="BN94" s="18"/>
      <c r="BO94" s="12">
        <f t="shared" si="99"/>
        <v>0.01</v>
      </c>
      <c r="BP94" s="67">
        <f t="shared" si="100"/>
        <v>0.01</v>
      </c>
      <c r="BQ94" s="1"/>
      <c r="BY94" s="45"/>
      <c r="CA94" s="53"/>
      <c r="CB94" s="25" t="str">
        <f t="shared" si="91"/>
        <v>na</v>
      </c>
      <c r="CC94" s="12" t="str">
        <f t="shared" si="121"/>
        <v>na</v>
      </c>
      <c r="CD94" s="12" t="str">
        <f t="shared" si="122"/>
        <v>na</v>
      </c>
      <c r="CE94" s="12" t="str">
        <f t="shared" si="123"/>
        <v>na</v>
      </c>
      <c r="CF94" s="12" t="str">
        <f t="shared" si="124"/>
        <v>na</v>
      </c>
      <c r="CG94" s="12" t="str">
        <f t="shared" si="125"/>
        <v>na</v>
      </c>
      <c r="CH94" s="12" t="str">
        <f t="shared" si="126"/>
        <v>na</v>
      </c>
      <c r="CI94" s="12" t="str">
        <f t="shared" si="127"/>
        <v>na</v>
      </c>
      <c r="CJ94" s="12" t="str">
        <f t="shared" si="128"/>
        <v>na</v>
      </c>
      <c r="CK94" s="12" t="str">
        <f t="shared" si="129"/>
        <v>na</v>
      </c>
      <c r="CL94" s="12" t="str">
        <f t="shared" si="130"/>
        <v>na</v>
      </c>
      <c r="CM94" s="25" t="str">
        <f t="shared" si="92"/>
        <v>na</v>
      </c>
      <c r="CN94" s="12" t="str">
        <f t="shared" si="131"/>
        <v>na</v>
      </c>
      <c r="CO94" s="12" t="str">
        <f t="shared" si="132"/>
        <v>na</v>
      </c>
      <c r="CP94" s="12" t="str">
        <f t="shared" si="133"/>
        <v>na</v>
      </c>
      <c r="CQ94" s="12" t="str">
        <f t="shared" si="134"/>
        <v>na</v>
      </c>
      <c r="CR94" s="12" t="str">
        <f t="shared" si="135"/>
        <v>na</v>
      </c>
      <c r="CS94" s="12" t="str">
        <f t="shared" si="136"/>
        <v>na</v>
      </c>
      <c r="CT94" s="12" t="str">
        <f t="shared" si="137"/>
        <v>na</v>
      </c>
      <c r="CU94" s="12" t="str">
        <f t="shared" si="138"/>
        <v>na</v>
      </c>
      <c r="CV94" s="12" t="str">
        <f t="shared" si="139"/>
        <v>na</v>
      </c>
      <c r="CW94" s="67" t="str">
        <f t="shared" si="140"/>
        <v>na</v>
      </c>
    </row>
    <row r="95" spans="1:101" x14ac:dyDescent="0.25">
      <c r="A95" s="81" t="s">
        <v>126</v>
      </c>
      <c r="B95" s="1"/>
      <c r="G95" s="2"/>
      <c r="H95" t="s">
        <v>120</v>
      </c>
      <c r="I95" t="s">
        <v>186</v>
      </c>
      <c r="J95" s="78"/>
      <c r="K95" s="78">
        <v>66</v>
      </c>
      <c r="L95" s="16">
        <v>246.47</v>
      </c>
      <c r="M95" s="127"/>
      <c r="N95" s="121"/>
      <c r="O95" s="112"/>
      <c r="P95" s="12">
        <f t="shared" si="97"/>
        <v>0.01</v>
      </c>
      <c r="Q95" s="67">
        <f t="shared" si="98"/>
        <v>0.01</v>
      </c>
      <c r="R95" s="1">
        <v>1</v>
      </c>
      <c r="S95">
        <v>1</v>
      </c>
      <c r="U95">
        <v>0.375</v>
      </c>
      <c r="V95">
        <v>0.15</v>
      </c>
      <c r="W95">
        <v>1</v>
      </c>
      <c r="X95">
        <v>0.25</v>
      </c>
      <c r="Y95">
        <v>1</v>
      </c>
      <c r="Z95" s="45"/>
      <c r="AA95">
        <v>1</v>
      </c>
      <c r="AB95">
        <v>1</v>
      </c>
      <c r="AC95" s="25">
        <f t="shared" si="89"/>
        <v>-4.6051701859880909</v>
      </c>
      <c r="AD95" s="12">
        <f t="shared" si="101"/>
        <v>-6.5788145514115586</v>
      </c>
      <c r="AE95" s="12" t="str">
        <f t="shared" si="102"/>
        <v>na</v>
      </c>
      <c r="AF95" s="12">
        <f t="shared" si="103"/>
        <v>-3.0440955466700941</v>
      </c>
      <c r="AG95" s="12">
        <f t="shared" si="104"/>
        <v>-1.1973442483569037</v>
      </c>
      <c r="AH95" s="12">
        <f t="shared" si="105"/>
        <v>-4.9121815317206305</v>
      </c>
      <c r="AI95" s="12">
        <f t="shared" si="106"/>
        <v>-2.3025850929940455</v>
      </c>
      <c r="AJ95" s="12">
        <f t="shared" si="107"/>
        <v>-4.6051701859880909</v>
      </c>
      <c r="AK95" s="12" t="str">
        <f t="shared" si="108"/>
        <v>na</v>
      </c>
      <c r="AL95" s="12">
        <f t="shared" si="109"/>
        <v>-4.6051701859880909</v>
      </c>
      <c r="AM95" s="12">
        <f t="shared" si="110"/>
        <v>-4.6051701859880909</v>
      </c>
      <c r="AN95" s="25">
        <f t="shared" si="90"/>
        <v>1</v>
      </c>
      <c r="AO95" s="12">
        <f t="shared" si="111"/>
        <v>2.0408163265306123</v>
      </c>
      <c r="AP95" s="12" t="str">
        <f t="shared" si="112"/>
        <v>na</v>
      </c>
      <c r="AQ95" s="12">
        <f t="shared" si="113"/>
        <v>0.4369434070669348</v>
      </c>
      <c r="AR95" s="12">
        <f t="shared" si="114"/>
        <v>6.7600000000000007E-2</v>
      </c>
      <c r="AS95" s="12">
        <f t="shared" si="115"/>
        <v>1.1377777777777778</v>
      </c>
      <c r="AT95" s="12">
        <f t="shared" si="116"/>
        <v>0.25</v>
      </c>
      <c r="AU95" s="12">
        <f t="shared" si="117"/>
        <v>1</v>
      </c>
      <c r="AV95" s="12" t="str">
        <f t="shared" si="118"/>
        <v>na</v>
      </c>
      <c r="AW95" s="12">
        <f t="shared" si="119"/>
        <v>1</v>
      </c>
      <c r="AX95" s="67">
        <f t="shared" si="120"/>
        <v>1</v>
      </c>
      <c r="AZ95" s="81" t="s">
        <v>126</v>
      </c>
      <c r="BA95" s="1"/>
      <c r="BF95" s="2"/>
      <c r="BG95" t="s">
        <v>120</v>
      </c>
      <c r="BH95" t="s">
        <v>186</v>
      </c>
      <c r="BI95" s="78"/>
      <c r="BJ95" s="78">
        <v>66</v>
      </c>
      <c r="BK95" s="16">
        <v>246.47</v>
      </c>
      <c r="BL95" s="127">
        <v>65</v>
      </c>
      <c r="BM95" s="121">
        <v>34.432323076923083</v>
      </c>
      <c r="BN95" s="112">
        <v>84.228148993542334</v>
      </c>
      <c r="BO95" s="12">
        <f t="shared" si="99"/>
        <v>0.13970188289415783</v>
      </c>
      <c r="BP95" s="67">
        <f t="shared" si="100"/>
        <v>0.34173793562519711</v>
      </c>
      <c r="BQ95" s="1">
        <v>1</v>
      </c>
      <c r="BR95">
        <v>1</v>
      </c>
      <c r="BT95">
        <v>0.375</v>
      </c>
      <c r="BU95">
        <v>0.15</v>
      </c>
      <c r="BV95">
        <v>1</v>
      </c>
      <c r="BW95">
        <v>0.25</v>
      </c>
      <c r="BX95">
        <v>1</v>
      </c>
      <c r="BY95" s="45"/>
      <c r="BZ95">
        <v>1</v>
      </c>
      <c r="CA95">
        <v>1</v>
      </c>
      <c r="CB95" s="25">
        <f t="shared" si="91"/>
        <v>-1.9682445346843676</v>
      </c>
      <c r="CC95" s="12">
        <f t="shared" si="121"/>
        <v>-2.8117779066919537</v>
      </c>
      <c r="CD95" s="12" t="str">
        <f t="shared" si="122"/>
        <v>na</v>
      </c>
      <c r="CE95" s="12">
        <f t="shared" si="123"/>
        <v>-1.3010429975032261</v>
      </c>
      <c r="CF95" s="12">
        <f t="shared" si="124"/>
        <v>-0.51174357901793555</v>
      </c>
      <c r="CG95" s="12">
        <f t="shared" si="125"/>
        <v>-2.0994608369966588</v>
      </c>
      <c r="CH95" s="12">
        <f t="shared" si="126"/>
        <v>-0.98412226734218378</v>
      </c>
      <c r="CI95" s="12">
        <f t="shared" si="127"/>
        <v>-1.9682445346843676</v>
      </c>
      <c r="CJ95" s="12" t="str">
        <f t="shared" si="128"/>
        <v>na</v>
      </c>
      <c r="CK95" s="12">
        <f t="shared" si="129"/>
        <v>-1.9682445346843676</v>
      </c>
      <c r="CL95" s="12">
        <f t="shared" si="130"/>
        <v>-1.9682445346843676</v>
      </c>
      <c r="CM95" s="25">
        <f t="shared" si="92"/>
        <v>5.9838660627278557</v>
      </c>
      <c r="CN95" s="12">
        <f t="shared" si="131"/>
        <v>12.211971556587462</v>
      </c>
      <c r="CO95" s="12" t="str">
        <f t="shared" si="132"/>
        <v>na</v>
      </c>
      <c r="CP95" s="12">
        <f t="shared" si="133"/>
        <v>2.614610824880514</v>
      </c>
      <c r="CQ95" s="12">
        <f t="shared" si="134"/>
        <v>0.40450934584040316</v>
      </c>
      <c r="CR95" s="12">
        <f t="shared" si="135"/>
        <v>6.8083098313703614</v>
      </c>
      <c r="CS95" s="12">
        <f t="shared" si="136"/>
        <v>1.4959665156819639</v>
      </c>
      <c r="CT95" s="12">
        <f t="shared" si="137"/>
        <v>5.9838660627278557</v>
      </c>
      <c r="CU95" s="12" t="str">
        <f t="shared" si="138"/>
        <v>na</v>
      </c>
      <c r="CV95" s="12">
        <f t="shared" si="139"/>
        <v>5.9838660627278557</v>
      </c>
      <c r="CW95" s="67">
        <f t="shared" si="140"/>
        <v>5.9838660627278557</v>
      </c>
    </row>
    <row r="96" spans="1:101" x14ac:dyDescent="0.25">
      <c r="A96" s="81" t="s">
        <v>114</v>
      </c>
      <c r="B96" s="1"/>
      <c r="G96" s="2"/>
      <c r="H96" t="s">
        <v>8</v>
      </c>
      <c r="I96" t="s">
        <v>186</v>
      </c>
      <c r="J96" s="78"/>
      <c r="L96" s="20">
        <v>838.34</v>
      </c>
      <c r="M96" s="126"/>
      <c r="N96" s="17"/>
      <c r="O96" s="18"/>
      <c r="P96" s="12">
        <f t="shared" si="97"/>
        <v>0.01</v>
      </c>
      <c r="Q96" s="67">
        <f t="shared" si="98"/>
        <v>0.01</v>
      </c>
      <c r="R96" s="1"/>
      <c r="Z96" s="45"/>
      <c r="AC96" s="25" t="str">
        <f t="shared" si="89"/>
        <v>na</v>
      </c>
      <c r="AD96" s="12" t="str">
        <f t="shared" si="101"/>
        <v>na</v>
      </c>
      <c r="AE96" s="12" t="str">
        <f t="shared" si="102"/>
        <v>na</v>
      </c>
      <c r="AF96" s="12" t="str">
        <f t="shared" si="103"/>
        <v>na</v>
      </c>
      <c r="AG96" s="12" t="str">
        <f t="shared" si="104"/>
        <v>na</v>
      </c>
      <c r="AH96" s="12" t="str">
        <f t="shared" si="105"/>
        <v>na</v>
      </c>
      <c r="AI96" s="12" t="str">
        <f t="shared" si="106"/>
        <v>na</v>
      </c>
      <c r="AJ96" s="12" t="str">
        <f t="shared" si="107"/>
        <v>na</v>
      </c>
      <c r="AK96" s="12" t="str">
        <f t="shared" si="108"/>
        <v>na</v>
      </c>
      <c r="AL96" s="12" t="str">
        <f t="shared" si="109"/>
        <v>na</v>
      </c>
      <c r="AM96" s="12" t="str">
        <f t="shared" si="110"/>
        <v>na</v>
      </c>
      <c r="AN96" s="25" t="str">
        <f t="shared" si="90"/>
        <v>na</v>
      </c>
      <c r="AO96" s="12" t="str">
        <f t="shared" si="111"/>
        <v>na</v>
      </c>
      <c r="AP96" s="12" t="str">
        <f t="shared" si="112"/>
        <v>na</v>
      </c>
      <c r="AQ96" s="12" t="str">
        <f t="shared" si="113"/>
        <v>na</v>
      </c>
      <c r="AR96" s="12" t="str">
        <f t="shared" si="114"/>
        <v>na</v>
      </c>
      <c r="AS96" s="12" t="str">
        <f t="shared" si="115"/>
        <v>na</v>
      </c>
      <c r="AT96" s="12" t="str">
        <f t="shared" si="116"/>
        <v>na</v>
      </c>
      <c r="AU96" s="12" t="str">
        <f t="shared" si="117"/>
        <v>na</v>
      </c>
      <c r="AV96" s="12" t="str">
        <f t="shared" si="118"/>
        <v>na</v>
      </c>
      <c r="AW96" s="12" t="str">
        <f t="shared" si="119"/>
        <v>na</v>
      </c>
      <c r="AX96" s="67" t="str">
        <f t="shared" si="120"/>
        <v>na</v>
      </c>
      <c r="AZ96" s="81" t="s">
        <v>114</v>
      </c>
      <c r="BA96" s="1"/>
      <c r="BF96" s="2"/>
      <c r="BG96" t="s">
        <v>8</v>
      </c>
      <c r="BH96" t="s">
        <v>186</v>
      </c>
      <c r="BI96" s="78"/>
      <c r="BK96" s="20">
        <v>838.34</v>
      </c>
      <c r="BL96" s="126"/>
      <c r="BM96" s="17"/>
      <c r="BN96" s="18"/>
      <c r="BO96" s="12">
        <f t="shared" si="99"/>
        <v>0.01</v>
      </c>
      <c r="BP96" s="67">
        <f t="shared" si="100"/>
        <v>0.01</v>
      </c>
      <c r="BQ96" s="1"/>
      <c r="BY96" s="45"/>
      <c r="CB96" s="25" t="str">
        <f t="shared" si="91"/>
        <v>na</v>
      </c>
      <c r="CC96" s="12" t="str">
        <f t="shared" si="121"/>
        <v>na</v>
      </c>
      <c r="CD96" s="12" t="str">
        <f t="shared" si="122"/>
        <v>na</v>
      </c>
      <c r="CE96" s="12" t="str">
        <f t="shared" si="123"/>
        <v>na</v>
      </c>
      <c r="CF96" s="12" t="str">
        <f t="shared" si="124"/>
        <v>na</v>
      </c>
      <c r="CG96" s="12" t="str">
        <f t="shared" si="125"/>
        <v>na</v>
      </c>
      <c r="CH96" s="12" t="str">
        <f t="shared" si="126"/>
        <v>na</v>
      </c>
      <c r="CI96" s="12" t="str">
        <f t="shared" si="127"/>
        <v>na</v>
      </c>
      <c r="CJ96" s="12" t="str">
        <f t="shared" si="128"/>
        <v>na</v>
      </c>
      <c r="CK96" s="12" t="str">
        <f t="shared" si="129"/>
        <v>na</v>
      </c>
      <c r="CL96" s="12" t="str">
        <f t="shared" si="130"/>
        <v>na</v>
      </c>
      <c r="CM96" s="25" t="str">
        <f t="shared" si="92"/>
        <v>na</v>
      </c>
      <c r="CN96" s="12" t="str">
        <f t="shared" si="131"/>
        <v>na</v>
      </c>
      <c r="CO96" s="12" t="str">
        <f t="shared" si="132"/>
        <v>na</v>
      </c>
      <c r="CP96" s="12" t="str">
        <f t="shared" si="133"/>
        <v>na</v>
      </c>
      <c r="CQ96" s="12" t="str">
        <f t="shared" si="134"/>
        <v>na</v>
      </c>
      <c r="CR96" s="12" t="str">
        <f t="shared" si="135"/>
        <v>na</v>
      </c>
      <c r="CS96" s="12" t="str">
        <f t="shared" si="136"/>
        <v>na</v>
      </c>
      <c r="CT96" s="12" t="str">
        <f t="shared" si="137"/>
        <v>na</v>
      </c>
      <c r="CU96" s="12" t="str">
        <f t="shared" si="138"/>
        <v>na</v>
      </c>
      <c r="CV96" s="12" t="str">
        <f t="shared" si="139"/>
        <v>na</v>
      </c>
      <c r="CW96" s="67" t="str">
        <f t="shared" si="140"/>
        <v>na</v>
      </c>
    </row>
    <row r="97" spans="1:101" x14ac:dyDescent="0.25">
      <c r="R97" s="1"/>
      <c r="AB97" s="2"/>
      <c r="AM97" s="2"/>
      <c r="AX97" s="2"/>
      <c r="BQ97" s="1"/>
      <c r="CA97" s="2"/>
      <c r="CL97" s="2"/>
      <c r="CW97" s="2"/>
    </row>
    <row r="98" spans="1:101" x14ac:dyDescent="0.25">
      <c r="A98" t="s">
        <v>40</v>
      </c>
      <c r="M98" s="12" t="e">
        <f>AVERAGE(M72:M96)</f>
        <v>#DIV/0!</v>
      </c>
      <c r="R98" s="25">
        <f t="shared" ref="R98:AB98" si="141">SUM(R72:R96)/R99</f>
        <v>1</v>
      </c>
      <c r="S98" s="12">
        <f t="shared" si="141"/>
        <v>0.7</v>
      </c>
      <c r="T98" s="12">
        <f t="shared" si="141"/>
        <v>1</v>
      </c>
      <c r="U98" s="12">
        <f t="shared" si="141"/>
        <v>0.56730769230769229</v>
      </c>
      <c r="V98" s="12">
        <f t="shared" si="141"/>
        <v>0.57692307692307687</v>
      </c>
      <c r="W98" s="12">
        <f t="shared" si="141"/>
        <v>0.9375</v>
      </c>
      <c r="X98" s="12">
        <f t="shared" si="141"/>
        <v>0.5</v>
      </c>
      <c r="Y98" s="12">
        <f t="shared" si="141"/>
        <v>1</v>
      </c>
      <c r="Z98" s="12">
        <f t="shared" si="141"/>
        <v>1</v>
      </c>
      <c r="AA98" s="12">
        <f t="shared" si="141"/>
        <v>1</v>
      </c>
      <c r="AB98" s="67">
        <f t="shared" si="141"/>
        <v>1</v>
      </c>
      <c r="AC98" s="12">
        <f t="shared" ref="AC98" si="142">(1/R99)*(SUM(AC72:AC96))</f>
        <v>-4.6051701859880918</v>
      </c>
      <c r="AD98" s="12">
        <f t="shared" ref="AD98" si="143">(1/S99)*(SUM(AD72:AD96))</f>
        <v>-4.6051701859880927</v>
      </c>
      <c r="AE98" s="12">
        <f t="shared" ref="AE98" si="144">(1/T99)*(SUM(AE72:AE96))</f>
        <v>-4.6051701859880909</v>
      </c>
      <c r="AF98" s="12">
        <f t="shared" ref="AF98" si="145">(1/U99)*(SUM(AF72:AF96))</f>
        <v>-4.6051701859880909</v>
      </c>
      <c r="AG98" s="12">
        <f t="shared" ref="AG98" si="146">(1/V99)*(SUM(AG72:AG96))</f>
        <v>-4.60517018598809</v>
      </c>
      <c r="AH98" s="12">
        <f t="shared" ref="AH98" si="147">(1/W99)*(SUM(AH72:AH96))</f>
        <v>-4.6051701859880918</v>
      </c>
      <c r="AI98" s="12">
        <f t="shared" ref="AI98" si="148">(1/X99)*(SUM(AI72:AI96))</f>
        <v>-4.60517018598809</v>
      </c>
      <c r="AJ98" s="12">
        <f t="shared" ref="AJ98" si="149">(1/Y99)*(SUM(AJ72:AJ96))</f>
        <v>-4.6051701859880909</v>
      </c>
      <c r="AK98" s="12">
        <f t="shared" ref="AK98" si="150">(1/Z99)*(SUM(AK72:AK96))</f>
        <v>-4.6051701859880909</v>
      </c>
      <c r="AL98" s="12">
        <f t="shared" ref="AL98" si="151">(1/AA99)*(SUM(AL72:AL96))</f>
        <v>-4.6051701859880909</v>
      </c>
      <c r="AM98" s="67">
        <f t="shared" ref="AM98" si="152">(1/AB99)*(SUM(AM72:AM96))</f>
        <v>-4.6051701859880909</v>
      </c>
      <c r="AN98" s="12">
        <f t="shared" ref="AN98:AX98" si="153">SUM(AN72:AN96)</f>
        <v>13</v>
      </c>
      <c r="AO98" s="12">
        <f t="shared" si="153"/>
        <v>12.755102040816324</v>
      </c>
      <c r="AP98" s="12">
        <f t="shared" si="153"/>
        <v>3</v>
      </c>
      <c r="AQ98" s="12">
        <f t="shared" si="153"/>
        <v>17.81758115484056</v>
      </c>
      <c r="AR98" s="12">
        <f t="shared" si="153"/>
        <v>19.063199999999998</v>
      </c>
      <c r="AS98" s="12">
        <f t="shared" si="153"/>
        <v>12.586666666666668</v>
      </c>
      <c r="AT98" s="12">
        <f t="shared" si="153"/>
        <v>4.5</v>
      </c>
      <c r="AU98" s="12">
        <f t="shared" si="153"/>
        <v>8</v>
      </c>
      <c r="AV98" s="12">
        <f t="shared" si="153"/>
        <v>1</v>
      </c>
      <c r="AW98" s="12">
        <f t="shared" si="153"/>
        <v>2</v>
      </c>
      <c r="AX98" s="67">
        <f t="shared" si="153"/>
        <v>9</v>
      </c>
      <c r="AZ98" t="s">
        <v>40</v>
      </c>
      <c r="BL98" s="12">
        <f>AVERAGE(BL72:BL96)</f>
        <v>65</v>
      </c>
      <c r="BQ98" s="25">
        <f t="shared" ref="BQ98:CA98" si="154">SUM(BQ72:BQ96)/BQ99</f>
        <v>1</v>
      </c>
      <c r="BR98" s="12">
        <f t="shared" si="154"/>
        <v>0.7</v>
      </c>
      <c r="BS98" s="12">
        <f t="shared" si="154"/>
        <v>1</v>
      </c>
      <c r="BT98" s="12">
        <f t="shared" si="154"/>
        <v>0.56730769230769229</v>
      </c>
      <c r="BU98" s="12">
        <f t="shared" si="154"/>
        <v>0.57692307692307687</v>
      </c>
      <c r="BV98" s="12">
        <f t="shared" si="154"/>
        <v>0.9375</v>
      </c>
      <c r="BW98" s="12">
        <f t="shared" si="154"/>
        <v>0.5</v>
      </c>
      <c r="BX98" s="12">
        <f t="shared" si="154"/>
        <v>1</v>
      </c>
      <c r="BY98" s="12">
        <f t="shared" si="154"/>
        <v>1</v>
      </c>
      <c r="BZ98" s="12">
        <f t="shared" si="154"/>
        <v>1</v>
      </c>
      <c r="CA98" s="67">
        <f t="shared" si="154"/>
        <v>1</v>
      </c>
      <c r="CB98" s="12">
        <f t="shared" ref="CB98" si="155">(1/BQ99)*(SUM(CB72:CB96))</f>
        <v>-2.7489826207133978</v>
      </c>
      <c r="CC98" s="12">
        <f t="shared" ref="CC98" si="156">(1/BR99)*(SUM(CC72:CC96))</f>
        <v>-2.7134728553343574</v>
      </c>
      <c r="CD98" s="12">
        <f t="shared" ref="CD98" si="157">(1/BS99)*(SUM(CD72:CD96))</f>
        <v>-2.9714715017875237</v>
      </c>
      <c r="CE98" s="12">
        <f t="shared" ref="CE98" si="158">(1/BT99)*(SUM(CE72:CE96))</f>
        <v>-2.5066175071998336</v>
      </c>
      <c r="CF98" s="12">
        <f t="shared" ref="CF98" si="159">(1/BU99)*(SUM(CF72:CF96))</f>
        <v>-2.5167403411931151</v>
      </c>
      <c r="CG98" s="12">
        <f t="shared" ref="CG98" si="160">(1/BV99)*(SUM(CG72:CG96))</f>
        <v>-2.7904921104892102</v>
      </c>
      <c r="CH98" s="12">
        <f t="shared" ref="CH98" si="161">(1/BW99)*(SUM(CH72:CH96))</f>
        <v>-2.8982881155570688</v>
      </c>
      <c r="CI98" s="12">
        <f t="shared" ref="CI98" si="162">(1/BX99)*(SUM(CI72:CI96))</f>
        <v>-2.9210636349455164</v>
      </c>
      <c r="CJ98" s="12">
        <f t="shared" ref="CJ98" si="163">(1/BY99)*(SUM(CJ72:CJ96))</f>
        <v>-4.6051701859880909</v>
      </c>
      <c r="CK98" s="12">
        <f t="shared" ref="CK98" si="164">(1/BZ99)*(SUM(CK72:CK96))</f>
        <v>-1.8112042414335523</v>
      </c>
      <c r="CL98" s="67">
        <f t="shared" ref="CL98" si="165">(1/CA99)*(SUM(CL72:CL96))</f>
        <v>-3.2751561656682036</v>
      </c>
      <c r="CM98" s="12">
        <f t="shared" ref="CM98:CW98" si="166">SUM(CM72:CM96)</f>
        <v>107.11119905062421</v>
      </c>
      <c r="CN98" s="12">
        <f t="shared" si="166"/>
        <v>40.272943130857804</v>
      </c>
      <c r="CO98" s="12">
        <f t="shared" si="166"/>
        <v>8.6368532261658508</v>
      </c>
      <c r="CP98" s="12">
        <f t="shared" si="166"/>
        <v>68.627992580235741</v>
      </c>
      <c r="CQ98" s="12">
        <f t="shared" si="166"/>
        <v>67.839638161523112</v>
      </c>
      <c r="CR98" s="12">
        <f t="shared" si="166"/>
        <v>118.47938933032485</v>
      </c>
      <c r="CS98" s="12">
        <f t="shared" si="166"/>
        <v>33.23308277773581</v>
      </c>
      <c r="CT98" s="12">
        <f t="shared" si="166"/>
        <v>94.507129055359314</v>
      </c>
      <c r="CU98" s="12">
        <f t="shared" si="166"/>
        <v>1</v>
      </c>
      <c r="CV98" s="12">
        <f t="shared" si="166"/>
        <v>9.8807583648392807</v>
      </c>
      <c r="CW98" s="67">
        <f t="shared" si="166"/>
        <v>94.784494577283439</v>
      </c>
    </row>
    <row r="99" spans="1:101" x14ac:dyDescent="0.25">
      <c r="A99" t="s">
        <v>41</v>
      </c>
      <c r="R99" s="1">
        <f t="shared" ref="R99:AB99" si="167">COUNTIF(R72:R96,"&gt;0")</f>
        <v>13</v>
      </c>
      <c r="S99">
        <f t="shared" si="167"/>
        <v>10</v>
      </c>
      <c r="T99">
        <f t="shared" si="167"/>
        <v>3</v>
      </c>
      <c r="U99">
        <f t="shared" si="167"/>
        <v>13</v>
      </c>
      <c r="V99">
        <f t="shared" si="167"/>
        <v>13</v>
      </c>
      <c r="W99">
        <f t="shared" si="167"/>
        <v>12</v>
      </c>
      <c r="X99">
        <f t="shared" si="167"/>
        <v>3</v>
      </c>
      <c r="Y99">
        <f t="shared" si="167"/>
        <v>8</v>
      </c>
      <c r="Z99">
        <f t="shared" si="167"/>
        <v>1</v>
      </c>
      <c r="AA99">
        <f t="shared" si="167"/>
        <v>2</v>
      </c>
      <c r="AB99" s="2">
        <f t="shared" si="167"/>
        <v>9</v>
      </c>
      <c r="AC99" s="12"/>
      <c r="AD99" s="12"/>
      <c r="AE99" s="12"/>
      <c r="AF99" s="12"/>
      <c r="AG99" s="12"/>
      <c r="AH99" s="12"/>
      <c r="AI99" s="12"/>
      <c r="AJ99" s="12"/>
      <c r="AK99" s="12"/>
      <c r="AL99" s="12"/>
      <c r="AM99" s="67"/>
      <c r="AN99" s="12">
        <f t="shared" ref="AN99" si="168">AN98*AC100^2</f>
        <v>1.2999999999999986E-3</v>
      </c>
      <c r="AO99" s="12">
        <f t="shared" ref="AO99" si="169">AO98*AD100^2</f>
        <v>1.2755102040816289E-3</v>
      </c>
      <c r="AP99" s="12">
        <f t="shared" ref="AP99" si="170">AP98*AE100^2</f>
        <v>3.0000000000000024E-4</v>
      </c>
      <c r="AQ99" s="12">
        <f t="shared" ref="AQ99" si="171">AQ98*AF100^2</f>
        <v>1.7817581154840573E-3</v>
      </c>
      <c r="AR99" s="12">
        <f t="shared" ref="AR99" si="172">AR98*AG100^2</f>
        <v>1.9063200000000052E-3</v>
      </c>
      <c r="AS99" s="12">
        <f t="shared" ref="AS99" si="173">AS98*AH100^2</f>
        <v>1.2586666666666655E-3</v>
      </c>
      <c r="AT99" s="12">
        <f t="shared" ref="AT99" si="174">AT98*AI100^2</f>
        <v>4.5000000000000123E-4</v>
      </c>
      <c r="AU99" s="12">
        <f t="shared" ref="AU99" si="175">AU98*AJ100^2</f>
        <v>8.0000000000000058E-4</v>
      </c>
      <c r="AV99" s="12">
        <f t="shared" ref="AV99" si="176">AV98*AK100^2</f>
        <v>1.0000000000000007E-4</v>
      </c>
      <c r="AW99" s="12">
        <f t="shared" ref="AW99" si="177">AW98*AL100^2</f>
        <v>2.0000000000000015E-4</v>
      </c>
      <c r="AX99" s="67">
        <f t="shared" ref="AX99" si="178">AX98*AM100^2</f>
        <v>9.0000000000000063E-4</v>
      </c>
      <c r="AZ99" t="s">
        <v>41</v>
      </c>
      <c r="BQ99" s="1">
        <f t="shared" ref="BQ99:CA99" si="179">COUNTIF(BQ72:BQ96,"&gt;0")</f>
        <v>13</v>
      </c>
      <c r="BR99">
        <f t="shared" si="179"/>
        <v>10</v>
      </c>
      <c r="BS99">
        <f t="shared" si="179"/>
        <v>3</v>
      </c>
      <c r="BT99">
        <f t="shared" si="179"/>
        <v>13</v>
      </c>
      <c r="BU99">
        <f t="shared" si="179"/>
        <v>13</v>
      </c>
      <c r="BV99">
        <f t="shared" si="179"/>
        <v>12</v>
      </c>
      <c r="BW99">
        <f t="shared" si="179"/>
        <v>3</v>
      </c>
      <c r="BX99">
        <f t="shared" si="179"/>
        <v>8</v>
      </c>
      <c r="BY99">
        <f t="shared" si="179"/>
        <v>1</v>
      </c>
      <c r="BZ99">
        <f t="shared" si="179"/>
        <v>2</v>
      </c>
      <c r="CA99" s="2">
        <f t="shared" si="179"/>
        <v>9</v>
      </c>
      <c r="CB99" s="12"/>
      <c r="CC99" s="12"/>
      <c r="CD99" s="12"/>
      <c r="CE99" s="12"/>
      <c r="CF99" s="12"/>
      <c r="CG99" s="12"/>
      <c r="CH99" s="12"/>
      <c r="CI99" s="12"/>
      <c r="CJ99" s="12"/>
      <c r="CK99" s="12"/>
      <c r="CL99" s="67"/>
      <c r="CM99" s="12">
        <f t="shared" ref="CM99" si="180">CM98*CB100^2</f>
        <v>0.43863058896816365</v>
      </c>
      <c r="CN99" s="12">
        <f t="shared" ref="CN99" si="181">CN98*CC100^2</f>
        <v>0.17706013585311792</v>
      </c>
      <c r="CO99" s="12">
        <f t="shared" ref="CO99" si="182">CO98*CD100^2</f>
        <v>2.2665650439421269E-2</v>
      </c>
      <c r="CP99" s="12">
        <f t="shared" ref="CP99" si="183">CP98*CE100^2</f>
        <v>0.45633207137609505</v>
      </c>
      <c r="CQ99" s="12">
        <f t="shared" ref="CQ99" si="184">CQ98*CF100^2</f>
        <v>0.44204922929071999</v>
      </c>
      <c r="CR99" s="12">
        <f t="shared" ref="CR99" si="185">CR98*CG100^2</f>
        <v>0.44653155680290124</v>
      </c>
      <c r="CS99" s="12">
        <f t="shared" ref="CS99" si="186">CS98*CH100^2</f>
        <v>0.10096005028420825</v>
      </c>
      <c r="CT99" s="12">
        <f t="shared" ref="CT99" si="187">CT98*CI100^2</f>
        <v>0.27432218697827077</v>
      </c>
      <c r="CU99" s="12">
        <f t="shared" ref="CU99" si="188">CU98*CJ100^2</f>
        <v>1.0000000000000007E-4</v>
      </c>
      <c r="CV99" s="12">
        <f t="shared" ref="CV99" si="189">CV98*CK100^2</f>
        <v>0.26399655729285582</v>
      </c>
      <c r="CW99" s="67">
        <f t="shared" ref="CW99" si="190">CW98*CL100^2</f>
        <v>0.13551045340142409</v>
      </c>
    </row>
    <row r="100" spans="1:101" ht="24" x14ac:dyDescent="0.45">
      <c r="A100" s="28" t="s">
        <v>188</v>
      </c>
      <c r="R100" s="1">
        <f>IF(R72&gt;0,$M72,0)+IF(R73&gt;0,$M73,0)+IF(R74&gt;0,$M74,0)+IF(R75&gt;0,$M75,0)+IF(R76&gt;0,$M76,0)+IF(R77&gt;0,$M77,0)+IF(R78&gt;0,$M78,0)+IF(R79&gt;0,$M79,0)+IF(R80&gt;0,$M80,0)+IF(R81&gt;0,$M81,0)+IF(R82&gt;0,$M82,0)+IF(R83&gt;0,$M83,0)+IF(R84&gt;0,$M84,0)+IF(R85&gt;0,$M85,0)+IF(R86&gt;0,$M86,0)+IF(R87&gt;0,$M87,0)+IF(R88&gt;0,$M88,0)+IF(R89&gt;0,$M89,0)+IF(R90&gt;0,$M90,0)+IF(R91&gt;0,$M91,0)+IF(R92&gt;0,$M92,0)+IF(R93&gt;0,$M93,0)+IF(R94&gt;0,$M94,0)+IF(R95&gt;0,$M95,0)+IF(R96&gt;0,$M96,0)</f>
        <v>0</v>
      </c>
      <c r="S100">
        <f t="shared" ref="S100:AB100" si="191">IF(S72&gt;0,$M72,0)+IF(S73&gt;0,$M73,0)+IF(S74&gt;0,$M74,0)+IF(S75&gt;0,$M75,0)+IF(S76&gt;0,$M76,0)+IF(S77&gt;0,$M77,0)+IF(S78&gt;0,$M78,0)+IF(S79&gt;0,$M79,0)+IF(S80&gt;0,$M80,0)+IF(S81&gt;0,$M81,0)+IF(S82&gt;0,$M82,0)+IF(S83&gt;0,$M83,0)+IF(S84&gt;0,$M84,0)+IF(S85&gt;0,$M85,0)+IF(S86&gt;0,$M86,0)+IF(S87&gt;0,$M87,0)+IF(S88&gt;0,$M88,0)+IF(S89&gt;0,$M89,0)+IF(S90&gt;0,$M90,0)+IF(S91&gt;0,$M91,0)+IF(S92&gt;0,$M92,0)+IF(S93&gt;0,$M93,0)+IF(S94&gt;0,$M94,0)+IF(S95&gt;0,$M95,0)+IF(S96&gt;0,$M96,0)</f>
        <v>0</v>
      </c>
      <c r="T100">
        <f t="shared" si="191"/>
        <v>0</v>
      </c>
      <c r="U100">
        <f t="shared" si="191"/>
        <v>0</v>
      </c>
      <c r="V100">
        <f t="shared" si="191"/>
        <v>0</v>
      </c>
      <c r="W100">
        <f t="shared" si="191"/>
        <v>0</v>
      </c>
      <c r="X100">
        <f t="shared" si="191"/>
        <v>0</v>
      </c>
      <c r="Y100">
        <f t="shared" si="191"/>
        <v>0</v>
      </c>
      <c r="Z100">
        <f t="shared" si="191"/>
        <v>0</v>
      </c>
      <c r="AA100">
        <f t="shared" si="191"/>
        <v>0</v>
      </c>
      <c r="AB100" s="2">
        <f t="shared" si="191"/>
        <v>0</v>
      </c>
      <c r="AC100" s="30">
        <f>EXP(AC98)</f>
        <v>9.999999999999995E-3</v>
      </c>
      <c r="AD100" s="30">
        <f t="shared" ref="AD100:AM100" si="192">EXP(AD98)</f>
        <v>9.9999999999999863E-3</v>
      </c>
      <c r="AE100" s="30">
        <f t="shared" si="192"/>
        <v>1.0000000000000004E-2</v>
      </c>
      <c r="AF100" s="30">
        <f t="shared" si="192"/>
        <v>1.0000000000000004E-2</v>
      </c>
      <c r="AG100" s="30">
        <f t="shared" si="192"/>
        <v>1.0000000000000014E-2</v>
      </c>
      <c r="AH100" s="30">
        <f t="shared" si="192"/>
        <v>9.999999999999995E-3</v>
      </c>
      <c r="AI100" s="30">
        <f t="shared" si="192"/>
        <v>1.0000000000000014E-2</v>
      </c>
      <c r="AJ100" s="30">
        <f t="shared" si="192"/>
        <v>1.0000000000000004E-2</v>
      </c>
      <c r="AK100" s="30">
        <f t="shared" si="192"/>
        <v>1.0000000000000004E-2</v>
      </c>
      <c r="AL100" s="30">
        <f t="shared" si="192"/>
        <v>1.0000000000000004E-2</v>
      </c>
      <c r="AM100" s="70">
        <f t="shared" si="192"/>
        <v>1.0000000000000004E-2</v>
      </c>
      <c r="AN100" s="12">
        <f>SQRT(AN99)</f>
        <v>3.6055512754639876E-2</v>
      </c>
      <c r="AO100" s="12">
        <f t="shared" ref="AO100:AX100" si="193">SQRT(AO99)</f>
        <v>3.5714285714285664E-2</v>
      </c>
      <c r="AP100" s="12">
        <f t="shared" si="193"/>
        <v>1.732050807568878E-2</v>
      </c>
      <c r="AQ100" s="12">
        <f t="shared" si="193"/>
        <v>4.2210876743844793E-2</v>
      </c>
      <c r="AR100" s="12">
        <f t="shared" si="193"/>
        <v>4.3661424621741392E-2</v>
      </c>
      <c r="AS100" s="12">
        <f t="shared" si="193"/>
        <v>3.5477692521733509E-2</v>
      </c>
      <c r="AT100" s="12">
        <f t="shared" si="193"/>
        <v>2.1213203435596455E-2</v>
      </c>
      <c r="AU100" s="12">
        <f t="shared" si="193"/>
        <v>2.8284271247461912E-2</v>
      </c>
      <c r="AV100" s="12">
        <f t="shared" si="193"/>
        <v>1.0000000000000004E-2</v>
      </c>
      <c r="AW100" s="12">
        <f t="shared" si="193"/>
        <v>1.4142135623730956E-2</v>
      </c>
      <c r="AX100" s="67">
        <f t="shared" si="193"/>
        <v>3.0000000000000009E-2</v>
      </c>
      <c r="AZ100" s="28" t="s">
        <v>188</v>
      </c>
      <c r="BQ100" s="1">
        <f>IF(BQ72&gt;0,$BL72,0)+IF(BQ73&gt;0,$BL73,0)+IF(BQ74&gt;0,$BL74,0)+IF(BQ75&gt;0,$BL75,0)+IF(BQ76&gt;0,$BL76,0)+IF(BQ77&gt;0,$BL77,0)+IF(BQ78&gt;0,$BL78,0)+IF(BQ79&gt;0,$BL79,0)+IF(BQ80&gt;0,$BL80,0)+IF(BQ81&gt;0,$BL81,0)+IF(BQ82&gt;0,$BL82,0)+IF(BQ83&gt;0,$BL83,0)+IF(BQ84&gt;0,$BL84,0)+IF(BQ85&gt;0,$BL85,0)+IF(BQ86&gt;0,$BL86,0)+IF(BQ87&gt;0,$BL87,0)+IF(BQ88&gt;0,$BL88,0)+IF(BQ89&gt;0,$BL89,0)+IF(BQ90&gt;0,$BL90,0)+IF(BQ91&gt;0,$BL91,0)+IF(BQ92&gt;0,$BL92,0)+IF(BQ93&gt;0,$BL93,0)+IF(BQ94&gt;0,$BL94,0)+IF(BQ95&gt;0,$BL95,0)+IF(BQ96&gt;0,$BL96,0)</f>
        <v>845</v>
      </c>
      <c r="BR100">
        <f t="shared" ref="BR100:CA100" si="194">IF(BR72&gt;0,$BL72,0)+IF(BR73&gt;0,$BL73,0)+IF(BR74&gt;0,$BL74,0)+IF(BR75&gt;0,$BL75,0)+IF(BR76&gt;0,$BL76,0)+IF(BR77&gt;0,$BL77,0)+IF(BR78&gt;0,$BL78,0)+IF(BR79&gt;0,$BL79,0)+IF(BR80&gt;0,$BL80,0)+IF(BR81&gt;0,$BL81,0)+IF(BR82&gt;0,$BL82,0)+IF(BR83&gt;0,$BL83,0)+IF(BR84&gt;0,$BL84,0)+IF(BR85&gt;0,$BL85,0)+IF(BR86&gt;0,$BL86,0)+IF(BR87&gt;0,$BL87,0)+IF(BR88&gt;0,$BL88,0)+IF(BR89&gt;0,$BL89,0)+IF(BR90&gt;0,$BL90,0)+IF(BR91&gt;0,$BL91,0)+IF(BR92&gt;0,$BL92,0)+IF(BR93&gt;0,$BL93,0)+IF(BR94&gt;0,$BL94,0)+IF(BR95&gt;0,$BL95,0)+IF(BR96&gt;0,$BL96,0)</f>
        <v>650</v>
      </c>
      <c r="BS100">
        <f t="shared" si="194"/>
        <v>195</v>
      </c>
      <c r="BT100">
        <f t="shared" si="194"/>
        <v>845</v>
      </c>
      <c r="BU100">
        <f t="shared" si="194"/>
        <v>845</v>
      </c>
      <c r="BV100">
        <f t="shared" si="194"/>
        <v>780</v>
      </c>
      <c r="BW100">
        <f t="shared" si="194"/>
        <v>195</v>
      </c>
      <c r="BX100">
        <f t="shared" si="194"/>
        <v>520</v>
      </c>
      <c r="BY100">
        <f t="shared" si="194"/>
        <v>65</v>
      </c>
      <c r="BZ100">
        <f t="shared" si="194"/>
        <v>130</v>
      </c>
      <c r="CA100" s="2">
        <f t="shared" si="194"/>
        <v>585</v>
      </c>
      <c r="CB100" s="30">
        <f>EXP(CB98)</f>
        <v>6.3992933184364373E-2</v>
      </c>
      <c r="CC100" s="30">
        <f t="shared" ref="CC100:CL100" si="195">EXP(CC98)</f>
        <v>6.6306134787841045E-2</v>
      </c>
      <c r="CD100" s="30">
        <f t="shared" si="195"/>
        <v>5.1227872935803588E-2</v>
      </c>
      <c r="CE100" s="30">
        <f t="shared" si="195"/>
        <v>8.1543593905057138E-2</v>
      </c>
      <c r="CF100" s="30">
        <f t="shared" si="195"/>
        <v>8.0722305536873845E-2</v>
      </c>
      <c r="CG100" s="30">
        <f t="shared" si="195"/>
        <v>6.1390995327424334E-2</v>
      </c>
      <c r="CH100" s="30">
        <f t="shared" si="195"/>
        <v>5.5117494120951113E-2</v>
      </c>
      <c r="CI100" s="30">
        <f t="shared" si="195"/>
        <v>5.387635204309979E-2</v>
      </c>
      <c r="CJ100" s="30">
        <f t="shared" si="195"/>
        <v>1.0000000000000004E-2</v>
      </c>
      <c r="CK100" s="30">
        <f t="shared" si="195"/>
        <v>0.16345717632817874</v>
      </c>
      <c r="CL100" s="70">
        <f t="shared" si="195"/>
        <v>3.7810963993782046E-2</v>
      </c>
      <c r="CM100" s="12">
        <f>SQRT(CM99)</f>
        <v>0.66229192126143566</v>
      </c>
      <c r="CN100" s="12">
        <f t="shared" ref="CN100:CW100" si="196">SQRT(CN99)</f>
        <v>0.42078514214871932</v>
      </c>
      <c r="CO100" s="12">
        <f t="shared" si="196"/>
        <v>0.15055115555657908</v>
      </c>
      <c r="CP100" s="12">
        <f t="shared" si="196"/>
        <v>0.67552355353169957</v>
      </c>
      <c r="CQ100" s="12">
        <f t="shared" si="196"/>
        <v>0.66486782843714132</v>
      </c>
      <c r="CR100" s="12">
        <f t="shared" si="196"/>
        <v>0.66823016753428699</v>
      </c>
      <c r="CS100" s="12">
        <f t="shared" si="196"/>
        <v>0.31774211285916798</v>
      </c>
      <c r="CT100" s="12">
        <f t="shared" si="196"/>
        <v>0.5237577560077471</v>
      </c>
      <c r="CU100" s="12">
        <f t="shared" si="196"/>
        <v>1.0000000000000004E-2</v>
      </c>
      <c r="CV100" s="12">
        <f t="shared" si="196"/>
        <v>0.51380595295583698</v>
      </c>
      <c r="CW100" s="67">
        <f t="shared" si="196"/>
        <v>0.36811744511965755</v>
      </c>
    </row>
    <row r="101" spans="1:101" ht="18" x14ac:dyDescent="0.35">
      <c r="A101" s="31" t="s">
        <v>189</v>
      </c>
      <c r="AB101" s="2"/>
      <c r="AM101" s="2"/>
      <c r="AZ101" s="31" t="s">
        <v>189</v>
      </c>
      <c r="CA101" s="2"/>
      <c r="CL101" s="2"/>
    </row>
    <row r="102" spans="1:101" x14ac:dyDescent="0.25">
      <c r="A102" s="31" t="s">
        <v>199</v>
      </c>
      <c r="Z102" t="s">
        <v>43</v>
      </c>
      <c r="AC102" s="25">
        <f t="shared" ref="AC102" si="197">SQRT(((R100-1)*(AN100^2))/(R100-1))</f>
        <v>3.6055512754639876E-2</v>
      </c>
      <c r="AD102" s="12">
        <f t="shared" ref="AD102" si="198">SQRT(((S100-1)*(AO100^2))/(S100-1))</f>
        <v>3.5714285714285664E-2</v>
      </c>
      <c r="AE102" s="12">
        <f t="shared" ref="AE102" si="199">SQRT(((T100-1)*(AP100^2))/(T100-1))</f>
        <v>1.732050807568878E-2</v>
      </c>
      <c r="AF102" s="12">
        <f t="shared" ref="AF102" si="200">SQRT(((U100-1)*(AQ100^2))/(U100-1))</f>
        <v>4.2210876743844793E-2</v>
      </c>
      <c r="AG102" s="12">
        <f t="shared" ref="AG102" si="201">SQRT(((V100-1)*(AR100^2))/(V100-1))</f>
        <v>4.3661424621741392E-2</v>
      </c>
      <c r="AH102" s="12">
        <f t="shared" ref="AH102" si="202">SQRT(((W100-1)*(AS100^2))/(W100-1))</f>
        <v>3.5477692521733509E-2</v>
      </c>
      <c r="AI102" s="12">
        <f t="shared" ref="AI102" si="203">SQRT(((X100-1)*(AT100^2))/(X100-1))</f>
        <v>2.1213203435596455E-2</v>
      </c>
      <c r="AJ102" s="12">
        <f t="shared" ref="AJ102" si="204">SQRT(((Y100-1)*(AU100^2))/(Y100-1))</f>
        <v>2.8284271247461912E-2</v>
      </c>
      <c r="AK102" s="12">
        <f t="shared" ref="AK102" si="205">SQRT(((Z100-1)*(AV100^2))/(Z100-1))</f>
        <v>1.0000000000000004E-2</v>
      </c>
      <c r="AL102" s="12">
        <f t="shared" ref="AL102" si="206">SQRT(((AA100-1)*(AW100^2))/(AA100-1))</f>
        <v>1.4142135623730956E-2</v>
      </c>
      <c r="AM102" s="67">
        <f t="shared" ref="AM102" si="207">SQRT(((AB100-1)*(AX100^2))/(AB100-1))</f>
        <v>3.0000000000000009E-2</v>
      </c>
      <c r="AZ102" s="31" t="s">
        <v>42</v>
      </c>
      <c r="BY102" t="s">
        <v>43</v>
      </c>
      <c r="CB102" s="25">
        <f t="shared" ref="CB102" si="208">SQRT(((BQ100-1)*(CM100^2))/(BQ100-1))</f>
        <v>0.66229192126143566</v>
      </c>
      <c r="CC102" s="12">
        <f t="shared" ref="CC102" si="209">SQRT(((BR100-1)*(CN100^2))/(BR100-1))</f>
        <v>0.42078514214871932</v>
      </c>
      <c r="CD102" s="12">
        <f t="shared" ref="CD102" si="210">SQRT(((BS100-1)*(CO100^2))/(BS100-1))</f>
        <v>0.15055115555657908</v>
      </c>
      <c r="CE102" s="12">
        <f t="shared" ref="CE102" si="211">SQRT(((BT100-1)*(CP100^2))/(BT100-1))</f>
        <v>0.67552355353169957</v>
      </c>
      <c r="CF102" s="12">
        <f t="shared" ref="CF102" si="212">SQRT(((BU100-1)*(CQ100^2))/(BU100-1))</f>
        <v>0.66486782843714132</v>
      </c>
      <c r="CG102" s="12">
        <f t="shared" ref="CG102" si="213">SQRT(((BV100-1)*(CR100^2))/(BV100-1))</f>
        <v>0.66823016753428699</v>
      </c>
      <c r="CH102" s="12">
        <f t="shared" ref="CH102" si="214">SQRT(((BW100-1)*(CS100^2))/(BW100-1))</f>
        <v>0.31774211285916798</v>
      </c>
      <c r="CI102" s="12">
        <f t="shared" ref="CI102" si="215">SQRT(((BX100-1)*(CT100^2))/(BX100-1))</f>
        <v>0.5237577560077471</v>
      </c>
      <c r="CJ102" s="12">
        <f t="shared" ref="CJ102" si="216">SQRT(((BY100-1)*(CU100^2))/(BY100-1))</f>
        <v>1.0000000000000004E-2</v>
      </c>
      <c r="CK102" s="12">
        <f t="shared" ref="CK102" si="217">SQRT(((BZ100-1)*(CV100^2))/(BZ100-1))</f>
        <v>0.51380595295583698</v>
      </c>
      <c r="CL102" s="67">
        <f t="shared" ref="CL102" si="218">SQRT(((CA100-1)*(CW100^2))/(CA100-1))</f>
        <v>0.36811744511965755</v>
      </c>
    </row>
    <row r="103" spans="1:101" x14ac:dyDescent="0.25">
      <c r="Z103" t="s">
        <v>44</v>
      </c>
      <c r="AC103" s="25" t="e">
        <f t="shared" ref="AC103" si="219">(1-AC100)/(SQRT((2*(AC102^2)/R100)))</f>
        <v>#DIV/0!</v>
      </c>
      <c r="AD103" s="12" t="e">
        <f t="shared" ref="AD103" si="220">(1-AD100)/(SQRT((2*(AD102^2)/S100)))</f>
        <v>#DIV/0!</v>
      </c>
      <c r="AE103" s="12" t="e">
        <f t="shared" ref="AE103" si="221">(1-AE100)/(SQRT((2*(AE102^2)/T100)))</f>
        <v>#DIV/0!</v>
      </c>
      <c r="AF103" s="12" t="e">
        <f t="shared" ref="AF103" si="222">(1-AF100)/(SQRT((2*(AF102^2)/U100)))</f>
        <v>#DIV/0!</v>
      </c>
      <c r="AG103" s="12" t="e">
        <f t="shared" ref="AG103" si="223">(1-AG100)/(SQRT((2*(AG102^2)/V100)))</f>
        <v>#DIV/0!</v>
      </c>
      <c r="AH103" s="12" t="e">
        <f t="shared" ref="AH103" si="224">(1-AH100)/(SQRT((2*(AH102^2)/W100)))</f>
        <v>#DIV/0!</v>
      </c>
      <c r="AI103" s="12" t="e">
        <f t="shared" ref="AI103" si="225">(1-AI100)/(SQRT((2*(AI102^2)/X100)))</f>
        <v>#DIV/0!</v>
      </c>
      <c r="AJ103" s="12" t="e">
        <f t="shared" ref="AJ103" si="226">(1-AJ100)/(SQRT((2*(AJ102^2)/Y100)))</f>
        <v>#DIV/0!</v>
      </c>
      <c r="AK103" s="12" t="e">
        <f t="shared" ref="AK103" si="227">(1-AK100)/(SQRT((2*(AK102^2)/Z100)))</f>
        <v>#DIV/0!</v>
      </c>
      <c r="AL103" s="12" t="e">
        <f t="shared" ref="AL103" si="228">(1-AL100)/(SQRT((2*(AL102^2)/AA100)))</f>
        <v>#DIV/0!</v>
      </c>
      <c r="AM103" s="67" t="e">
        <f t="shared" ref="AM103" si="229">(1-AM100)/(SQRT((2*(AM102^2)/AB100)))</f>
        <v>#DIV/0!</v>
      </c>
      <c r="BY103" t="s">
        <v>44</v>
      </c>
      <c r="CB103" s="25">
        <f t="shared" ref="CB103" si="230">(1-CB100)/(SQRT((2*(CB102^2)/BQ100)))</f>
        <v>29.04979197818971</v>
      </c>
      <c r="CC103" s="12">
        <f t="shared" ref="CC103" si="231">(1-CC100)/(SQRT((2*(CC102^2)/BR100)))</f>
        <v>40.002376146384655</v>
      </c>
      <c r="CD103" s="12">
        <f t="shared" ref="CD103" si="232">(1-CD100)/(SQRT((2*(CD102^2)/BS100)))</f>
        <v>62.227181712384954</v>
      </c>
      <c r="CE103" s="12">
        <f t="shared" ref="CE103" si="233">(1-CE100)/(SQRT((2*(CE102^2)/BT100)))</f>
        <v>27.946756316211609</v>
      </c>
      <c r="CF103" s="12">
        <f t="shared" ref="CF103" si="234">(1-CF100)/(SQRT((2*(CF102^2)/BU100)))</f>
        <v>28.420044932710088</v>
      </c>
      <c r="CG103" s="12">
        <f t="shared" ref="CG103" si="235">(1-CG100)/(SQRT((2*(CG102^2)/BV100)))</f>
        <v>27.73900901594066</v>
      </c>
      <c r="CH103" s="12">
        <f t="shared" ref="CH103" si="236">(1-CH100)/(SQRT((2*(CH102^2)/BW100)))</f>
        <v>29.363332099815082</v>
      </c>
      <c r="CI103" s="12">
        <f t="shared" ref="CI103" si="237">(1-CI100)/(SQRT((2*(CI102^2)/BX100)))</f>
        <v>29.127559922859376</v>
      </c>
      <c r="CJ103" s="12">
        <f t="shared" ref="CJ103" si="238">(1-CJ100)/(SQRT((2*(CJ102^2)/BY100)))</f>
        <v>564.38683542407307</v>
      </c>
      <c r="CK103" s="12">
        <f t="shared" ref="CK103" si="239">(1-CK100)/(SQRT((2*(CK102^2)/BZ100)))</f>
        <v>13.126402726811907</v>
      </c>
      <c r="CL103" s="67">
        <f t="shared" ref="CL103" si="240">(1-CL100)/(SQRT((2*(CL102^2)/CA100)))</f>
        <v>44.703027839288445</v>
      </c>
    </row>
    <row r="104" spans="1:101" x14ac:dyDescent="0.25">
      <c r="Z104" t="s">
        <v>151</v>
      </c>
      <c r="AC104" s="25" t="e">
        <f t="shared" ref="AC104" si="241">TINV(0.05,2*R100-2)</f>
        <v>#NUM!</v>
      </c>
      <c r="AD104" s="12" t="e">
        <f t="shared" ref="AD104" si="242">TINV(0.05,2*S100-2)</f>
        <v>#NUM!</v>
      </c>
      <c r="AE104" s="12" t="e">
        <f t="shared" ref="AE104" si="243">TINV(0.05,2*T100-2)</f>
        <v>#NUM!</v>
      </c>
      <c r="AF104" s="12" t="e">
        <f t="shared" ref="AF104" si="244">TINV(0.05,2*U100-2)</f>
        <v>#NUM!</v>
      </c>
      <c r="AG104" s="12" t="e">
        <f t="shared" ref="AG104" si="245">TINV(0.05,2*V100-2)</f>
        <v>#NUM!</v>
      </c>
      <c r="AH104" s="12" t="e">
        <f t="shared" ref="AH104" si="246">TINV(0.05,2*W100-2)</f>
        <v>#NUM!</v>
      </c>
      <c r="AI104" s="12" t="e">
        <f t="shared" ref="AI104" si="247">TINV(0.05,2*X100-2)</f>
        <v>#NUM!</v>
      </c>
      <c r="AJ104" s="12" t="e">
        <f t="shared" ref="AJ104" si="248">TINV(0.05,2*Y100-2)</f>
        <v>#NUM!</v>
      </c>
      <c r="AK104" s="12" t="e">
        <f t="shared" ref="AK104" si="249">TINV(0.05,2*Z100-2)</f>
        <v>#NUM!</v>
      </c>
      <c r="AL104" s="12" t="e">
        <f t="shared" ref="AL104" si="250">TINV(0.05,2*AA100-2)</f>
        <v>#NUM!</v>
      </c>
      <c r="AM104" s="67" t="e">
        <f t="shared" ref="AM104" si="251">TINV(0.05,2*AB100-2)</f>
        <v>#NUM!</v>
      </c>
      <c r="BY104" t="s">
        <v>151</v>
      </c>
      <c r="CB104" s="25">
        <f t="shared" ref="CB104" si="252">TINV(0.05,2*BQ100-2)</f>
        <v>1.9613703496016655</v>
      </c>
      <c r="CC104" s="12">
        <f t="shared" ref="CC104" si="253">TINV(0.05,2*BR100-2)</f>
        <v>1.9617932967482024</v>
      </c>
      <c r="CD104" s="12">
        <f t="shared" ref="CD104" si="254">TINV(0.05,2*BS100-2)</f>
        <v>1.9660968781378305</v>
      </c>
      <c r="CE104" s="12">
        <f t="shared" ref="CE104" si="255">TINV(0.05,2*BT100-2)</f>
        <v>1.9613703496016655</v>
      </c>
      <c r="CF104" s="12">
        <f t="shared" ref="CF104" si="256">TINV(0.05,2*BU100-2)</f>
        <v>1.9613703496016655</v>
      </c>
      <c r="CG104" s="12">
        <f t="shared" ref="CG104" si="257">TINV(0.05,2*BV100-2)</f>
        <v>1.9614877867866849</v>
      </c>
      <c r="CH104" s="12">
        <f t="shared" ref="CH104" si="258">TINV(0.05,2*BW100-2)</f>
        <v>1.9660968781378305</v>
      </c>
      <c r="CI104" s="12">
        <f t="shared" ref="CI104" si="259">TINV(0.05,2*BX100-2)</f>
        <v>1.9622520315285148</v>
      </c>
      <c r="CJ104" s="12">
        <f t="shared" ref="CJ104" si="260">TINV(0.05,2*BY100-2)</f>
        <v>1.9786708498378349</v>
      </c>
      <c r="CK104" s="12">
        <f t="shared" ref="CK104" si="261">TINV(0.05,2*BZ100-2)</f>
        <v>1.9692013862339073</v>
      </c>
      <c r="CL104" s="67">
        <f t="shared" ref="CL104" si="262">TINV(0.05,2*CA100-2)</f>
        <v>1.961997109221209</v>
      </c>
    </row>
    <row r="105" spans="1:101" x14ac:dyDescent="0.25">
      <c r="Z105" t="s">
        <v>46</v>
      </c>
      <c r="AC105" s="25" t="e">
        <f t="shared" ref="AC105" si="263">TDIST(ABS(AC103),2*R100-2,1)</f>
        <v>#DIV/0!</v>
      </c>
      <c r="AD105" s="12" t="e">
        <f t="shared" ref="AD105" si="264">TDIST(ABS(AD103),2*S100-2,1)</f>
        <v>#DIV/0!</v>
      </c>
      <c r="AE105" s="12" t="e">
        <f t="shared" ref="AE105" si="265">TDIST(ABS(AE103),2*T100-2,1)</f>
        <v>#DIV/0!</v>
      </c>
      <c r="AF105" s="12" t="e">
        <f t="shared" ref="AF105" si="266">TDIST(ABS(AF103),2*U100-2,1)</f>
        <v>#DIV/0!</v>
      </c>
      <c r="AG105" s="12" t="e">
        <f t="shared" ref="AG105" si="267">TDIST(ABS(AG103),2*V100-2,1)</f>
        <v>#DIV/0!</v>
      </c>
      <c r="AH105" s="12" t="e">
        <f t="shared" ref="AH105" si="268">TDIST(ABS(AH103),2*W100-2,1)</f>
        <v>#DIV/0!</v>
      </c>
      <c r="AI105" s="12" t="e">
        <f t="shared" ref="AI105" si="269">TDIST(ABS(AI103),2*X100-2,1)</f>
        <v>#DIV/0!</v>
      </c>
      <c r="AJ105" s="12" t="e">
        <f t="shared" ref="AJ105" si="270">TDIST(ABS(AJ103),2*Y100-2,1)</f>
        <v>#DIV/0!</v>
      </c>
      <c r="AK105" s="12" t="e">
        <f t="shared" ref="AK105" si="271">TDIST(ABS(AK103),2*Z100-2,1)</f>
        <v>#DIV/0!</v>
      </c>
      <c r="AL105" s="12" t="e">
        <f t="shared" ref="AL105" si="272">TDIST(ABS(AL103),2*AA100-2,1)</f>
        <v>#DIV/0!</v>
      </c>
      <c r="AM105" s="67" t="e">
        <f t="shared" ref="AM105" si="273">TDIST(ABS(AM103),2*AB100-2,1)</f>
        <v>#DIV/0!</v>
      </c>
      <c r="BY105" t="s">
        <v>46</v>
      </c>
      <c r="CB105" s="25">
        <f t="shared" ref="CB105" si="274">TDIST(ABS(CB103),2*BQ100-2,1)</f>
        <v>4.1693498350948304E-151</v>
      </c>
      <c r="CC105" s="12">
        <f t="shared" ref="CC105" si="275">TDIST(ABS(CC103),2*BR100-2,1)</f>
        <v>5.8591430174749418E-229</v>
      </c>
      <c r="CD105" s="12">
        <f t="shared" ref="CD105" si="276">TDIST(ABS(CD103),2*BS100-2,1)</f>
        <v>2.8205773068457606E-204</v>
      </c>
      <c r="CE105" s="12">
        <f t="shared" ref="CE105" si="277">TDIST(ABS(CE103),2*BT100-2,1)</f>
        <v>7.0458380437406286E-142</v>
      </c>
      <c r="CF105" s="12">
        <f t="shared" ref="CF105" si="278">TDIST(ABS(CF103),2*BU100-2,1)</f>
        <v>8.0116595263557787E-146</v>
      </c>
      <c r="CG105" s="12">
        <f t="shared" ref="CG105" si="279">TDIST(ABS(CG103),2*BV100-2,1)</f>
        <v>2.8458303884749852E-138</v>
      </c>
      <c r="CH105" s="12">
        <f t="shared" ref="CH105" si="280">TDIST(ABS(CH103),2*BW100-2,1)</f>
        <v>6.3881858258390061E-101</v>
      </c>
      <c r="CI105" s="12">
        <f t="shared" ref="CI105" si="281">TDIST(ABS(CI103),2*BX100-2,1)</f>
        <v>4.1346659657859276E-137</v>
      </c>
      <c r="CJ105" s="12">
        <f t="shared" ref="CJ105" si="282">TDIST(ABS(CJ103),2*BY100-2,1)</f>
        <v>1.5666568695552572E-219</v>
      </c>
      <c r="CK105" s="12">
        <f t="shared" ref="CK105" si="283">TDIST(ABS(CK103),2*BZ100-2,1)</f>
        <v>8.5718344781392603E-31</v>
      </c>
      <c r="CL105" s="67">
        <f t="shared" ref="CL105" si="284">TDIST(ABS(CL103),2*CA100-2,1)</f>
        <v>1.6833594136664127E-255</v>
      </c>
    </row>
    <row r="106" spans="1:101" x14ac:dyDescent="0.25">
      <c r="Z106" t="s">
        <v>47</v>
      </c>
      <c r="AC106" s="25" t="e">
        <f t="shared" ref="AC106" si="285">IF(R99&gt;4,IF(AC105&lt;0.001,"***",IF(AC105&lt;0.01,"**",IF(AC105&lt;0.05,"*","ns"))),"na")</f>
        <v>#DIV/0!</v>
      </c>
      <c r="AD106" s="12" t="e">
        <f t="shared" ref="AD106" si="286">IF(S99&gt;4,IF(AD105&lt;0.001,"***",IF(AD105&lt;0.01,"**",IF(AD105&lt;0.05,"*","ns"))),"na")</f>
        <v>#DIV/0!</v>
      </c>
      <c r="AE106" s="12" t="str">
        <f t="shared" ref="AE106" si="287">IF(T99&gt;4,IF(AE105&lt;0.001,"***",IF(AE105&lt;0.01,"**",IF(AE105&lt;0.05,"*","ns"))),"na")</f>
        <v>na</v>
      </c>
      <c r="AF106" s="12" t="e">
        <f t="shared" ref="AF106" si="288">IF(U99&gt;4,IF(AF105&lt;0.001,"***",IF(AF105&lt;0.01,"**",IF(AF105&lt;0.05,"*","ns"))),"na")</f>
        <v>#DIV/0!</v>
      </c>
      <c r="AG106" s="12" t="e">
        <f t="shared" ref="AG106" si="289">IF(V99&gt;4,IF(AG105&lt;0.001,"***",IF(AG105&lt;0.01,"**",IF(AG105&lt;0.05,"*","ns"))),"na")</f>
        <v>#DIV/0!</v>
      </c>
      <c r="AH106" s="12" t="e">
        <f t="shared" ref="AH106" si="290">IF(W99&gt;4,IF(AH105&lt;0.001,"***",IF(AH105&lt;0.01,"**",IF(AH105&lt;0.05,"*","ns"))),"na")</f>
        <v>#DIV/0!</v>
      </c>
      <c r="AI106" s="12" t="str">
        <f t="shared" ref="AI106" si="291">IF(X99&gt;4,IF(AI105&lt;0.001,"***",IF(AI105&lt;0.01,"**",IF(AI105&lt;0.05,"*","ns"))),"na")</f>
        <v>na</v>
      </c>
      <c r="AJ106" s="12" t="e">
        <f t="shared" ref="AJ106" si="292">IF(Y99&gt;4,IF(AJ105&lt;0.001,"***",IF(AJ105&lt;0.01,"**",IF(AJ105&lt;0.05,"*","ns"))),"na")</f>
        <v>#DIV/0!</v>
      </c>
      <c r="AK106" s="12" t="str">
        <f t="shared" ref="AK106" si="293">IF(Z99&gt;4,IF(AK105&lt;0.001,"***",IF(AK105&lt;0.01,"**",IF(AK105&lt;0.05,"*","ns"))),"na")</f>
        <v>na</v>
      </c>
      <c r="AL106" s="12" t="str">
        <f t="shared" ref="AL106" si="294">IF(AA99&gt;4,IF(AL105&lt;0.001,"***",IF(AL105&lt;0.01,"**",IF(AL105&lt;0.05,"*","ns"))),"na")</f>
        <v>na</v>
      </c>
      <c r="AM106" s="67" t="e">
        <f t="shared" ref="AM106" si="295">IF(AB99&gt;4,IF(AM105&lt;0.001,"***",IF(AM105&lt;0.01,"**",IF(AM105&lt;0.05,"*","ns"))),"na")</f>
        <v>#DIV/0!</v>
      </c>
      <c r="BY106" t="s">
        <v>47</v>
      </c>
      <c r="CB106" s="25" t="str">
        <f t="shared" ref="CB106" si="296">IF(BQ99&gt;4,IF(CB105&lt;0.001,"***",IF(CB105&lt;0.01,"**",IF(CB105&lt;0.05,"*","ns"))),"na")</f>
        <v>***</v>
      </c>
      <c r="CC106" s="12" t="str">
        <f t="shared" ref="CC106" si="297">IF(BR99&gt;4,IF(CC105&lt;0.001,"***",IF(CC105&lt;0.01,"**",IF(CC105&lt;0.05,"*","ns"))),"na")</f>
        <v>***</v>
      </c>
      <c r="CD106" s="12" t="str">
        <f t="shared" ref="CD106" si="298">IF(BS99&gt;4,IF(CD105&lt;0.001,"***",IF(CD105&lt;0.01,"**",IF(CD105&lt;0.05,"*","ns"))),"na")</f>
        <v>na</v>
      </c>
      <c r="CE106" s="12" t="str">
        <f t="shared" ref="CE106" si="299">IF(BT99&gt;4,IF(CE105&lt;0.001,"***",IF(CE105&lt;0.01,"**",IF(CE105&lt;0.05,"*","ns"))),"na")</f>
        <v>***</v>
      </c>
      <c r="CF106" s="12" t="str">
        <f t="shared" ref="CF106" si="300">IF(BU99&gt;4,IF(CF105&lt;0.001,"***",IF(CF105&lt;0.01,"**",IF(CF105&lt;0.05,"*","ns"))),"na")</f>
        <v>***</v>
      </c>
      <c r="CG106" s="12" t="str">
        <f t="shared" ref="CG106" si="301">IF(BV99&gt;4,IF(CG105&lt;0.001,"***",IF(CG105&lt;0.01,"**",IF(CG105&lt;0.05,"*","ns"))),"na")</f>
        <v>***</v>
      </c>
      <c r="CH106" s="12" t="str">
        <f t="shared" ref="CH106" si="302">IF(BW99&gt;4,IF(CH105&lt;0.001,"***",IF(CH105&lt;0.01,"**",IF(CH105&lt;0.05,"*","ns"))),"na")</f>
        <v>na</v>
      </c>
      <c r="CI106" s="12" t="str">
        <f t="shared" ref="CI106" si="303">IF(BX99&gt;4,IF(CI105&lt;0.001,"***",IF(CI105&lt;0.01,"**",IF(CI105&lt;0.05,"*","ns"))),"na")</f>
        <v>***</v>
      </c>
      <c r="CJ106" s="12" t="str">
        <f t="shared" ref="CJ106" si="304">IF(BY99&gt;4,IF(CJ105&lt;0.001,"***",IF(CJ105&lt;0.01,"**",IF(CJ105&lt;0.05,"*","ns"))),"na")</f>
        <v>na</v>
      </c>
      <c r="CK106" s="12" t="str">
        <f t="shared" ref="CK106" si="305">IF(BZ99&gt;4,IF(CK105&lt;0.001,"***",IF(CK105&lt;0.01,"**",IF(CK105&lt;0.05,"*","ns"))),"na")</f>
        <v>na</v>
      </c>
      <c r="CL106" s="67" t="str">
        <f t="shared" ref="CL106" si="306">IF(CA99&gt;4,IF(CL105&lt;0.001,"***",IF(CL105&lt;0.01,"**",IF(CL105&lt;0.05,"*","ns"))),"na")</f>
        <v>***</v>
      </c>
    </row>
    <row r="108" spans="1:101" x14ac:dyDescent="0.25">
      <c r="A108" s="31" t="s">
        <v>200</v>
      </c>
      <c r="Z108" t="s">
        <v>43</v>
      </c>
      <c r="AC108" s="25">
        <f>SQRT((((R100-1)*(AN100^2))+((BQ100-1)*(CM100^2)))/((R100-1)+(BQ100-1)))</f>
        <v>0.66268345976039877</v>
      </c>
      <c r="AD108" s="12">
        <f t="shared" ref="AD108:AM108" si="307">SQRT((((S100-1)*(AO100^2))+((BR100-1)*(CN100^2)))/((S100-1)+(BR100-1)))</f>
        <v>0.42110735973569013</v>
      </c>
      <c r="AE108" s="12">
        <f t="shared" si="307"/>
        <v>0.15093553139863805</v>
      </c>
      <c r="AF108" s="12">
        <f t="shared" si="307"/>
        <v>0.67592253769729516</v>
      </c>
      <c r="AG108" s="12">
        <f t="shared" si="307"/>
        <v>0.66526035824206464</v>
      </c>
      <c r="AH108" s="12">
        <f t="shared" si="307"/>
        <v>0.66865827370629194</v>
      </c>
      <c r="AI108" s="12">
        <f t="shared" si="307"/>
        <v>0.31856055585527332</v>
      </c>
      <c r="AJ108" s="12">
        <f t="shared" si="307"/>
        <v>0.52426159699931052</v>
      </c>
      <c r="AK108" s="12">
        <f t="shared" si="307"/>
        <v>1.0000000000000004E-2</v>
      </c>
      <c r="AL108" s="12">
        <f t="shared" si="307"/>
        <v>0.51580758805654092</v>
      </c>
      <c r="AM108" s="67">
        <f t="shared" si="307"/>
        <v>0.36843092448568771</v>
      </c>
    </row>
    <row r="109" spans="1:101" x14ac:dyDescent="0.25">
      <c r="Z109" t="s">
        <v>44</v>
      </c>
      <c r="AC109" s="25" t="e">
        <f>(AC100-CB100)/(SQRT(((AC100^2)/R100)+((AC100^2)/BQ100)))</f>
        <v>#DIV/0!</v>
      </c>
      <c r="AD109" s="12" t="e">
        <f t="shared" ref="AD109:AM109" si="308">(AD100-CC100)/(SQRT(((AD100^2)/S100)+((AD100^2)/BR100)))</f>
        <v>#DIV/0!</v>
      </c>
      <c r="AE109" s="12" t="e">
        <f t="shared" si="308"/>
        <v>#DIV/0!</v>
      </c>
      <c r="AF109" s="12" t="e">
        <f t="shared" si="308"/>
        <v>#DIV/0!</v>
      </c>
      <c r="AG109" s="12" t="e">
        <f t="shared" si="308"/>
        <v>#DIV/0!</v>
      </c>
      <c r="AH109" s="12" t="e">
        <f t="shared" si="308"/>
        <v>#DIV/0!</v>
      </c>
      <c r="AI109" s="12" t="e">
        <f t="shared" si="308"/>
        <v>#DIV/0!</v>
      </c>
      <c r="AJ109" s="12" t="e">
        <f t="shared" si="308"/>
        <v>#DIV/0!</v>
      </c>
      <c r="AK109" s="12" t="e">
        <f t="shared" si="308"/>
        <v>#DIV/0!</v>
      </c>
      <c r="AL109" s="12" t="e">
        <f t="shared" si="308"/>
        <v>#DIV/0!</v>
      </c>
      <c r="AM109" s="67" t="e">
        <f t="shared" si="308"/>
        <v>#DIV/0!</v>
      </c>
    </row>
    <row r="110" spans="1:101" x14ac:dyDescent="0.25">
      <c r="Z110" t="s">
        <v>151</v>
      </c>
      <c r="AC110" s="25">
        <f>TINV(0.05,R100+BQ100-2)</f>
        <v>1.9627820426529017</v>
      </c>
      <c r="AD110" s="12">
        <f t="shared" ref="AD110:AM110" si="309">TINV(0.05,S100+BR100-2)</f>
        <v>1.9636316281058608</v>
      </c>
      <c r="AE110" s="12">
        <f t="shared" si="309"/>
        <v>1.972331675795749</v>
      </c>
      <c r="AF110" s="12">
        <f t="shared" si="309"/>
        <v>1.9627820426529017</v>
      </c>
      <c r="AG110" s="12">
        <f t="shared" si="309"/>
        <v>1.9627820426529017</v>
      </c>
      <c r="AH110" s="12">
        <f t="shared" si="309"/>
        <v>1.963017844882601</v>
      </c>
      <c r="AI110" s="12">
        <f t="shared" si="309"/>
        <v>1.972331675795749</v>
      </c>
      <c r="AJ110" s="12">
        <f t="shared" si="309"/>
        <v>1.9645541961346626</v>
      </c>
      <c r="AK110" s="12">
        <f t="shared" si="309"/>
        <v>1.9983405425207412</v>
      </c>
      <c r="AL110" s="12">
        <f t="shared" si="309"/>
        <v>1.9786708498378349</v>
      </c>
      <c r="AM110" s="67">
        <f t="shared" si="309"/>
        <v>1.9640413774963401</v>
      </c>
    </row>
    <row r="111" spans="1:101" x14ac:dyDescent="0.25">
      <c r="Z111" t="s">
        <v>46</v>
      </c>
      <c r="AC111" s="25" t="e">
        <f>TDIST(ABS(AC109),R100+BQ100-2,2)</f>
        <v>#DIV/0!</v>
      </c>
      <c r="AD111" s="12" t="e">
        <f t="shared" ref="AD111:AM111" si="310">TDIST(ABS(AD109),S100+BR100-2,2)</f>
        <v>#DIV/0!</v>
      </c>
      <c r="AE111" s="12" t="e">
        <f t="shared" si="310"/>
        <v>#DIV/0!</v>
      </c>
      <c r="AF111" s="12" t="e">
        <f t="shared" si="310"/>
        <v>#DIV/0!</v>
      </c>
      <c r="AG111" s="12" t="e">
        <f t="shared" si="310"/>
        <v>#DIV/0!</v>
      </c>
      <c r="AH111" s="12" t="e">
        <f t="shared" si="310"/>
        <v>#DIV/0!</v>
      </c>
      <c r="AI111" s="12" t="e">
        <f t="shared" si="310"/>
        <v>#DIV/0!</v>
      </c>
      <c r="AJ111" s="12" t="e">
        <f t="shared" si="310"/>
        <v>#DIV/0!</v>
      </c>
      <c r="AK111" s="12" t="e">
        <f t="shared" si="310"/>
        <v>#DIV/0!</v>
      </c>
      <c r="AL111" s="12" t="e">
        <f t="shared" si="310"/>
        <v>#DIV/0!</v>
      </c>
      <c r="AM111" s="67" t="e">
        <f t="shared" si="310"/>
        <v>#DIV/0!</v>
      </c>
    </row>
    <row r="112" spans="1:101" x14ac:dyDescent="0.25">
      <c r="Z112" t="s">
        <v>47</v>
      </c>
      <c r="AC112" s="25" t="e">
        <f>IF(R99&gt;4,IF(AC111&lt;0.001,"***",IF(AC111&lt;0.01,"**",IF(AC111&lt;0.05,"*","ns"))),"na")</f>
        <v>#DIV/0!</v>
      </c>
      <c r="AD112" s="12" t="e">
        <f t="shared" ref="AD112:AM112" si="311">IF(S99&gt;4,IF(AD111&lt;0.001,"***",IF(AD111&lt;0.01,"**",IF(AD111&lt;0.05,"*","ns"))),"na")</f>
        <v>#DIV/0!</v>
      </c>
      <c r="AE112" s="12" t="str">
        <f t="shared" si="311"/>
        <v>na</v>
      </c>
      <c r="AF112" s="12" t="e">
        <f t="shared" si="311"/>
        <v>#DIV/0!</v>
      </c>
      <c r="AG112" s="12" t="e">
        <f t="shared" si="311"/>
        <v>#DIV/0!</v>
      </c>
      <c r="AH112" s="12" t="e">
        <f t="shared" si="311"/>
        <v>#DIV/0!</v>
      </c>
      <c r="AI112" s="12" t="str">
        <f t="shared" si="311"/>
        <v>na</v>
      </c>
      <c r="AJ112" s="12" t="e">
        <f t="shared" si="311"/>
        <v>#DIV/0!</v>
      </c>
      <c r="AK112" s="12" t="str">
        <f t="shared" si="311"/>
        <v>na</v>
      </c>
      <c r="AL112" s="12" t="str">
        <f t="shared" si="311"/>
        <v>na</v>
      </c>
      <c r="AM112" s="67" t="e">
        <f t="shared" si="311"/>
        <v>#DIV/0!</v>
      </c>
    </row>
    <row r="114" spans="12:66" x14ac:dyDescent="0.25">
      <c r="L114" s="15"/>
      <c r="BK114" s="15" t="s">
        <v>202</v>
      </c>
    </row>
    <row r="115" spans="12:66" x14ac:dyDescent="0.25">
      <c r="L115" s="12"/>
      <c r="BK115" s="12" t="s">
        <v>62</v>
      </c>
      <c r="BL115">
        <v>2015</v>
      </c>
      <c r="BM115">
        <v>2018</v>
      </c>
      <c r="BN115">
        <v>2021</v>
      </c>
    </row>
    <row r="116" spans="12:66" x14ac:dyDescent="0.25">
      <c r="L116" s="12"/>
      <c r="M116" s="12"/>
      <c r="N116" s="12"/>
      <c r="O116" s="12"/>
      <c r="BK116" s="12" t="s">
        <v>13</v>
      </c>
      <c r="BL116" s="12" t="e">
        <f>#REF!</f>
        <v>#REF!</v>
      </c>
      <c r="BM116" s="12" t="e">
        <f>#REF!</f>
        <v>#REF!</v>
      </c>
      <c r="BN116" s="12">
        <f>CB100</f>
        <v>6.3992933184364373E-2</v>
      </c>
    </row>
    <row r="117" spans="12:66" x14ac:dyDescent="0.25">
      <c r="L117" s="12"/>
      <c r="M117" s="12"/>
      <c r="N117" s="12"/>
      <c r="O117" s="12"/>
      <c r="BK117" s="12" t="s">
        <v>49</v>
      </c>
      <c r="BL117" s="12" t="e">
        <f>#REF!</f>
        <v>#REF!</v>
      </c>
      <c r="BM117" s="12" t="e">
        <f>#REF!</f>
        <v>#REF!</v>
      </c>
      <c r="BN117" s="12">
        <f>CC100</f>
        <v>6.6306134787841045E-2</v>
      </c>
    </row>
    <row r="118" spans="12:66" x14ac:dyDescent="0.25">
      <c r="L118" s="12"/>
      <c r="M118" s="12"/>
      <c r="N118" s="12"/>
      <c r="O118" s="12"/>
      <c r="BK118" s="12" t="s">
        <v>15</v>
      </c>
      <c r="BL118" s="12" t="e">
        <f>#REF!</f>
        <v>#REF!</v>
      </c>
      <c r="BM118" s="12" t="e">
        <f>#REF!</f>
        <v>#REF!</v>
      </c>
      <c r="BN118" s="12">
        <f>CD100</f>
        <v>5.1227872935803588E-2</v>
      </c>
    </row>
    <row r="119" spans="12:66" x14ac:dyDescent="0.25">
      <c r="L119" s="12"/>
      <c r="M119" s="12"/>
      <c r="N119" s="12"/>
      <c r="O119" s="12"/>
      <c r="BK119" s="12" t="s">
        <v>16</v>
      </c>
      <c r="BL119" s="12" t="e">
        <f>#REF!</f>
        <v>#REF!</v>
      </c>
      <c r="BM119" s="12" t="e">
        <f>#REF!</f>
        <v>#REF!</v>
      </c>
      <c r="BN119" s="12">
        <f>CE100</f>
        <v>8.1543593905057138E-2</v>
      </c>
    </row>
    <row r="120" spans="12:66" x14ac:dyDescent="0.25">
      <c r="L120" s="12"/>
      <c r="M120" s="12"/>
      <c r="N120" s="12"/>
      <c r="O120" s="12"/>
      <c r="BK120" s="12" t="s">
        <v>17</v>
      </c>
      <c r="BL120" s="12" t="e">
        <f>#REF!</f>
        <v>#REF!</v>
      </c>
      <c r="BM120" s="12" t="e">
        <f>#REF!</f>
        <v>#REF!</v>
      </c>
      <c r="BN120" s="12">
        <f>CF100</f>
        <v>8.0722305536873845E-2</v>
      </c>
    </row>
    <row r="121" spans="12:66" x14ac:dyDescent="0.25">
      <c r="L121" s="12"/>
      <c r="M121" s="12"/>
      <c r="N121" s="12"/>
      <c r="O121" s="12"/>
      <c r="BK121" s="12" t="s">
        <v>18</v>
      </c>
      <c r="BL121" s="12" t="e">
        <f>#REF!</f>
        <v>#REF!</v>
      </c>
      <c r="BM121" s="12" t="e">
        <f>#REF!</f>
        <v>#REF!</v>
      </c>
      <c r="BN121" s="12">
        <f>CG100</f>
        <v>6.1390995327424334E-2</v>
      </c>
    </row>
    <row r="122" spans="12:66" x14ac:dyDescent="0.25">
      <c r="L122" s="12"/>
      <c r="M122" s="12"/>
      <c r="N122" s="12"/>
      <c r="O122" s="12"/>
      <c r="BK122" s="12" t="s">
        <v>19</v>
      </c>
      <c r="BL122" s="12" t="e">
        <f>#REF!</f>
        <v>#REF!</v>
      </c>
      <c r="BM122" s="12" t="e">
        <f>#REF!</f>
        <v>#REF!</v>
      </c>
      <c r="BN122" s="12">
        <f>CH100</f>
        <v>5.5117494120951113E-2</v>
      </c>
    </row>
    <row r="123" spans="12:66" x14ac:dyDescent="0.25">
      <c r="L123" s="12"/>
      <c r="M123" s="12"/>
      <c r="N123" s="12"/>
      <c r="O123" s="12"/>
      <c r="BK123" s="12" t="s">
        <v>20</v>
      </c>
      <c r="BL123" s="12" t="e">
        <f>#REF!</f>
        <v>#REF!</v>
      </c>
      <c r="BM123" s="12" t="e">
        <f>#REF!</f>
        <v>#REF!</v>
      </c>
      <c r="BN123" s="12">
        <f>CI100</f>
        <v>5.387635204309979E-2</v>
      </c>
    </row>
    <row r="124" spans="12:66" x14ac:dyDescent="0.25">
      <c r="L124" s="12"/>
      <c r="M124" s="12"/>
      <c r="N124" s="12"/>
      <c r="O124" s="12"/>
      <c r="BK124" s="12" t="s">
        <v>21</v>
      </c>
      <c r="BL124" s="12" t="e">
        <f>#REF!</f>
        <v>#REF!</v>
      </c>
      <c r="BM124" s="12" t="e">
        <f>#REF!</f>
        <v>#REF!</v>
      </c>
      <c r="BN124" s="12">
        <f>CJ100</f>
        <v>1.0000000000000004E-2</v>
      </c>
    </row>
    <row r="125" spans="12:66" x14ac:dyDescent="0.25">
      <c r="L125" s="12"/>
      <c r="M125" s="12"/>
      <c r="N125" s="12"/>
      <c r="O125" s="12"/>
      <c r="BK125" s="12" t="s">
        <v>22</v>
      </c>
      <c r="BL125" s="12" t="e">
        <f>#REF!</f>
        <v>#REF!</v>
      </c>
      <c r="BM125" s="12" t="e">
        <f>#REF!</f>
        <v>#REF!</v>
      </c>
      <c r="BN125" s="12">
        <f>CK100</f>
        <v>0.16345717632817874</v>
      </c>
    </row>
    <row r="126" spans="12:66" x14ac:dyDescent="0.25">
      <c r="L126" s="12"/>
      <c r="M126" s="12"/>
      <c r="N126" s="12"/>
      <c r="O126" s="12"/>
      <c r="BK126" s="12" t="s">
        <v>82</v>
      </c>
      <c r="BL126" s="12" t="e">
        <f>#REF!</f>
        <v>#REF!</v>
      </c>
      <c r="BM126" s="12" t="e">
        <f>#REF!</f>
        <v>#REF!</v>
      </c>
      <c r="BN126" s="12">
        <f>CL100</f>
        <v>3.7810963993782046E-2</v>
      </c>
    </row>
    <row r="127" spans="12:66" x14ac:dyDescent="0.25">
      <c r="L127" s="12"/>
      <c r="BK127" s="12" t="s">
        <v>10</v>
      </c>
    </row>
    <row r="128" spans="12:66" x14ac:dyDescent="0.25">
      <c r="L128" s="12"/>
      <c r="M128" s="12"/>
      <c r="N128" s="12"/>
      <c r="O128" s="12"/>
      <c r="BK128" s="12" t="s">
        <v>13</v>
      </c>
      <c r="BL128" s="12" t="e">
        <f>#REF!</f>
        <v>#REF!</v>
      </c>
      <c r="BM128" s="12" t="e">
        <f>#REF!</f>
        <v>#REF!</v>
      </c>
      <c r="BN128" s="12">
        <f>CM100</f>
        <v>0.66229192126143566</v>
      </c>
    </row>
    <row r="129" spans="12:66" x14ac:dyDescent="0.25">
      <c r="L129" s="12"/>
      <c r="M129" s="12"/>
      <c r="N129" s="12"/>
      <c r="O129" s="12"/>
      <c r="BK129" s="12" t="s">
        <v>49</v>
      </c>
      <c r="BL129" s="12" t="e">
        <f>#REF!</f>
        <v>#REF!</v>
      </c>
      <c r="BM129" s="12" t="e">
        <f>#REF!</f>
        <v>#REF!</v>
      </c>
      <c r="BN129" s="12">
        <f>CN100</f>
        <v>0.42078514214871932</v>
      </c>
    </row>
    <row r="130" spans="12:66" x14ac:dyDescent="0.25">
      <c r="L130" s="12"/>
      <c r="M130" s="12"/>
      <c r="N130" s="12"/>
      <c r="O130" s="12"/>
      <c r="BK130" s="12" t="s">
        <v>15</v>
      </c>
      <c r="BL130" s="12" t="e">
        <f>#REF!</f>
        <v>#REF!</v>
      </c>
      <c r="BM130" s="12" t="e">
        <f>#REF!</f>
        <v>#REF!</v>
      </c>
      <c r="BN130" s="12">
        <f>CO100</f>
        <v>0.15055115555657908</v>
      </c>
    </row>
    <row r="131" spans="12:66" x14ac:dyDescent="0.25">
      <c r="L131" s="12"/>
      <c r="M131" s="12"/>
      <c r="N131" s="12"/>
      <c r="O131" s="12"/>
      <c r="BK131" s="12" t="s">
        <v>16</v>
      </c>
      <c r="BL131" s="12" t="e">
        <f>#REF!</f>
        <v>#REF!</v>
      </c>
      <c r="BM131" s="12" t="e">
        <f>#REF!</f>
        <v>#REF!</v>
      </c>
      <c r="BN131" s="12">
        <f>CP100</f>
        <v>0.67552355353169957</v>
      </c>
    </row>
    <row r="132" spans="12:66" x14ac:dyDescent="0.25">
      <c r="L132" s="135"/>
      <c r="M132" s="12"/>
      <c r="N132" s="12"/>
      <c r="O132" s="12"/>
      <c r="BK132" s="135" t="s">
        <v>17</v>
      </c>
      <c r="BL132" s="12" t="e">
        <f>#REF!</f>
        <v>#REF!</v>
      </c>
      <c r="BM132" s="12" t="e">
        <f>#REF!</f>
        <v>#REF!</v>
      </c>
      <c r="BN132" s="12">
        <f>CQ100</f>
        <v>0.66486782843714132</v>
      </c>
    </row>
    <row r="133" spans="12:66" x14ac:dyDescent="0.25">
      <c r="L133" s="12"/>
      <c r="M133" s="12"/>
      <c r="N133" s="12"/>
      <c r="O133" s="12"/>
      <c r="BK133" s="12" t="s">
        <v>18</v>
      </c>
      <c r="BL133" s="12" t="e">
        <f>#REF!</f>
        <v>#REF!</v>
      </c>
      <c r="BM133" s="12" t="e">
        <f>#REF!</f>
        <v>#REF!</v>
      </c>
      <c r="BN133" s="12">
        <f>CR100</f>
        <v>0.66823016753428699</v>
      </c>
    </row>
    <row r="134" spans="12:66" x14ac:dyDescent="0.25">
      <c r="L134" s="12"/>
      <c r="M134" s="12"/>
      <c r="N134" s="12"/>
      <c r="O134" s="12"/>
      <c r="BK134" s="12" t="s">
        <v>19</v>
      </c>
      <c r="BL134" s="12" t="e">
        <f>#REF!</f>
        <v>#REF!</v>
      </c>
      <c r="BM134" s="12" t="e">
        <f>#REF!</f>
        <v>#REF!</v>
      </c>
      <c r="BN134" s="12">
        <f>CS100</f>
        <v>0.31774211285916798</v>
      </c>
    </row>
    <row r="135" spans="12:66" x14ac:dyDescent="0.25">
      <c r="L135" s="12"/>
      <c r="M135" s="12"/>
      <c r="N135" s="12"/>
      <c r="O135" s="12"/>
      <c r="BK135" s="12" t="s">
        <v>20</v>
      </c>
      <c r="BL135" s="12" t="e">
        <f>#REF!</f>
        <v>#REF!</v>
      </c>
      <c r="BM135" s="12" t="e">
        <f>#REF!</f>
        <v>#REF!</v>
      </c>
      <c r="BN135" s="12">
        <f>CT100</f>
        <v>0.5237577560077471</v>
      </c>
    </row>
    <row r="136" spans="12:66" x14ac:dyDescent="0.25">
      <c r="L136" s="12"/>
      <c r="M136" s="12"/>
      <c r="N136" s="12"/>
      <c r="O136" s="12"/>
      <c r="BK136" s="12" t="s">
        <v>21</v>
      </c>
      <c r="BL136" s="12" t="e">
        <f>#REF!</f>
        <v>#REF!</v>
      </c>
      <c r="BM136" s="12" t="e">
        <f>#REF!</f>
        <v>#REF!</v>
      </c>
      <c r="BN136" s="12">
        <f>CU100</f>
        <v>1.0000000000000004E-2</v>
      </c>
    </row>
    <row r="137" spans="12:66" x14ac:dyDescent="0.25">
      <c r="L137" s="12"/>
      <c r="M137" s="12"/>
      <c r="N137" s="12"/>
      <c r="O137" s="12"/>
      <c r="BK137" s="12" t="s">
        <v>22</v>
      </c>
      <c r="BL137" s="12" t="e">
        <f>#REF!</f>
        <v>#REF!</v>
      </c>
      <c r="BM137" s="12" t="e">
        <f>#REF!</f>
        <v>#REF!</v>
      </c>
      <c r="BN137" s="12">
        <f>CV100</f>
        <v>0.51380595295583698</v>
      </c>
    </row>
    <row r="138" spans="12:66" x14ac:dyDescent="0.25">
      <c r="L138" s="12"/>
      <c r="M138" s="12"/>
      <c r="N138" s="12"/>
      <c r="O138" s="12"/>
      <c r="BK138" s="12" t="s">
        <v>82</v>
      </c>
      <c r="BL138" s="12" t="e">
        <f>#REF!</f>
        <v>#REF!</v>
      </c>
      <c r="BM138" s="12" t="e">
        <f>#REF!</f>
        <v>#REF!</v>
      </c>
      <c r="BN138" s="12">
        <f>CW100</f>
        <v>0.36811744511965755</v>
      </c>
    </row>
  </sheetData>
  <mergeCells count="108">
    <mergeCell ref="BJ68:BJ69"/>
    <mergeCell ref="BQ68:BZ68"/>
    <mergeCell ref="CB68:CK68"/>
    <mergeCell ref="CM68:CV68"/>
    <mergeCell ref="BM69:BM70"/>
    <mergeCell ref="BN69:BN70"/>
    <mergeCell ref="BO69:BO70"/>
    <mergeCell ref="BP69:BP70"/>
    <mergeCell ref="BR69:BU69"/>
    <mergeCell ref="BX69:BZ69"/>
    <mergeCell ref="CC69:CF69"/>
    <mergeCell ref="CI69:CK69"/>
    <mergeCell ref="CN69:CQ69"/>
    <mergeCell ref="CT69:CV69"/>
    <mergeCell ref="BQ70:BQ71"/>
    <mergeCell ref="CB70:CB71"/>
    <mergeCell ref="CM70:CM71"/>
    <mergeCell ref="BM71:BP71"/>
    <mergeCell ref="K68:K69"/>
    <mergeCell ref="R68:AA68"/>
    <mergeCell ref="AC68:AL68"/>
    <mergeCell ref="AN68:AW68"/>
    <mergeCell ref="N69:N70"/>
    <mergeCell ref="O69:O70"/>
    <mergeCell ref="P69:P70"/>
    <mergeCell ref="Q69:Q70"/>
    <mergeCell ref="S69:V69"/>
    <mergeCell ref="Y69:AA69"/>
    <mergeCell ref="AD69:AG69"/>
    <mergeCell ref="AJ69:AL69"/>
    <mergeCell ref="AO69:AR69"/>
    <mergeCell ref="AU69:AW69"/>
    <mergeCell ref="R70:R71"/>
    <mergeCell ref="AC70:AC71"/>
    <mergeCell ref="AN70:AN71"/>
    <mergeCell ref="N71:Q71"/>
    <mergeCell ref="GG2:GI2"/>
    <mergeCell ref="GL2:GO2"/>
    <mergeCell ref="GR2:GT2"/>
    <mergeCell ref="R3:R4"/>
    <mergeCell ref="AC3:AC4"/>
    <mergeCell ref="AN3:AN4"/>
    <mergeCell ref="BQ3:BQ4"/>
    <mergeCell ref="CB3:CB4"/>
    <mergeCell ref="CM3:CM4"/>
    <mergeCell ref="DP3:DP4"/>
    <mergeCell ref="EA3:EA4"/>
    <mergeCell ref="EL3:EL4"/>
    <mergeCell ref="FO3:FO4"/>
    <mergeCell ref="FZ3:FZ4"/>
    <mergeCell ref="GK3:GK4"/>
    <mergeCell ref="N4:Q4"/>
    <mergeCell ref="BM4:BP4"/>
    <mergeCell ref="DL4:DO4"/>
    <mergeCell ref="FK4:FN4"/>
    <mergeCell ref="FK2:FK3"/>
    <mergeCell ref="FL2:FL3"/>
    <mergeCell ref="FM2:FM3"/>
    <mergeCell ref="FN2:FN3"/>
    <mergeCell ref="FP2:FS2"/>
    <mergeCell ref="FO1:FX1"/>
    <mergeCell ref="FZ1:GI1"/>
    <mergeCell ref="GK1:GT1"/>
    <mergeCell ref="N2:N3"/>
    <mergeCell ref="O2:O3"/>
    <mergeCell ref="P2:P3"/>
    <mergeCell ref="Q2:Q3"/>
    <mergeCell ref="S2:V2"/>
    <mergeCell ref="Y2:AA2"/>
    <mergeCell ref="AD2:AG2"/>
    <mergeCell ref="AJ2:AL2"/>
    <mergeCell ref="AO2:AR2"/>
    <mergeCell ref="AU2:AW2"/>
    <mergeCell ref="BM2:BM3"/>
    <mergeCell ref="BN2:BN3"/>
    <mergeCell ref="BO2:BO3"/>
    <mergeCell ref="BP2:BP3"/>
    <mergeCell ref="BR2:BU2"/>
    <mergeCell ref="BX2:BZ2"/>
    <mergeCell ref="CC2:CF2"/>
    <mergeCell ref="CI2:CK2"/>
    <mergeCell ref="CN2:CQ2"/>
    <mergeCell ref="FV2:FX2"/>
    <mergeCell ref="GA2:GD2"/>
    <mergeCell ref="DP1:DY1"/>
    <mergeCell ref="EA1:EJ1"/>
    <mergeCell ref="EL1:EU1"/>
    <mergeCell ref="FH1:FH2"/>
    <mergeCell ref="CT2:CV2"/>
    <mergeCell ref="DL2:DL3"/>
    <mergeCell ref="DM2:DM3"/>
    <mergeCell ref="DN2:DN3"/>
    <mergeCell ref="DO2:DO3"/>
    <mergeCell ref="DQ2:DT2"/>
    <mergeCell ref="DW2:DY2"/>
    <mergeCell ref="EB2:EE2"/>
    <mergeCell ref="EH2:EJ2"/>
    <mergeCell ref="EM2:EP2"/>
    <mergeCell ref="ES2:EU2"/>
    <mergeCell ref="K1:K2"/>
    <mergeCell ref="R1:AA1"/>
    <mergeCell ref="AC1:AL1"/>
    <mergeCell ref="AN1:AW1"/>
    <mergeCell ref="BJ1:BJ2"/>
    <mergeCell ref="BQ1:BZ1"/>
    <mergeCell ref="CB1:CK1"/>
    <mergeCell ref="CM1:CV1"/>
    <mergeCell ref="DI1:DI2"/>
  </mergeCells>
  <pageMargins left="0.7" right="0.7" top="0.75" bottom="0.75" header="0.3" footer="0.3"/>
  <pageSetup paperSize="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Colophon</vt:lpstr>
      <vt:lpstr>Index</vt:lpstr>
      <vt:lpstr>Glossary + Refs</vt:lpstr>
      <vt:lpstr>Manual</vt:lpstr>
      <vt:lpstr>COE v3</vt:lpstr>
      <vt:lpstr>FF v3</vt:lpstr>
      <vt:lpstr>DB v3</vt:lpstr>
      <vt:lpstr>VD v3</vt:lpstr>
      <vt:lpstr>NZKZ v3</vt:lpstr>
      <vt:lpstr>VvdR v3</vt:lpstr>
      <vt:lpstr>KB - H1170 v3</vt:lpstr>
      <vt:lpstr>BB v3</vt:lpstr>
      <vt:lpstr>OCSa v3</vt:lpstr>
      <vt:lpstr>OCMu v3</vt:lpstr>
      <vt:lpstr>OCcs v3</vt:lpstr>
      <vt:lpstr>CSa v3</vt:lpstr>
      <vt:lpstr>CMu v3</vt:lpstr>
      <vt:lpstr>Ccs v3</vt:lpstr>
      <vt:lpstr>H1110b v3</vt:lpstr>
      <vt:lpstr>H1110c v3</vt:lpstr>
      <vt:lpstr>Colophon!_Hlk127959304</vt:lpstr>
      <vt:lpstr>Colophon!_Hlk127969286</vt:lpstr>
      <vt:lpstr>Colophon!_Hlk128390679</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Ecoauthor</dc:creator>
  <cp:lastModifiedBy>Maarten Japink</cp:lastModifiedBy>
  <dcterms:created xsi:type="dcterms:W3CDTF">2017-10-23T10:25:51Z</dcterms:created>
  <dcterms:modified xsi:type="dcterms:W3CDTF">2023-11-27T10:19:49Z</dcterms:modified>
</cp:coreProperties>
</file>