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FinalBackup\D\Pyramid\Abhay\DreamOnAction\Other\"/>
    </mc:Choice>
  </mc:AlternateContent>
  <xr:revisionPtr revIDLastSave="0" documentId="13_ncr:1_{F0BB9590-A184-4D69-9B54-2AB33CE484E1}" xr6:coauthVersionLast="47" xr6:coauthVersionMax="47" xr10:uidLastSave="{00000000-0000-0000-0000-000000000000}"/>
  <bookViews>
    <workbookView xWindow="-120" yWindow="-120" windowWidth="20730" windowHeight="11160" xr2:uid="{00000000-000D-0000-FFFF-FFFF00000000}"/>
  </bookViews>
  <sheets>
    <sheet name="Tezz" sheetId="29" r:id="rId1"/>
    <sheet name="MachineLearningAndCorrection" sheetId="25" r:id="rId2"/>
    <sheet name="6A" sheetId="27" r:id="rId3"/>
    <sheet name="PredictiveLogic" sheetId="19" r:id="rId4"/>
    <sheet name="TIMESHEET-App2" sheetId="18" state="hidden" r:id="rId5"/>
    <sheet name="Old" sheetId="2" state="hidden" r:id="rId6"/>
    <sheet name="Rule" sheetId="3" state="hidden" r:id="rId7"/>
    <sheet name="Sheet3" sheetId="4" state="hidden" r:id="rId8"/>
    <sheet name="Sheet1" sheetId="8" state="hidden" r:id="rId9"/>
    <sheet name="Dashboard" sheetId="6" state="hidden" r:id="rId10"/>
    <sheet name="TIMESHEET" sheetId="7" state="hidden" r:id="rId11"/>
    <sheet name="TIMESHEET-App1" sheetId="10" state="hidden" r:id="rId12"/>
    <sheet name="TIMESHEET-SP" sheetId="15" state="hidden" r:id="rId13"/>
    <sheet name="HEDGING RULE" sheetId="9" state="hidden" r:id="rId14"/>
    <sheet name="Single Player" sheetId="11" state="hidden" r:id="rId15"/>
    <sheet name="Flow" sheetId="21" r:id="rId16"/>
    <sheet name="Resistance" sheetId="22" r:id="rId17"/>
    <sheet name="Rule12-New" sheetId="28" r:id="rId18"/>
    <sheet name="New-Flowstrategy" sheetId="30" r:id="rId19"/>
    <sheet name="3 Anchor" sheetId="24" r:id="rId20"/>
    <sheet name="MachineLearning" sheetId="23" r:id="rId21"/>
    <sheet name="Other Break" sheetId="17" r:id="rId22"/>
    <sheet name="TelegramLink" sheetId="26" r:id="rId23"/>
    <sheet name="Rule7" sheetId="31"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9" l="1"/>
  <c r="B4" i="29" s="1"/>
  <c r="B10" i="29"/>
  <c r="B7" i="19"/>
  <c r="B3" i="25"/>
  <c r="B4" i="25" s="1"/>
  <c r="B3" i="19"/>
  <c r="V2" i="17"/>
  <c r="V3" i="17"/>
  <c r="V4" i="17"/>
  <c r="V5" i="17"/>
  <c r="V6" i="17"/>
  <c r="V7" i="17"/>
  <c r="V8" i="17"/>
  <c r="V9" i="17"/>
  <c r="V10" i="17"/>
  <c r="V11" i="17"/>
  <c r="V12" i="17"/>
  <c r="V13" i="17"/>
  <c r="V14" i="17"/>
  <c r="V15" i="17"/>
  <c r="V16" i="17"/>
  <c r="V17" i="17"/>
  <c r="V1" i="17"/>
  <c r="B10" i="19"/>
  <c r="B5" i="19" s="1"/>
  <c r="B10" i="18"/>
  <c r="B5" i="18" s="1"/>
  <c r="B3" i="18"/>
  <c r="B4" i="18" s="1"/>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AF40" i="18"/>
  <c r="AG40" i="18"/>
  <c r="AH40" i="18"/>
  <c r="AI40" i="18"/>
  <c r="AJ40" i="18"/>
  <c r="AK40" i="18"/>
  <c r="AL40" i="18"/>
  <c r="AM40" i="18"/>
  <c r="AN40" i="18"/>
  <c r="AO40" i="18"/>
  <c r="AP40" i="18"/>
  <c r="AQ40" i="18"/>
  <c r="AR40" i="18"/>
  <c r="AS40" i="18"/>
  <c r="AT40" i="18"/>
  <c r="AU40" i="18"/>
  <c r="AV40" i="18"/>
  <c r="AW40" i="18"/>
  <c r="AX40" i="18"/>
  <c r="AY40" i="18"/>
  <c r="AZ40" i="18"/>
  <c r="BA40" i="18"/>
  <c r="BB40" i="18"/>
  <c r="BC40" i="18"/>
  <c r="BD40" i="18"/>
  <c r="BE40" i="18"/>
  <c r="BF40" i="18"/>
  <c r="BG40" i="18"/>
  <c r="BH40" i="18"/>
  <c r="BI40" i="18"/>
  <c r="BJ40" i="18"/>
  <c r="BK40" i="18"/>
  <c r="BL40" i="18"/>
  <c r="BM40" i="18"/>
  <c r="BN40" i="18"/>
  <c r="BO40" i="18"/>
  <c r="BP40" i="18"/>
  <c r="BQ40" i="18"/>
  <c r="BR40" i="18"/>
  <c r="BS40" i="18"/>
  <c r="BT40" i="18"/>
  <c r="D40" i="18"/>
  <c r="B39" i="18"/>
  <c r="B7" i="18" s="1"/>
  <c r="B5" i="29" l="1"/>
  <c r="B6" i="29" s="1"/>
  <c r="B4" i="19"/>
  <c r="B6" i="19" s="1"/>
  <c r="B12" i="25" s="1"/>
  <c r="B10" i="25" s="1"/>
  <c r="B5" i="25" s="1"/>
  <c r="B6" i="25" s="1"/>
  <c r="B8" i="18"/>
  <c r="B6" i="18"/>
  <c r="B40" i="18"/>
  <c r="B4" i="10" l="1"/>
  <c r="B40" i="10"/>
  <c r="U41" i="10"/>
  <c r="V41" i="10"/>
  <c r="W41" i="10"/>
  <c r="X41" i="10"/>
  <c r="Y41" i="10"/>
  <c r="Z41" i="10"/>
  <c r="AA41" i="10"/>
  <c r="AB41" i="10"/>
  <c r="J41" i="10" l="1"/>
  <c r="K41" i="10"/>
  <c r="L41" i="10"/>
  <c r="M41" i="10"/>
  <c r="I41" i="10"/>
  <c r="P41" i="10"/>
  <c r="Q41" i="10"/>
  <c r="R41" i="10"/>
  <c r="S41" i="10"/>
  <c r="T41" i="10"/>
  <c r="H41" i="10" l="1"/>
  <c r="N41" i="10"/>
  <c r="O41" i="10"/>
  <c r="B5" i="10"/>
  <c r="F41" i="10" l="1"/>
  <c r="G41" i="10"/>
  <c r="E41" i="10" l="1"/>
  <c r="B8" i="10" l="1"/>
  <c r="C41" i="10"/>
  <c r="D41" i="10"/>
  <c r="I19" i="15"/>
  <c r="X7" i="15"/>
  <c r="B4" i="15"/>
  <c r="B5" i="15" s="1"/>
  <c r="B7" i="15" s="1"/>
  <c r="X2" i="15"/>
  <c r="Y2" i="15" s="1"/>
  <c r="W1" i="15"/>
  <c r="B41" i="10" l="1"/>
  <c r="B9" i="10" s="1"/>
  <c r="J16" i="11"/>
  <c r="AM7" i="10" l="1"/>
  <c r="AL1" i="10"/>
  <c r="B6" i="10" s="1"/>
  <c r="B7" i="10" l="1"/>
  <c r="AM2" i="10"/>
  <c r="AN2" i="10" s="1"/>
  <c r="B4" i="7"/>
  <c r="B5" i="7" s="1"/>
  <c r="C4" i="7" l="1"/>
  <c r="J48" i="7" l="1"/>
  <c r="H2" i="8" l="1"/>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1" i="8"/>
  <c r="E2" i="8"/>
  <c r="F2" i="8"/>
  <c r="E3" i="8"/>
  <c r="F3" i="8"/>
  <c r="E4" i="8"/>
  <c r="F4" i="8"/>
  <c r="E5" i="8"/>
  <c r="F5" i="8"/>
  <c r="E6" i="8"/>
  <c r="F6" i="8"/>
  <c r="E7" i="8"/>
  <c r="F7" i="8"/>
  <c r="E8" i="8"/>
  <c r="F8" i="8"/>
  <c r="E9" i="8"/>
  <c r="F9" i="8"/>
  <c r="E10" i="8"/>
  <c r="F10" i="8"/>
  <c r="E11" i="8"/>
  <c r="F11" i="8"/>
  <c r="E12" i="8"/>
  <c r="F12" i="8"/>
  <c r="E13" i="8"/>
  <c r="F13" i="8"/>
  <c r="E14" i="8"/>
  <c r="F14" i="8"/>
  <c r="E15" i="8"/>
  <c r="F15" i="8"/>
  <c r="E16" i="8"/>
  <c r="F16" i="8"/>
  <c r="E17" i="8"/>
  <c r="F17" i="8"/>
  <c r="E18" i="8"/>
  <c r="F18" i="8"/>
  <c r="E19" i="8"/>
  <c r="F19" i="8"/>
  <c r="E20" i="8"/>
  <c r="F20" i="8"/>
  <c r="F1" i="8"/>
  <c r="E1" i="8"/>
  <c r="X7" i="7" l="1"/>
  <c r="W1" i="7" l="1"/>
  <c r="B6" i="7" s="1"/>
  <c r="D4" i="7"/>
  <c r="D6" i="2"/>
  <c r="M253" i="2"/>
  <c r="N253" i="2"/>
  <c r="M6" i="2"/>
  <c r="P6" i="2" s="1"/>
  <c r="N6" i="2"/>
  <c r="M7" i="2"/>
  <c r="N7" i="2"/>
  <c r="M8" i="2"/>
  <c r="N8" i="2"/>
  <c r="M9" i="2"/>
  <c r="N9" i="2"/>
  <c r="M10" i="2"/>
  <c r="P10" i="2" s="1"/>
  <c r="N10" i="2"/>
  <c r="M11" i="2"/>
  <c r="N11" i="2"/>
  <c r="M12" i="2"/>
  <c r="N12" i="2"/>
  <c r="M13" i="2"/>
  <c r="N13" i="2"/>
  <c r="M14" i="2"/>
  <c r="P14" i="2" s="1"/>
  <c r="N14" i="2"/>
  <c r="M15" i="2"/>
  <c r="N15" i="2"/>
  <c r="M16" i="2"/>
  <c r="N16" i="2"/>
  <c r="M17" i="2"/>
  <c r="N17" i="2"/>
  <c r="M18" i="2"/>
  <c r="P18" i="2" s="1"/>
  <c r="N18" i="2"/>
  <c r="M19" i="2"/>
  <c r="N19" i="2"/>
  <c r="M20" i="2"/>
  <c r="N20" i="2"/>
  <c r="M21" i="2"/>
  <c r="N21" i="2"/>
  <c r="M22" i="2"/>
  <c r="P22" i="2" s="1"/>
  <c r="N22" i="2"/>
  <c r="M23" i="2"/>
  <c r="N23" i="2"/>
  <c r="M24" i="2"/>
  <c r="N24" i="2"/>
  <c r="M25" i="2"/>
  <c r="N25" i="2"/>
  <c r="M26" i="2"/>
  <c r="P26" i="2" s="1"/>
  <c r="N26" i="2"/>
  <c r="M27" i="2"/>
  <c r="N27" i="2"/>
  <c r="M28" i="2"/>
  <c r="N28" i="2"/>
  <c r="M29" i="2"/>
  <c r="N29" i="2"/>
  <c r="M30" i="2"/>
  <c r="P30" i="2" s="1"/>
  <c r="N30" i="2"/>
  <c r="M31" i="2"/>
  <c r="N31" i="2"/>
  <c r="M32" i="2"/>
  <c r="N32" i="2"/>
  <c r="M33" i="2"/>
  <c r="N33" i="2"/>
  <c r="M34" i="2"/>
  <c r="P34" i="2" s="1"/>
  <c r="N34" i="2"/>
  <c r="M35" i="2"/>
  <c r="N35" i="2"/>
  <c r="M36" i="2"/>
  <c r="N36" i="2"/>
  <c r="M37" i="2"/>
  <c r="N37" i="2"/>
  <c r="M38" i="2"/>
  <c r="P38" i="2" s="1"/>
  <c r="N38" i="2"/>
  <c r="M39" i="2"/>
  <c r="N39" i="2"/>
  <c r="M40" i="2"/>
  <c r="N40" i="2"/>
  <c r="M41" i="2"/>
  <c r="N41" i="2"/>
  <c r="M42" i="2"/>
  <c r="P42" i="2" s="1"/>
  <c r="N42" i="2"/>
  <c r="M43" i="2"/>
  <c r="N43" i="2"/>
  <c r="M44" i="2"/>
  <c r="N44" i="2"/>
  <c r="M45" i="2"/>
  <c r="N45" i="2"/>
  <c r="M46" i="2"/>
  <c r="P46" i="2" s="1"/>
  <c r="N46" i="2"/>
  <c r="M47" i="2"/>
  <c r="N47" i="2"/>
  <c r="M48" i="2"/>
  <c r="N48" i="2"/>
  <c r="M49" i="2"/>
  <c r="N49" i="2"/>
  <c r="M50" i="2"/>
  <c r="P50" i="2" s="1"/>
  <c r="N50" i="2"/>
  <c r="M51" i="2"/>
  <c r="N51" i="2"/>
  <c r="M52" i="2"/>
  <c r="N52" i="2"/>
  <c r="M53" i="2"/>
  <c r="N53" i="2"/>
  <c r="M54" i="2"/>
  <c r="P54" i="2" s="1"/>
  <c r="N54" i="2"/>
  <c r="M55" i="2"/>
  <c r="N55" i="2"/>
  <c r="M56" i="2"/>
  <c r="N56" i="2"/>
  <c r="M57" i="2"/>
  <c r="N57" i="2"/>
  <c r="M58" i="2"/>
  <c r="P58" i="2" s="1"/>
  <c r="N58" i="2"/>
  <c r="M59" i="2"/>
  <c r="N59" i="2"/>
  <c r="M60" i="2"/>
  <c r="N60" i="2"/>
  <c r="M61" i="2"/>
  <c r="N61" i="2"/>
  <c r="M62" i="2"/>
  <c r="P62" i="2" s="1"/>
  <c r="N62" i="2"/>
  <c r="M63" i="2"/>
  <c r="N63" i="2"/>
  <c r="M64" i="2"/>
  <c r="N64" i="2"/>
  <c r="M65" i="2"/>
  <c r="N65" i="2"/>
  <c r="M66" i="2"/>
  <c r="P66" i="2" s="1"/>
  <c r="N66" i="2"/>
  <c r="M67" i="2"/>
  <c r="N67" i="2"/>
  <c r="M68" i="2"/>
  <c r="N68" i="2"/>
  <c r="M69" i="2"/>
  <c r="N69" i="2"/>
  <c r="M70" i="2"/>
  <c r="P70" i="2" s="1"/>
  <c r="N70" i="2"/>
  <c r="M71" i="2"/>
  <c r="N71" i="2"/>
  <c r="M72" i="2"/>
  <c r="N72" i="2"/>
  <c r="M73" i="2"/>
  <c r="N73" i="2"/>
  <c r="M74" i="2"/>
  <c r="P74" i="2" s="1"/>
  <c r="N74" i="2"/>
  <c r="M75" i="2"/>
  <c r="N75" i="2"/>
  <c r="M76" i="2"/>
  <c r="N76" i="2"/>
  <c r="M77" i="2"/>
  <c r="N77" i="2"/>
  <c r="M78" i="2"/>
  <c r="P78" i="2" s="1"/>
  <c r="N78" i="2"/>
  <c r="M79" i="2"/>
  <c r="N79" i="2"/>
  <c r="M80" i="2"/>
  <c r="N80" i="2"/>
  <c r="M81" i="2"/>
  <c r="N81" i="2"/>
  <c r="M82" i="2"/>
  <c r="P82" i="2" s="1"/>
  <c r="N82" i="2"/>
  <c r="M83" i="2"/>
  <c r="P83" i="2" s="1"/>
  <c r="N83" i="2"/>
  <c r="M84" i="2"/>
  <c r="N84" i="2"/>
  <c r="M85" i="2"/>
  <c r="N85" i="2"/>
  <c r="M86" i="2"/>
  <c r="P86" i="2" s="1"/>
  <c r="N86" i="2"/>
  <c r="M87" i="2"/>
  <c r="N87" i="2"/>
  <c r="M88" i="2"/>
  <c r="N88" i="2"/>
  <c r="M89" i="2"/>
  <c r="N89" i="2"/>
  <c r="M90" i="2"/>
  <c r="P90" i="2" s="1"/>
  <c r="N90" i="2"/>
  <c r="M91" i="2"/>
  <c r="N91" i="2"/>
  <c r="M92" i="2"/>
  <c r="N92" i="2"/>
  <c r="M93" i="2"/>
  <c r="N93" i="2"/>
  <c r="M94" i="2"/>
  <c r="P94" i="2" s="1"/>
  <c r="N94" i="2"/>
  <c r="M95" i="2"/>
  <c r="N95" i="2"/>
  <c r="M96" i="2"/>
  <c r="N96" i="2"/>
  <c r="M97" i="2"/>
  <c r="N97" i="2"/>
  <c r="M98" i="2"/>
  <c r="P98" i="2" s="1"/>
  <c r="N98" i="2"/>
  <c r="M99" i="2"/>
  <c r="N99" i="2"/>
  <c r="M100" i="2"/>
  <c r="N100" i="2"/>
  <c r="M101" i="2"/>
  <c r="N101" i="2"/>
  <c r="M102" i="2"/>
  <c r="P102" i="2" s="1"/>
  <c r="N102" i="2"/>
  <c r="M103" i="2"/>
  <c r="N103" i="2"/>
  <c r="M104" i="2"/>
  <c r="N104" i="2"/>
  <c r="M105" i="2"/>
  <c r="N105" i="2"/>
  <c r="M106" i="2"/>
  <c r="P106" i="2" s="1"/>
  <c r="N106" i="2"/>
  <c r="M107" i="2"/>
  <c r="N107" i="2"/>
  <c r="M108" i="2"/>
  <c r="N108" i="2"/>
  <c r="M109" i="2"/>
  <c r="N109" i="2"/>
  <c r="M110" i="2"/>
  <c r="P110" i="2" s="1"/>
  <c r="N110" i="2"/>
  <c r="M111" i="2"/>
  <c r="N111" i="2"/>
  <c r="M112" i="2"/>
  <c r="N112" i="2"/>
  <c r="M113" i="2"/>
  <c r="N113" i="2"/>
  <c r="M114" i="2"/>
  <c r="P114" i="2" s="1"/>
  <c r="N114" i="2"/>
  <c r="M115" i="2"/>
  <c r="N115" i="2"/>
  <c r="M116" i="2"/>
  <c r="N116" i="2"/>
  <c r="M117" i="2"/>
  <c r="N117" i="2"/>
  <c r="M118" i="2"/>
  <c r="P118" i="2" s="1"/>
  <c r="N118" i="2"/>
  <c r="M119" i="2"/>
  <c r="P119" i="2" s="1"/>
  <c r="N119" i="2"/>
  <c r="M120" i="2"/>
  <c r="N120" i="2"/>
  <c r="M121" i="2"/>
  <c r="N121" i="2"/>
  <c r="M122" i="2"/>
  <c r="P122" i="2" s="1"/>
  <c r="N122" i="2"/>
  <c r="M123" i="2"/>
  <c r="P123" i="2" s="1"/>
  <c r="N123" i="2"/>
  <c r="M124" i="2"/>
  <c r="N124" i="2"/>
  <c r="M125" i="2"/>
  <c r="N125" i="2"/>
  <c r="M126" i="2"/>
  <c r="P126" i="2" s="1"/>
  <c r="N126" i="2"/>
  <c r="M127" i="2"/>
  <c r="P127" i="2" s="1"/>
  <c r="N127" i="2"/>
  <c r="M128" i="2"/>
  <c r="N128" i="2"/>
  <c r="M129" i="2"/>
  <c r="N129" i="2"/>
  <c r="M130" i="2"/>
  <c r="P130" i="2" s="1"/>
  <c r="N130" i="2"/>
  <c r="M131" i="2"/>
  <c r="P131" i="2" s="1"/>
  <c r="N131" i="2"/>
  <c r="M132" i="2"/>
  <c r="N132" i="2"/>
  <c r="M133" i="2"/>
  <c r="N133" i="2"/>
  <c r="M134" i="2"/>
  <c r="P134" i="2" s="1"/>
  <c r="N134" i="2"/>
  <c r="M135" i="2"/>
  <c r="P135" i="2" s="1"/>
  <c r="N135" i="2"/>
  <c r="M136" i="2"/>
  <c r="N136" i="2"/>
  <c r="M137" i="2"/>
  <c r="N137" i="2"/>
  <c r="M138" i="2"/>
  <c r="P138" i="2" s="1"/>
  <c r="N138" i="2"/>
  <c r="M139" i="2"/>
  <c r="P139" i="2" s="1"/>
  <c r="N139" i="2"/>
  <c r="M140" i="2"/>
  <c r="N140" i="2"/>
  <c r="M141" i="2"/>
  <c r="N141" i="2"/>
  <c r="M142" i="2"/>
  <c r="P142" i="2" s="1"/>
  <c r="N142" i="2"/>
  <c r="M143" i="2"/>
  <c r="P143" i="2" s="1"/>
  <c r="N143" i="2"/>
  <c r="M144" i="2"/>
  <c r="N144" i="2"/>
  <c r="M145" i="2"/>
  <c r="N145" i="2"/>
  <c r="M146" i="2"/>
  <c r="P146" i="2" s="1"/>
  <c r="N146" i="2"/>
  <c r="M147" i="2"/>
  <c r="P147" i="2" s="1"/>
  <c r="N147" i="2"/>
  <c r="M148" i="2"/>
  <c r="N148" i="2"/>
  <c r="M149" i="2"/>
  <c r="N149" i="2"/>
  <c r="M150" i="2"/>
  <c r="P150" i="2" s="1"/>
  <c r="N150" i="2"/>
  <c r="M151" i="2"/>
  <c r="P151" i="2" s="1"/>
  <c r="N151" i="2"/>
  <c r="M152" i="2"/>
  <c r="N152" i="2"/>
  <c r="M153" i="2"/>
  <c r="N153" i="2"/>
  <c r="M154" i="2"/>
  <c r="P154" i="2" s="1"/>
  <c r="N154" i="2"/>
  <c r="M155" i="2"/>
  <c r="P155" i="2" s="1"/>
  <c r="N155" i="2"/>
  <c r="M156" i="2"/>
  <c r="N156" i="2"/>
  <c r="M157" i="2"/>
  <c r="N157" i="2"/>
  <c r="M158" i="2"/>
  <c r="P158" i="2" s="1"/>
  <c r="N158" i="2"/>
  <c r="M159" i="2"/>
  <c r="P159" i="2" s="1"/>
  <c r="N159" i="2"/>
  <c r="M160" i="2"/>
  <c r="N160" i="2"/>
  <c r="M161" i="2"/>
  <c r="N161" i="2"/>
  <c r="M162" i="2"/>
  <c r="P162" i="2" s="1"/>
  <c r="N162" i="2"/>
  <c r="M163" i="2"/>
  <c r="P163" i="2" s="1"/>
  <c r="N163" i="2"/>
  <c r="M164" i="2"/>
  <c r="N164" i="2"/>
  <c r="M165" i="2"/>
  <c r="N165" i="2"/>
  <c r="M166" i="2"/>
  <c r="P166" i="2" s="1"/>
  <c r="N166" i="2"/>
  <c r="M167" i="2"/>
  <c r="P167" i="2" s="1"/>
  <c r="N167" i="2"/>
  <c r="M168" i="2"/>
  <c r="N168" i="2"/>
  <c r="M169" i="2"/>
  <c r="N169" i="2"/>
  <c r="M170" i="2"/>
  <c r="P170" i="2" s="1"/>
  <c r="N170" i="2"/>
  <c r="M171" i="2"/>
  <c r="P171" i="2" s="1"/>
  <c r="N171" i="2"/>
  <c r="M172" i="2"/>
  <c r="N172" i="2"/>
  <c r="M173" i="2"/>
  <c r="N173" i="2"/>
  <c r="M174" i="2"/>
  <c r="P174" i="2" s="1"/>
  <c r="N174" i="2"/>
  <c r="M175" i="2"/>
  <c r="P175" i="2" s="1"/>
  <c r="N175" i="2"/>
  <c r="M176" i="2"/>
  <c r="N176" i="2"/>
  <c r="M177" i="2"/>
  <c r="N177" i="2"/>
  <c r="M178" i="2"/>
  <c r="P178" i="2" s="1"/>
  <c r="N178" i="2"/>
  <c r="M179" i="2"/>
  <c r="N179" i="2"/>
  <c r="M180" i="2"/>
  <c r="N180" i="2"/>
  <c r="M181" i="2"/>
  <c r="N181" i="2"/>
  <c r="M182" i="2"/>
  <c r="P182" i="2" s="1"/>
  <c r="N182" i="2"/>
  <c r="M183" i="2"/>
  <c r="N183" i="2"/>
  <c r="M184" i="2"/>
  <c r="N184" i="2"/>
  <c r="M185" i="2"/>
  <c r="N185" i="2"/>
  <c r="M186" i="2"/>
  <c r="P186" i="2" s="1"/>
  <c r="N186" i="2"/>
  <c r="M187" i="2"/>
  <c r="N187" i="2"/>
  <c r="M188" i="2"/>
  <c r="N188" i="2"/>
  <c r="M189" i="2"/>
  <c r="N189" i="2"/>
  <c r="M190" i="2"/>
  <c r="P190" i="2" s="1"/>
  <c r="N190" i="2"/>
  <c r="M191" i="2"/>
  <c r="N191" i="2"/>
  <c r="M192" i="2"/>
  <c r="N192" i="2"/>
  <c r="M193" i="2"/>
  <c r="N193" i="2"/>
  <c r="M194" i="2"/>
  <c r="P194" i="2" s="1"/>
  <c r="N194" i="2"/>
  <c r="M195" i="2"/>
  <c r="N195" i="2"/>
  <c r="M196" i="2"/>
  <c r="N196" i="2"/>
  <c r="M197" i="2"/>
  <c r="N197" i="2"/>
  <c r="M198" i="2"/>
  <c r="P198" i="2" s="1"/>
  <c r="N198" i="2"/>
  <c r="M199" i="2"/>
  <c r="N199" i="2"/>
  <c r="M200" i="2"/>
  <c r="N200" i="2"/>
  <c r="M201" i="2"/>
  <c r="N201" i="2"/>
  <c r="M202" i="2"/>
  <c r="P202" i="2" s="1"/>
  <c r="N202" i="2"/>
  <c r="M203" i="2"/>
  <c r="N203" i="2"/>
  <c r="M204" i="2"/>
  <c r="N204" i="2"/>
  <c r="M205" i="2"/>
  <c r="N205" i="2"/>
  <c r="M206" i="2"/>
  <c r="P206" i="2" s="1"/>
  <c r="N206" i="2"/>
  <c r="M207" i="2"/>
  <c r="N207" i="2"/>
  <c r="M208" i="2"/>
  <c r="N208" i="2"/>
  <c r="M209" i="2"/>
  <c r="N209" i="2"/>
  <c r="M210" i="2"/>
  <c r="P210" i="2" s="1"/>
  <c r="N210" i="2"/>
  <c r="M211" i="2"/>
  <c r="P211" i="2" s="1"/>
  <c r="N211" i="2"/>
  <c r="M212" i="2"/>
  <c r="N212" i="2"/>
  <c r="M213" i="2"/>
  <c r="N213" i="2"/>
  <c r="M214" i="2"/>
  <c r="P214" i="2" s="1"/>
  <c r="N214" i="2"/>
  <c r="M215" i="2"/>
  <c r="N215" i="2"/>
  <c r="M216" i="2"/>
  <c r="N216" i="2"/>
  <c r="M217" i="2"/>
  <c r="N217" i="2"/>
  <c r="M218" i="2"/>
  <c r="P218" i="2" s="1"/>
  <c r="N218" i="2"/>
  <c r="M219" i="2"/>
  <c r="N219" i="2"/>
  <c r="M220" i="2"/>
  <c r="N220" i="2"/>
  <c r="M221" i="2"/>
  <c r="N221" i="2"/>
  <c r="M222" i="2"/>
  <c r="P222" i="2" s="1"/>
  <c r="N222" i="2"/>
  <c r="M223" i="2"/>
  <c r="N223" i="2"/>
  <c r="M224" i="2"/>
  <c r="N224" i="2"/>
  <c r="M225" i="2"/>
  <c r="N225" i="2"/>
  <c r="M226" i="2"/>
  <c r="P226" i="2" s="1"/>
  <c r="N226" i="2"/>
  <c r="M227" i="2"/>
  <c r="N227" i="2"/>
  <c r="M228" i="2"/>
  <c r="N228" i="2"/>
  <c r="M229" i="2"/>
  <c r="N229" i="2"/>
  <c r="M230" i="2"/>
  <c r="P230" i="2" s="1"/>
  <c r="N230" i="2"/>
  <c r="M231" i="2"/>
  <c r="N231" i="2"/>
  <c r="M232" i="2"/>
  <c r="N232" i="2"/>
  <c r="M233" i="2"/>
  <c r="N233" i="2"/>
  <c r="M234" i="2"/>
  <c r="P234" i="2" s="1"/>
  <c r="N234" i="2"/>
  <c r="M235" i="2"/>
  <c r="N235" i="2"/>
  <c r="M236" i="2"/>
  <c r="N236" i="2"/>
  <c r="M237" i="2"/>
  <c r="N237" i="2"/>
  <c r="M238" i="2"/>
  <c r="P238" i="2" s="1"/>
  <c r="N238" i="2"/>
  <c r="M239" i="2"/>
  <c r="N239" i="2"/>
  <c r="M240" i="2"/>
  <c r="N240" i="2"/>
  <c r="M241" i="2"/>
  <c r="N241" i="2"/>
  <c r="M242" i="2"/>
  <c r="P242" i="2" s="1"/>
  <c r="N242" i="2"/>
  <c r="M243" i="2"/>
  <c r="N243" i="2"/>
  <c r="M244" i="2"/>
  <c r="N244" i="2"/>
  <c r="M245" i="2"/>
  <c r="N245" i="2"/>
  <c r="M246" i="2"/>
  <c r="P246" i="2" s="1"/>
  <c r="N246" i="2"/>
  <c r="M247" i="2"/>
  <c r="N247" i="2"/>
  <c r="M248" i="2"/>
  <c r="N248" i="2"/>
  <c r="M249" i="2"/>
  <c r="N249" i="2"/>
  <c r="M250" i="2"/>
  <c r="P250" i="2" s="1"/>
  <c r="N250" i="2"/>
  <c r="M251" i="2"/>
  <c r="N251" i="2"/>
  <c r="M252" i="2"/>
  <c r="N252" i="2"/>
  <c r="M5" i="2"/>
  <c r="N5" i="2"/>
  <c r="P5" i="2" l="1"/>
  <c r="P249" i="2"/>
  <c r="P245" i="2"/>
  <c r="P241" i="2"/>
  <c r="P237" i="2"/>
  <c r="P233" i="2"/>
  <c r="P229" i="2"/>
  <c r="P225" i="2"/>
  <c r="P221" i="2"/>
  <c r="P217" i="2"/>
  <c r="P213" i="2"/>
  <c r="P209" i="2"/>
  <c r="P205" i="2"/>
  <c r="P201" i="2"/>
  <c r="P197" i="2"/>
  <c r="P193" i="2"/>
  <c r="P189" i="2"/>
  <c r="P185" i="2"/>
  <c r="P181" i="2"/>
  <c r="P177" i="2"/>
  <c r="P173" i="2"/>
  <c r="P169" i="2"/>
  <c r="P165" i="2"/>
  <c r="P161" i="2"/>
  <c r="P157" i="2"/>
  <c r="P153" i="2"/>
  <c r="P149" i="2"/>
  <c r="P145" i="2"/>
  <c r="P141" i="2"/>
  <c r="P137" i="2"/>
  <c r="P133" i="2"/>
  <c r="P129" i="2"/>
  <c r="P125" i="2"/>
  <c r="P121" i="2"/>
  <c r="P117" i="2"/>
  <c r="P113" i="2"/>
  <c r="P109" i="2"/>
  <c r="P105" i="2"/>
  <c r="P101" i="2"/>
  <c r="P97" i="2"/>
  <c r="P93" i="2"/>
  <c r="P89" i="2"/>
  <c r="P85" i="2"/>
  <c r="P81" i="2"/>
  <c r="P77" i="2"/>
  <c r="P73" i="2"/>
  <c r="P69" i="2"/>
  <c r="P65" i="2"/>
  <c r="P61" i="2"/>
  <c r="P57" i="2"/>
  <c r="P53" i="2"/>
  <c r="P49" i="2"/>
  <c r="P45" i="2"/>
  <c r="P41" i="2"/>
  <c r="P25" i="2"/>
  <c r="P21" i="2"/>
  <c r="P17" i="2"/>
  <c r="P13" i="2"/>
  <c r="P9" i="2"/>
  <c r="P253" i="2"/>
  <c r="P247" i="2"/>
  <c r="P223" i="2"/>
  <c r="P195" i="2"/>
  <c r="P239" i="2"/>
  <c r="P203" i="2"/>
  <c r="P251" i="2"/>
  <c r="P219" i="2"/>
  <c r="P187" i="2"/>
  <c r="P235" i="2"/>
  <c r="P183" i="2"/>
  <c r="P243" i="2"/>
  <c r="P215" i="2"/>
  <c r="P191" i="2"/>
  <c r="P115" i="2"/>
  <c r="P111" i="2"/>
  <c r="P107" i="2"/>
  <c r="P103" i="2"/>
  <c r="P99" i="2"/>
  <c r="P95" i="2"/>
  <c r="P91" i="2"/>
  <c r="P75" i="2"/>
  <c r="P67" i="2"/>
  <c r="P59" i="2"/>
  <c r="P51" i="2"/>
  <c r="P43" i="2"/>
  <c r="P19" i="2"/>
  <c r="P231" i="2"/>
  <c r="P207" i="2"/>
  <c r="P179" i="2"/>
  <c r="P227" i="2"/>
  <c r="P199" i="2"/>
  <c r="P248" i="2"/>
  <c r="P240" i="2"/>
  <c r="P236" i="2"/>
  <c r="P232" i="2"/>
  <c r="P228" i="2"/>
  <c r="P224" i="2"/>
  <c r="P220" i="2"/>
  <c r="P216" i="2"/>
  <c r="P212" i="2"/>
  <c r="P208" i="2"/>
  <c r="P204" i="2"/>
  <c r="P196" i="2"/>
  <c r="P192" i="2"/>
  <c r="P188" i="2"/>
  <c r="P184" i="2"/>
  <c r="P180" i="2"/>
  <c r="P176" i="2"/>
  <c r="P172" i="2"/>
  <c r="P168" i="2"/>
  <c r="P164" i="2"/>
  <c r="P160" i="2"/>
  <c r="P156" i="2"/>
  <c r="P152" i="2"/>
  <c r="P148" i="2"/>
  <c r="P144" i="2"/>
  <c r="P140" i="2"/>
  <c r="P136" i="2"/>
  <c r="B136" i="2" s="1"/>
  <c r="P132" i="2"/>
  <c r="P128" i="2"/>
  <c r="P124" i="2"/>
  <c r="P120" i="2"/>
  <c r="P116" i="2"/>
  <c r="P112" i="2"/>
  <c r="P108" i="2"/>
  <c r="P104" i="2"/>
  <c r="P100" i="2"/>
  <c r="P96" i="2"/>
  <c r="P92" i="2"/>
  <c r="P88" i="2"/>
  <c r="P84" i="2"/>
  <c r="P80" i="2"/>
  <c r="P76" i="2"/>
  <c r="P72" i="2"/>
  <c r="P68" i="2"/>
  <c r="P64" i="2"/>
  <c r="P60" i="2"/>
  <c r="P56" i="2"/>
  <c r="P52" i="2"/>
  <c r="P48" i="2"/>
  <c r="P44" i="2"/>
  <c r="P40" i="2"/>
  <c r="Q40" i="2" s="1"/>
  <c r="P24" i="2"/>
  <c r="P20" i="2"/>
  <c r="P16" i="2"/>
  <c r="P12" i="2"/>
  <c r="P8" i="2"/>
  <c r="P252" i="2"/>
  <c r="P244" i="2"/>
  <c r="P87" i="2"/>
  <c r="P79" i="2"/>
  <c r="P71" i="2"/>
  <c r="P63" i="2"/>
  <c r="P55" i="2"/>
  <c r="P47" i="2"/>
  <c r="P39" i="2"/>
  <c r="P23" i="2"/>
  <c r="P15" i="2"/>
  <c r="P11" i="2"/>
  <c r="P7" i="2"/>
  <c r="O200" i="2"/>
  <c r="P27" i="2"/>
  <c r="P200" i="2"/>
  <c r="B7" i="7"/>
  <c r="B31" i="29"/>
  <c r="A31" i="29" s="1"/>
  <c r="B31" i="19"/>
  <c r="A31" i="19" s="1"/>
  <c r="B31" i="25"/>
  <c r="A31" i="25" s="1"/>
  <c r="F4" i="7"/>
  <c r="H4" i="7" s="1"/>
  <c r="X2" i="7"/>
  <c r="Y2" i="7" s="1"/>
  <c r="P37" i="2"/>
  <c r="P36" i="2"/>
  <c r="P35" i="2"/>
  <c r="P33" i="2"/>
  <c r="P32" i="2"/>
  <c r="P31" i="2"/>
  <c r="P29" i="2"/>
  <c r="P28" i="2"/>
  <c r="O128" i="2"/>
  <c r="O124" i="2"/>
  <c r="O120" i="2"/>
  <c r="O227" i="2"/>
  <c r="O102" i="2"/>
  <c r="O184" i="2"/>
  <c r="B184" i="2" s="1"/>
  <c r="O176" i="2"/>
  <c r="Q176" i="2" s="1"/>
  <c r="O117" i="2"/>
  <c r="Q117" i="2" s="1"/>
  <c r="O109" i="2"/>
  <c r="O101" i="2"/>
  <c r="O77" i="2"/>
  <c r="O241" i="2"/>
  <c r="O237" i="2"/>
  <c r="O178" i="2"/>
  <c r="O134" i="2"/>
  <c r="O60" i="2"/>
  <c r="O56" i="2"/>
  <c r="O209" i="2"/>
  <c r="O133" i="2"/>
  <c r="O118" i="2"/>
  <c r="O212" i="2"/>
  <c r="O55" i="2"/>
  <c r="B55" i="2" s="1"/>
  <c r="O54" i="2"/>
  <c r="B54" i="2" s="1"/>
  <c r="O152" i="2"/>
  <c r="O144" i="2"/>
  <c r="O246" i="2"/>
  <c r="O234" i="2"/>
  <c r="O210" i="2"/>
  <c r="O199" i="2"/>
  <c r="O123" i="2"/>
  <c r="B123" i="2" s="1"/>
  <c r="O119" i="2"/>
  <c r="B119" i="2" s="1"/>
  <c r="O80" i="2"/>
  <c r="Q80" i="2" s="1"/>
  <c r="O8" i="2"/>
  <c r="O157" i="2"/>
  <c r="O149" i="2"/>
  <c r="O141" i="2"/>
  <c r="O88" i="2"/>
  <c r="Q88" i="2" s="1"/>
  <c r="O35" i="2"/>
  <c r="O223" i="2"/>
  <c r="O215" i="2"/>
  <c r="O207" i="2"/>
  <c r="O136" i="2"/>
  <c r="O69" i="2"/>
  <c r="O216" i="2"/>
  <c r="O24" i="2"/>
  <c r="O51" i="2"/>
  <c r="O32" i="2"/>
  <c r="O182" i="2"/>
  <c r="O155" i="2"/>
  <c r="B155" i="2" s="1"/>
  <c r="O139" i="2"/>
  <c r="O94" i="2"/>
  <c r="O76" i="2"/>
  <c r="O72" i="2"/>
  <c r="B72" i="2" s="1"/>
  <c r="O53" i="2"/>
  <c r="O45" i="2"/>
  <c r="O37" i="2"/>
  <c r="O6" i="2"/>
  <c r="O220" i="2"/>
  <c r="O16" i="2"/>
  <c r="O239" i="2"/>
  <c r="O221" i="2"/>
  <c r="B221" i="2" s="1"/>
  <c r="O244" i="2"/>
  <c r="B244" i="2" s="1"/>
  <c r="O240" i="2"/>
  <c r="O197" i="2"/>
  <c r="O40" i="2"/>
  <c r="O190" i="2"/>
  <c r="O158" i="2"/>
  <c r="B158" i="2" s="1"/>
  <c r="O107" i="2"/>
  <c r="O93" i="2"/>
  <c r="O79" i="2"/>
  <c r="B79" i="2" s="1"/>
  <c r="O165" i="2"/>
  <c r="B165" i="2" s="1"/>
  <c r="O150" i="2"/>
  <c r="O142" i="2"/>
  <c r="O193" i="2"/>
  <c r="O179" i="2"/>
  <c r="B157" i="2"/>
  <c r="O131" i="2"/>
  <c r="O46" i="2"/>
  <c r="O253" i="2"/>
  <c r="Q120" i="2"/>
  <c r="Q109" i="2"/>
  <c r="O181" i="2"/>
  <c r="O70" i="2"/>
  <c r="O243" i="2"/>
  <c r="O229" i="2"/>
  <c r="O202" i="2"/>
  <c r="O198" i="2"/>
  <c r="B198" i="2" s="1"/>
  <c r="O130" i="2"/>
  <c r="B130" i="2" s="1"/>
  <c r="O108" i="2"/>
  <c r="O104" i="2"/>
  <c r="O96" i="2"/>
  <c r="O90" i="2"/>
  <c r="O62" i="2"/>
  <c r="O48" i="2"/>
  <c r="O183" i="2"/>
  <c r="O206" i="2"/>
  <c r="O174" i="2"/>
  <c r="O112" i="2"/>
  <c r="Q112" i="2" s="1"/>
  <c r="O126" i="2"/>
  <c r="O86" i="2"/>
  <c r="O30" i="2"/>
  <c r="O163" i="2"/>
  <c r="O249" i="2"/>
  <c r="O61" i="2"/>
  <c r="O230" i="2"/>
  <c r="O168" i="2"/>
  <c r="O78" i="2"/>
  <c r="O64" i="2"/>
  <c r="O233" i="2"/>
  <c r="O192" i="2"/>
  <c r="O160" i="2"/>
  <c r="O75" i="2"/>
  <c r="O247" i="2"/>
  <c r="B234" i="2"/>
  <c r="O231" i="2"/>
  <c r="O228" i="2"/>
  <c r="O218" i="2"/>
  <c r="B139" i="2"/>
  <c r="O125" i="2"/>
  <c r="O100" i="2"/>
  <c r="O91" i="2"/>
  <c r="O85" i="2"/>
  <c r="O83" i="2"/>
  <c r="B83" i="2" s="1"/>
  <c r="O66" i="2"/>
  <c r="B66" i="2" s="1"/>
  <c r="O52" i="2"/>
  <c r="O29" i="2"/>
  <c r="O26" i="2"/>
  <c r="O22" i="2"/>
  <c r="O18" i="2"/>
  <c r="O14" i="2"/>
  <c r="O10" i="2"/>
  <c r="O238" i="2"/>
  <c r="O154" i="2"/>
  <c r="O140" i="2"/>
  <c r="O250" i="2"/>
  <c r="O224" i="2"/>
  <c r="O213" i="2"/>
  <c r="O187" i="2"/>
  <c r="O172" i="2"/>
  <c r="O166" i="2"/>
  <c r="Q166" i="2" s="1"/>
  <c r="O164" i="2"/>
  <c r="B133" i="2"/>
  <c r="O116" i="2"/>
  <c r="O110" i="2"/>
  <c r="B110" i="2" s="1"/>
  <c r="O99" i="2"/>
  <c r="O43" i="2"/>
  <c r="Q43" i="2" s="1"/>
  <c r="O21" i="2"/>
  <c r="O13" i="2"/>
  <c r="Q13" i="2" s="1"/>
  <c r="O44" i="2"/>
  <c r="O252" i="2"/>
  <c r="Q252" i="2" s="1"/>
  <c r="O236" i="2"/>
  <c r="O147" i="2"/>
  <c r="O251" i="2"/>
  <c r="O248" i="2"/>
  <c r="O245" i="2"/>
  <c r="O242" i="2"/>
  <c r="Q242" i="2" s="1"/>
  <c r="O235" i="2"/>
  <c r="O232" i="2"/>
  <c r="O226" i="2"/>
  <c r="O208" i="2"/>
  <c r="O205" i="2"/>
  <c r="O195" i="2"/>
  <c r="O171" i="2"/>
  <c r="O143" i="2"/>
  <c r="O115" i="2"/>
  <c r="O67" i="2"/>
  <c r="O59" i="2"/>
  <c r="O38" i="2"/>
  <c r="O36" i="2"/>
  <c r="Q8" i="2"/>
  <c r="O27" i="2"/>
  <c r="O19" i="2"/>
  <c r="O15" i="2"/>
  <c r="B15" i="2" s="1"/>
  <c r="O11" i="2"/>
  <c r="O9" i="2"/>
  <c r="Q234" i="2"/>
  <c r="O225" i="2"/>
  <c r="O204" i="2"/>
  <c r="O180" i="2"/>
  <c r="B180" i="2" s="1"/>
  <c r="O167" i="2"/>
  <c r="O137" i="2"/>
  <c r="O132" i="2"/>
  <c r="O122" i="2"/>
  <c r="Q122" i="2" s="1"/>
  <c r="O111" i="2"/>
  <c r="Q111" i="2" s="1"/>
  <c r="O73" i="2"/>
  <c r="O68" i="2"/>
  <c r="O58" i="2"/>
  <c r="O47" i="2"/>
  <c r="O177" i="2"/>
  <c r="O170" i="2"/>
  <c r="Q170" i="2" s="1"/>
  <c r="O129" i="2"/>
  <c r="O114" i="2"/>
  <c r="B114" i="2" s="1"/>
  <c r="O103" i="2"/>
  <c r="O65" i="2"/>
  <c r="O50" i="2"/>
  <c r="Q50" i="2" s="1"/>
  <c r="O39" i="2"/>
  <c r="O219" i="2"/>
  <c r="O217" i="2"/>
  <c r="Q217" i="2" s="1"/>
  <c r="O194" i="2"/>
  <c r="O191" i="2"/>
  <c r="O189" i="2"/>
  <c r="O159" i="2"/>
  <c r="Q159" i="2" s="1"/>
  <c r="O121" i="2"/>
  <c r="B121" i="2" s="1"/>
  <c r="O106" i="2"/>
  <c r="Q106" i="2" s="1"/>
  <c r="O95" i="2"/>
  <c r="O57" i="2"/>
  <c r="O42" i="2"/>
  <c r="O31" i="2"/>
  <c r="O185" i="2"/>
  <c r="B185" i="2"/>
  <c r="O222" i="2"/>
  <c r="O196" i="2"/>
  <c r="O169" i="2"/>
  <c r="O162" i="2"/>
  <c r="O151" i="2"/>
  <c r="Q151" i="2" s="1"/>
  <c r="O113" i="2"/>
  <c r="O98" i="2"/>
  <c r="Q98" i="2" s="1"/>
  <c r="O87" i="2"/>
  <c r="O49" i="2"/>
  <c r="O34" i="2"/>
  <c r="O23" i="2"/>
  <c r="O211" i="2"/>
  <c r="Q211" i="2" s="1"/>
  <c r="O105" i="2"/>
  <c r="O41" i="2"/>
  <c r="O81" i="2"/>
  <c r="O214" i="2"/>
  <c r="O186" i="2"/>
  <c r="B186" i="2" s="1"/>
  <c r="O161" i="2"/>
  <c r="O156" i="2"/>
  <c r="O146" i="2"/>
  <c r="O135" i="2"/>
  <c r="O97" i="2"/>
  <c r="O92" i="2"/>
  <c r="O82" i="2"/>
  <c r="O71" i="2"/>
  <c r="O33" i="2"/>
  <c r="O28" i="2"/>
  <c r="O20" i="2"/>
  <c r="O12" i="2"/>
  <c r="O145" i="2"/>
  <c r="O203" i="2"/>
  <c r="O201" i="2"/>
  <c r="O188" i="2"/>
  <c r="O175" i="2"/>
  <c r="O173" i="2"/>
  <c r="O153" i="2"/>
  <c r="O148" i="2"/>
  <c r="O138" i="2"/>
  <c r="O127" i="2"/>
  <c r="O89" i="2"/>
  <c r="O84" i="2"/>
  <c r="O74" i="2"/>
  <c r="O63" i="2"/>
  <c r="O25" i="2"/>
  <c r="O17" i="2"/>
  <c r="O7" i="2"/>
  <c r="O5" i="2"/>
  <c r="Q5" i="2" s="1"/>
  <c r="A5" i="2" s="1"/>
  <c r="B231" i="2" l="1"/>
  <c r="Q201" i="2"/>
  <c r="Q204" i="2"/>
  <c r="B21" i="2"/>
  <c r="Q200" i="2"/>
  <c r="B32" i="2"/>
  <c r="Q128" i="2"/>
  <c r="B40" i="2"/>
  <c r="B117" i="2"/>
  <c r="Q231" i="2"/>
  <c r="B179" i="2"/>
  <c r="B176" i="2"/>
  <c r="Q244" i="2"/>
  <c r="Q103" i="2"/>
  <c r="B128" i="2"/>
  <c r="Q29" i="2"/>
  <c r="Q63" i="2"/>
  <c r="B200" i="2"/>
  <c r="Q79" i="2"/>
  <c r="Q198" i="2"/>
  <c r="Q158" i="2"/>
  <c r="Q32" i="2"/>
  <c r="B107" i="2"/>
  <c r="Q167" i="2"/>
  <c r="B131" i="2"/>
  <c r="B120" i="2"/>
  <c r="Q136" i="2"/>
  <c r="B182" i="2"/>
  <c r="Q226" i="2"/>
  <c r="Q42" i="2"/>
  <c r="Q72" i="2"/>
  <c r="Q54" i="2"/>
  <c r="B87" i="2"/>
  <c r="Q11" i="2"/>
  <c r="Q191" i="2"/>
  <c r="Q110" i="2"/>
  <c r="B213" i="2"/>
  <c r="Q107" i="2"/>
  <c r="B45" i="2"/>
  <c r="B61" i="2"/>
  <c r="Q62" i="2"/>
  <c r="Q125" i="2"/>
  <c r="Q96" i="2"/>
  <c r="Q155" i="2"/>
  <c r="Q225" i="2"/>
  <c r="Q194" i="2"/>
  <c r="Q130" i="2"/>
  <c r="B39" i="2"/>
  <c r="B170" i="2"/>
  <c r="Q184" i="2"/>
  <c r="Q182" i="2"/>
  <c r="B141" i="2"/>
  <c r="Q34" i="2"/>
  <c r="B59" i="2"/>
  <c r="Q31" i="2"/>
  <c r="Q243" i="2"/>
  <c r="B85" i="2"/>
  <c r="Q146" i="2"/>
  <c r="B49" i="2"/>
  <c r="B65" i="2"/>
  <c r="Q67" i="2"/>
  <c r="Q246" i="2"/>
  <c r="B187" i="2"/>
  <c r="B33" i="2"/>
  <c r="Q114" i="2"/>
  <c r="Q85" i="2"/>
  <c r="B225" i="2"/>
  <c r="Q135" i="2"/>
  <c r="B13" i="2"/>
  <c r="B27" i="2"/>
  <c r="Q139" i="2"/>
  <c r="Q61" i="2"/>
  <c r="B88" i="2"/>
  <c r="Q58" i="2"/>
  <c r="Q69" i="2"/>
  <c r="Q162" i="2"/>
  <c r="Q186" i="2"/>
  <c r="B171" i="2"/>
  <c r="Q141" i="2"/>
  <c r="B191" i="2"/>
  <c r="Q165" i="2"/>
  <c r="B62" i="2"/>
  <c r="Q7" i="2"/>
  <c r="Q179" i="2"/>
  <c r="B214" i="2"/>
  <c r="B80" i="2"/>
  <c r="Q45" i="2"/>
  <c r="Q119" i="2"/>
  <c r="Q175" i="2"/>
  <c r="Q87" i="2"/>
  <c r="B109" i="2"/>
  <c r="Q59" i="2"/>
  <c r="B69" i="2"/>
  <c r="Q147" i="2"/>
  <c r="B236" i="2"/>
  <c r="Q173" i="2"/>
  <c r="B145" i="2"/>
  <c r="B81" i="2"/>
  <c r="Q222" i="2"/>
  <c r="B147" i="2"/>
  <c r="B143" i="2"/>
  <c r="B35" i="2"/>
  <c r="Q35" i="2"/>
  <c r="Q157" i="2"/>
  <c r="Q127" i="2"/>
  <c r="B177" i="2"/>
  <c r="B246" i="2"/>
  <c r="B189" i="2"/>
  <c r="B71" i="2"/>
  <c r="Q183" i="2"/>
  <c r="Q138" i="2"/>
  <c r="B41" i="2"/>
  <c r="B31" i="2"/>
  <c r="Q219" i="2"/>
  <c r="B95" i="2"/>
  <c r="Q236" i="2"/>
  <c r="Q154" i="2"/>
  <c r="Q131" i="2"/>
  <c r="B252" i="2"/>
  <c r="Q123" i="2"/>
  <c r="B243" i="2"/>
  <c r="B112" i="2"/>
  <c r="B96" i="2"/>
  <c r="Q39" i="2"/>
  <c r="B74" i="2"/>
  <c r="Q47" i="2"/>
  <c r="B8" i="2"/>
  <c r="B19" i="2"/>
  <c r="Q115" i="2"/>
  <c r="Q83" i="2"/>
  <c r="B242" i="2"/>
  <c r="Q105" i="2"/>
  <c r="B105" i="2"/>
  <c r="Q38" i="2"/>
  <c r="B38" i="2"/>
  <c r="Q160" i="2"/>
  <c r="B160" i="2"/>
  <c r="Q233" i="2"/>
  <c r="B233" i="2"/>
  <c r="Q78" i="2"/>
  <c r="B78" i="2"/>
  <c r="Q230" i="2"/>
  <c r="B230" i="2"/>
  <c r="Q84" i="2"/>
  <c r="B84" i="2"/>
  <c r="Q148" i="2"/>
  <c r="B148" i="2"/>
  <c r="Q6" i="2"/>
  <c r="A6" i="2" s="1"/>
  <c r="D7" i="2" s="1"/>
  <c r="B6" i="2"/>
  <c r="Q143" i="2"/>
  <c r="Q161" i="2"/>
  <c r="B161" i="2"/>
  <c r="Q245" i="2"/>
  <c r="B245" i="2"/>
  <c r="Q224" i="2"/>
  <c r="B224" i="2"/>
  <c r="B101" i="2"/>
  <c r="Q101" i="2"/>
  <c r="B183" i="2"/>
  <c r="B42" i="2"/>
  <c r="B34" i="2"/>
  <c r="Q90" i="2"/>
  <c r="B90" i="2"/>
  <c r="Q142" i="2"/>
  <c r="B142" i="2"/>
  <c r="Q210" i="2"/>
  <c r="B210" i="2"/>
  <c r="Q213" i="2"/>
  <c r="B63" i="2"/>
  <c r="B122" i="2"/>
  <c r="B50" i="2"/>
  <c r="B201" i="2"/>
  <c r="Q206" i="2"/>
  <c r="B206" i="2"/>
  <c r="Q140" i="2"/>
  <c r="B140" i="2"/>
  <c r="Q229" i="2"/>
  <c r="B229" i="2"/>
  <c r="Q57" i="2"/>
  <c r="B57" i="2"/>
  <c r="Q21" i="2"/>
  <c r="Q99" i="2"/>
  <c r="B99" i="2"/>
  <c r="Q126" i="2"/>
  <c r="B126" i="2"/>
  <c r="Q100" i="2"/>
  <c r="B100" i="2"/>
  <c r="Q220" i="2"/>
  <c r="B220" i="2"/>
  <c r="Q178" i="2"/>
  <c r="B178" i="2"/>
  <c r="Q239" i="2"/>
  <c r="B239" i="2"/>
  <c r="Q137" i="2"/>
  <c r="B137" i="2"/>
  <c r="Q215" i="2"/>
  <c r="B215" i="2"/>
  <c r="B23" i="2"/>
  <c r="Q53" i="2"/>
  <c r="B53" i="2"/>
  <c r="Q118" i="2"/>
  <c r="B118" i="2"/>
  <c r="Q238" i="2"/>
  <c r="B238" i="2"/>
  <c r="Q102" i="2"/>
  <c r="B102" i="2"/>
  <c r="Q152" i="2"/>
  <c r="B152" i="2"/>
  <c r="B217" i="2"/>
  <c r="Q133" i="2"/>
  <c r="B47" i="2"/>
  <c r="Q77" i="2"/>
  <c r="B77" i="2"/>
  <c r="Q134" i="2"/>
  <c r="B134" i="2"/>
  <c r="Q208" i="2"/>
  <c r="B208" i="2"/>
  <c r="Q171" i="2"/>
  <c r="B98" i="2"/>
  <c r="B127" i="2"/>
  <c r="B138" i="2"/>
  <c r="B58" i="2"/>
  <c r="B162" i="2"/>
  <c r="Q187" i="2"/>
  <c r="Q193" i="2"/>
  <c r="B193" i="2"/>
  <c r="B190" i="2"/>
  <c r="Q190" i="2"/>
  <c r="Q189" i="2"/>
  <c r="Q36" i="2"/>
  <c r="B36" i="2"/>
  <c r="Q44" i="2"/>
  <c r="B44" i="2"/>
  <c r="Q240" i="2"/>
  <c r="B240" i="2"/>
  <c r="Q199" i="2"/>
  <c r="B199" i="2"/>
  <c r="Q250" i="2"/>
  <c r="B250" i="2"/>
  <c r="Q247" i="2"/>
  <c r="B247" i="2"/>
  <c r="B135" i="2"/>
  <c r="B93" i="2"/>
  <c r="Q93" i="2"/>
  <c r="Q46" i="2"/>
  <c r="B46" i="2"/>
  <c r="Q104" i="2"/>
  <c r="B104" i="2"/>
  <c r="B175" i="2"/>
  <c r="Q64" i="2"/>
  <c r="B64" i="2"/>
  <c r="Q168" i="2"/>
  <c r="B168" i="2"/>
  <c r="B29" i="2"/>
  <c r="Q163" i="2"/>
  <c r="B163" i="2"/>
  <c r="B154" i="2"/>
  <c r="B166" i="2"/>
  <c r="Q76" i="2"/>
  <c r="B76" i="2"/>
  <c r="Q156" i="2"/>
  <c r="B156" i="2"/>
  <c r="Q97" i="2"/>
  <c r="B97" i="2"/>
  <c r="Q205" i="2"/>
  <c r="B205" i="2"/>
  <c r="Q212" i="2"/>
  <c r="B212" i="2"/>
  <c r="Q249" i="2"/>
  <c r="B249" i="2"/>
  <c r="Q108" i="2"/>
  <c r="B108" i="2"/>
  <c r="Q116" i="2"/>
  <c r="B116" i="2"/>
  <c r="Q89" i="2"/>
  <c r="B89" i="2"/>
  <c r="Q248" i="2"/>
  <c r="B248" i="2"/>
  <c r="Q66" i="2"/>
  <c r="Q197" i="2"/>
  <c r="B197" i="2"/>
  <c r="Q207" i="2"/>
  <c r="B207" i="2"/>
  <c r="Q129" i="2"/>
  <c r="B129" i="2"/>
  <c r="B219" i="2"/>
  <c r="B103" i="2"/>
  <c r="Q48" i="2"/>
  <c r="B48" i="2"/>
  <c r="Q227" i="2"/>
  <c r="B227" i="2"/>
  <c r="Q144" i="2"/>
  <c r="B144" i="2"/>
  <c r="B159" i="2"/>
  <c r="B106" i="2"/>
  <c r="Q30" i="2"/>
  <c r="B30" i="2"/>
  <c r="B115" i="2"/>
  <c r="B173" i="2"/>
  <c r="B226" i="2"/>
  <c r="Q92" i="2"/>
  <c r="B92" i="2"/>
  <c r="Q203" i="2"/>
  <c r="B203" i="2"/>
  <c r="Q113" i="2"/>
  <c r="B113" i="2"/>
  <c r="Q228" i="2"/>
  <c r="B228" i="2"/>
  <c r="Q150" i="2"/>
  <c r="B150" i="2"/>
  <c r="Q153" i="2"/>
  <c r="B153" i="2"/>
  <c r="Q172" i="2"/>
  <c r="B172" i="2"/>
  <c r="Q52" i="2"/>
  <c r="B52" i="2"/>
  <c r="Q60" i="2"/>
  <c r="B60" i="2"/>
  <c r="Q124" i="2"/>
  <c r="B124" i="2"/>
  <c r="B188" i="2"/>
  <c r="Q71" i="2"/>
  <c r="Q214" i="2"/>
  <c r="Q74" i="2"/>
  <c r="Q216" i="2"/>
  <c r="B216" i="2"/>
  <c r="Q169" i="2"/>
  <c r="B169" i="2"/>
  <c r="Q209" i="2"/>
  <c r="B209" i="2"/>
  <c r="Q73" i="2"/>
  <c r="B73" i="2"/>
  <c r="Q221" i="2"/>
  <c r="Q253" i="2"/>
  <c r="B253" i="2"/>
  <c r="Q70" i="2"/>
  <c r="B70" i="2"/>
  <c r="B146" i="2"/>
  <c r="Q223" i="2"/>
  <c r="B223" i="2"/>
  <c r="B222" i="2"/>
  <c r="Q51" i="2"/>
  <c r="B51" i="2"/>
  <c r="B194" i="2"/>
  <c r="Q91" i="2"/>
  <c r="B91" i="2"/>
  <c r="B167" i="2"/>
  <c r="Q241" i="2"/>
  <c r="B241" i="2"/>
  <c r="B151" i="2"/>
  <c r="Q192" i="2"/>
  <c r="B192" i="2"/>
  <c r="B125" i="2"/>
  <c r="Q195" i="2"/>
  <c r="B195" i="2"/>
  <c r="B43" i="2"/>
  <c r="Q237" i="2"/>
  <c r="B237" i="2"/>
  <c r="Q202" i="2"/>
  <c r="B202" i="2"/>
  <c r="Q251" i="2"/>
  <c r="B251" i="2"/>
  <c r="B37" i="2"/>
  <c r="Q37" i="2"/>
  <c r="Q86" i="2"/>
  <c r="B86" i="2"/>
  <c r="Q164" i="2"/>
  <c r="B164" i="2"/>
  <c r="Q68" i="2"/>
  <c r="B68" i="2"/>
  <c r="Q132" i="2"/>
  <c r="B132" i="2"/>
  <c r="Q196" i="2"/>
  <c r="B196" i="2"/>
  <c r="B25" i="2"/>
  <c r="Q82" i="2"/>
  <c r="B82" i="2"/>
  <c r="Q232" i="2"/>
  <c r="B232" i="2"/>
  <c r="Q95" i="2"/>
  <c r="Q218" i="2"/>
  <c r="B218" i="2"/>
  <c r="Q55" i="2"/>
  <c r="Q75" i="2"/>
  <c r="B75" i="2"/>
  <c r="B149" i="2"/>
  <c r="Q149" i="2"/>
  <c r="Q181" i="2"/>
  <c r="B181" i="2"/>
  <c r="Q56" i="2"/>
  <c r="B56" i="2"/>
  <c r="Q235" i="2"/>
  <c r="B235" i="2"/>
  <c r="Q94" i="2"/>
  <c r="B94" i="2"/>
  <c r="B204" i="2"/>
  <c r="B67" i="2"/>
  <c r="B111" i="2"/>
  <c r="Q174" i="2"/>
  <c r="B174" i="2"/>
  <c r="B211" i="2"/>
  <c r="Q15" i="2"/>
  <c r="Q28" i="2"/>
  <c r="B28" i="2"/>
  <c r="Q27" i="2"/>
  <c r="Q26" i="2"/>
  <c r="B26" i="2"/>
  <c r="Q24" i="2"/>
  <c r="B24" i="2"/>
  <c r="Q23" i="2"/>
  <c r="Q22" i="2"/>
  <c r="B22" i="2"/>
  <c r="Q20" i="2"/>
  <c r="B20" i="2"/>
  <c r="Q19" i="2"/>
  <c r="Q18" i="2"/>
  <c r="B18" i="2"/>
  <c r="Q17" i="2"/>
  <c r="B17" i="2"/>
  <c r="Q16" i="2"/>
  <c r="B16" i="2"/>
  <c r="Q14" i="2"/>
  <c r="B14" i="2"/>
  <c r="Q12" i="2"/>
  <c r="B12" i="2"/>
  <c r="B11" i="2"/>
  <c r="Q10" i="2"/>
  <c r="B10" i="2"/>
  <c r="Q9" i="2"/>
  <c r="B9" i="2"/>
  <c r="B7" i="2"/>
  <c r="Q81" i="2"/>
  <c r="Q49" i="2"/>
  <c r="Q185" i="2"/>
  <c r="Q180" i="2"/>
  <c r="Q33" i="2"/>
  <c r="Q121" i="2"/>
  <c r="Q188" i="2"/>
  <c r="Q25" i="2"/>
  <c r="Q145" i="2"/>
  <c r="Q41" i="2"/>
  <c r="Q65" i="2"/>
  <c r="Q177" i="2"/>
  <c r="B5" i="2"/>
  <c r="A7" i="2" l="1"/>
  <c r="D8" i="2" l="1"/>
  <c r="A8" i="2" l="1"/>
  <c r="D9" i="2" s="1"/>
  <c r="A9" i="2" l="1"/>
  <c r="D10" i="2" s="1"/>
  <c r="A10" i="2" l="1"/>
  <c r="D11" i="2" l="1"/>
  <c r="A11" i="2" l="1"/>
  <c r="D12" i="2" l="1"/>
  <c r="A12" i="2" l="1"/>
  <c r="D13" i="2" l="1"/>
  <c r="A13" i="2" l="1"/>
  <c r="D14" i="2" l="1"/>
  <c r="A14" i="2" l="1"/>
  <c r="D15" i="2" l="1"/>
  <c r="A15" i="2" l="1"/>
  <c r="D16" i="2" l="1"/>
  <c r="A16" i="2" l="1"/>
  <c r="D17" i="2" l="1"/>
  <c r="A17" i="2" l="1"/>
  <c r="D18" i="2" l="1"/>
  <c r="A18" i="2" l="1"/>
  <c r="D19" i="2" l="1"/>
  <c r="D20" i="2" s="1"/>
  <c r="A19" i="2" l="1"/>
  <c r="A20" i="2" s="1"/>
  <c r="D21" i="2" l="1"/>
  <c r="A21" i="2" l="1"/>
  <c r="D22" i="2" l="1"/>
  <c r="A22" i="2" l="1"/>
  <c r="D23" i="2" l="1"/>
  <c r="A23" i="2" l="1"/>
  <c r="D24" i="2" l="1"/>
  <c r="A24" i="2" l="1"/>
  <c r="D25" i="2" l="1"/>
  <c r="A25" i="2" l="1"/>
  <c r="D26" i="2" l="1"/>
  <c r="A26" i="2" l="1"/>
  <c r="D27" i="2" l="1"/>
  <c r="A27" i="2" l="1"/>
  <c r="D28" i="2" l="1"/>
  <c r="A28" i="2" l="1"/>
  <c r="D29" i="2" l="1"/>
  <c r="A29" i="2" l="1"/>
  <c r="D30" i="2" l="1"/>
  <c r="A30" i="2" l="1"/>
  <c r="D31" i="2" l="1"/>
  <c r="A31" i="2" l="1"/>
  <c r="D32" i="2" l="1"/>
  <c r="A32" i="2" l="1"/>
  <c r="D33" i="2" l="1"/>
  <c r="A33" i="2" l="1"/>
  <c r="D34" i="2" l="1"/>
  <c r="A34" i="2" l="1"/>
  <c r="D35" i="2" l="1"/>
  <c r="A35" i="2" l="1"/>
  <c r="D36" i="2" l="1"/>
  <c r="A36" i="2" l="1"/>
  <c r="D37" i="2" l="1"/>
  <c r="A37" i="2" l="1"/>
  <c r="D38" i="2" l="1"/>
  <c r="A38" i="2" l="1"/>
  <c r="D39" i="2" l="1"/>
  <c r="A39" i="2" l="1"/>
  <c r="D40" i="2" l="1"/>
  <c r="A40" i="2" l="1"/>
  <c r="D41" i="2" l="1"/>
  <c r="A41" i="2" l="1"/>
  <c r="D42" i="2" l="1"/>
  <c r="A42" i="2" l="1"/>
  <c r="D43" i="2" l="1"/>
  <c r="A43" i="2" l="1"/>
  <c r="D44" i="2" l="1"/>
  <c r="A44" i="2" l="1"/>
  <c r="D45" i="2" l="1"/>
  <c r="A45" i="2" l="1"/>
  <c r="D46" i="2" l="1"/>
  <c r="A46" i="2" l="1"/>
  <c r="D47" i="2" l="1"/>
  <c r="A47" i="2" l="1"/>
  <c r="D48" i="2" l="1"/>
  <c r="A48" i="2" l="1"/>
  <c r="D49" i="2" l="1"/>
  <c r="A49" i="2" l="1"/>
  <c r="D50" i="2" l="1"/>
  <c r="A50" i="2" l="1"/>
  <c r="D51" i="2" l="1"/>
  <c r="A51" i="2" l="1"/>
  <c r="D52" i="2" l="1"/>
  <c r="A52" i="2" l="1"/>
  <c r="D53" i="2" l="1"/>
  <c r="A53" i="2" l="1"/>
  <c r="D54" i="2" l="1"/>
  <c r="A54" i="2" l="1"/>
  <c r="D55" i="2" l="1"/>
  <c r="A55" i="2" l="1"/>
  <c r="D56" i="2" s="1"/>
  <c r="A56" i="2" l="1"/>
  <c r="D57" i="2" s="1"/>
  <c r="A57" i="2" l="1"/>
  <c r="D58" i="2" l="1"/>
  <c r="A58" i="2" l="1"/>
  <c r="D59" i="2" l="1"/>
  <c r="A59" i="2" l="1"/>
  <c r="D60" i="2" l="1"/>
  <c r="A60" i="2" l="1"/>
  <c r="D61" i="2" l="1"/>
  <c r="A61" i="2" l="1"/>
  <c r="D62" i="2" l="1"/>
  <c r="A62" i="2" l="1"/>
  <c r="D63" i="2" l="1"/>
  <c r="A63" i="2" l="1"/>
  <c r="D64" i="2" l="1"/>
  <c r="A64" i="2" l="1"/>
  <c r="D65" i="2" l="1"/>
  <c r="A65" i="2" l="1"/>
  <c r="D66" i="2" l="1"/>
  <c r="A66" i="2" l="1"/>
  <c r="D67" i="2" l="1"/>
  <c r="A67" i="2" l="1"/>
  <c r="D68" i="2" l="1"/>
  <c r="A68" i="2" l="1"/>
  <c r="D69" i="2" l="1"/>
  <c r="A69" i="2" l="1"/>
  <c r="D70" i="2" l="1"/>
  <c r="A70" i="2" l="1"/>
  <c r="D71" i="2" l="1"/>
  <c r="A71" i="2" l="1"/>
  <c r="D72" i="2" l="1"/>
  <c r="A72" i="2" l="1"/>
  <c r="D73" i="2" l="1"/>
  <c r="A73" i="2" l="1"/>
  <c r="D74" i="2" l="1"/>
  <c r="A74" i="2" l="1"/>
  <c r="D75" i="2" l="1"/>
  <c r="A75" i="2" l="1"/>
  <c r="D76" i="2" l="1"/>
  <c r="A76" i="2" l="1"/>
  <c r="D77" i="2" l="1"/>
  <c r="A77" i="2" l="1"/>
  <c r="D78" i="2" l="1"/>
  <c r="A78" i="2" l="1"/>
  <c r="D79" i="2" l="1"/>
  <c r="A79" i="2" l="1"/>
  <c r="D80" i="2" l="1"/>
  <c r="A80" i="2" l="1"/>
  <c r="D81" i="2" l="1"/>
  <c r="A81" i="2" l="1"/>
  <c r="D82" i="2" l="1"/>
  <c r="A82" i="2" l="1"/>
  <c r="D83" i="2" l="1"/>
  <c r="A83" i="2" l="1"/>
  <c r="D84" i="2" l="1"/>
  <c r="A84" i="2" l="1"/>
  <c r="D85" i="2" l="1"/>
  <c r="A85" i="2" l="1"/>
  <c r="D86" i="2" l="1"/>
  <c r="A86" i="2" l="1"/>
  <c r="D87" i="2" l="1"/>
  <c r="A87" i="2" l="1"/>
  <c r="D88" i="2" l="1"/>
  <c r="A88" i="2" l="1"/>
  <c r="D89" i="2" l="1"/>
  <c r="A89" i="2" l="1"/>
  <c r="D90" i="2" l="1"/>
  <c r="A90" i="2" l="1"/>
  <c r="D91" i="2" l="1"/>
  <c r="A91" i="2" l="1"/>
  <c r="D92" i="2" l="1"/>
  <c r="A92" i="2" l="1"/>
  <c r="D93" i="2" l="1"/>
  <c r="A93" i="2" l="1"/>
  <c r="D94" i="2" l="1"/>
  <c r="A94" i="2" l="1"/>
  <c r="D95" i="2" l="1"/>
  <c r="A95" i="2" l="1"/>
  <c r="D96" i="2" l="1"/>
  <c r="A96" i="2" l="1"/>
  <c r="D97" i="2" l="1"/>
  <c r="A97" i="2" l="1"/>
  <c r="D98" i="2" l="1"/>
  <c r="A98" i="2" l="1"/>
  <c r="D99" i="2" l="1"/>
  <c r="A99" i="2" l="1"/>
  <c r="D100" i="2" l="1"/>
  <c r="A100" i="2" l="1"/>
  <c r="D101" i="2" l="1"/>
  <c r="A101" i="2" l="1"/>
  <c r="D102" i="2" l="1"/>
  <c r="A102" i="2" l="1"/>
  <c r="D103" i="2" l="1"/>
  <c r="A103" i="2" l="1"/>
  <c r="D104" i="2" l="1"/>
  <c r="A104" i="2" l="1"/>
  <c r="D105" i="2" l="1"/>
  <c r="A105" i="2" l="1"/>
  <c r="D106" i="2" l="1"/>
  <c r="A106" i="2" l="1"/>
  <c r="D107" i="2" l="1"/>
  <c r="A107" i="2" l="1"/>
  <c r="D108" i="2" l="1"/>
  <c r="A108" i="2" l="1"/>
  <c r="D109" i="2" l="1"/>
  <c r="A109" i="2" l="1"/>
  <c r="D110" i="2" l="1"/>
  <c r="A110" i="2" l="1"/>
  <c r="D111" i="2" l="1"/>
  <c r="A111" i="2" l="1"/>
  <c r="D112" i="2" l="1"/>
  <c r="A112" i="2" l="1"/>
  <c r="D113" i="2" l="1"/>
  <c r="A113" i="2" l="1"/>
  <c r="D114" i="2" l="1"/>
  <c r="A114" i="2" l="1"/>
  <c r="D115" i="2" l="1"/>
  <c r="A115" i="2" l="1"/>
  <c r="D116" i="2" l="1"/>
  <c r="A116" i="2" l="1"/>
  <c r="D117" i="2" l="1"/>
  <c r="A117" i="2" l="1"/>
  <c r="D118" i="2" l="1"/>
  <c r="A118" i="2" l="1"/>
  <c r="D119" i="2" l="1"/>
  <c r="A119" i="2" l="1"/>
  <c r="D120" i="2" l="1"/>
  <c r="A120" i="2" l="1"/>
  <c r="D121" i="2" l="1"/>
  <c r="A121" i="2" l="1"/>
  <c r="D122" i="2" l="1"/>
  <c r="A122" i="2" l="1"/>
  <c r="D123" i="2" l="1"/>
  <c r="A123" i="2" l="1"/>
  <c r="D124" i="2" l="1"/>
  <c r="A124" i="2" l="1"/>
  <c r="D125" i="2" l="1"/>
  <c r="A125" i="2" l="1"/>
  <c r="D126" i="2" l="1"/>
  <c r="A126" i="2" l="1"/>
  <c r="D127" i="2" s="1"/>
  <c r="A127" i="2" l="1"/>
  <c r="D128" i="2" s="1"/>
  <c r="A128" i="2" l="1"/>
  <c r="D129" i="2" l="1"/>
  <c r="A129" i="2" l="1"/>
  <c r="D130" i="2" l="1"/>
  <c r="A130" i="2" l="1"/>
  <c r="D131" i="2" l="1"/>
  <c r="A131" i="2" l="1"/>
  <c r="D132" i="2" l="1"/>
  <c r="A132" i="2" l="1"/>
  <c r="D133" i="2" l="1"/>
  <c r="A133" i="2" l="1"/>
  <c r="D134" i="2" l="1"/>
  <c r="A134" i="2" l="1"/>
  <c r="D135" i="2" l="1"/>
  <c r="A135" i="2" l="1"/>
  <c r="D136" i="2" l="1"/>
  <c r="A136" i="2" l="1"/>
  <c r="D137" i="2" l="1"/>
  <c r="A137" i="2" l="1"/>
  <c r="D138" i="2" l="1"/>
  <c r="A138" i="2" l="1"/>
  <c r="D139" i="2" l="1"/>
  <c r="A139" i="2" l="1"/>
  <c r="D140" i="2" l="1"/>
  <c r="A140" i="2" l="1"/>
  <c r="D141" i="2" l="1"/>
  <c r="A141" i="2" l="1"/>
  <c r="D142" i="2" l="1"/>
  <c r="A142" i="2" l="1"/>
  <c r="D143" i="2" l="1"/>
  <c r="A143" i="2" l="1"/>
  <c r="D144" i="2" l="1"/>
  <c r="A144" i="2" l="1"/>
  <c r="D145" i="2" l="1"/>
  <c r="A145" i="2" l="1"/>
  <c r="D146" i="2" l="1"/>
  <c r="A146" i="2" l="1"/>
  <c r="D147" i="2" l="1"/>
  <c r="A147" i="2" l="1"/>
  <c r="D148" i="2" l="1"/>
  <c r="A148" i="2" l="1"/>
  <c r="D149" i="2" l="1"/>
  <c r="A149" i="2" l="1"/>
  <c r="D150" i="2" l="1"/>
  <c r="A150" i="2" l="1"/>
  <c r="D151" i="2" l="1"/>
  <c r="A151" i="2" l="1"/>
  <c r="D152" i="2" l="1"/>
  <c r="A152" i="2" l="1"/>
  <c r="D153" i="2" l="1"/>
  <c r="A153" i="2" l="1"/>
  <c r="D154" i="2" l="1"/>
  <c r="A154" i="2" l="1"/>
  <c r="D155" i="2" l="1"/>
  <c r="A155" i="2" l="1"/>
  <c r="D156" i="2" l="1"/>
  <c r="A156" i="2" l="1"/>
  <c r="D157" i="2" l="1"/>
  <c r="A157" i="2" l="1"/>
  <c r="D158" i="2" l="1"/>
  <c r="A158" i="2" l="1"/>
  <c r="D159" i="2" l="1"/>
  <c r="A159" i="2" l="1"/>
  <c r="D160" i="2" l="1"/>
  <c r="A160" i="2" l="1"/>
  <c r="D161" i="2" l="1"/>
  <c r="A161" i="2" l="1"/>
  <c r="D162" i="2" l="1"/>
  <c r="A162" i="2" l="1"/>
  <c r="D163" i="2" l="1"/>
  <c r="A163" i="2" l="1"/>
  <c r="D164" i="2" l="1"/>
  <c r="A164" i="2" l="1"/>
  <c r="D165" i="2" l="1"/>
  <c r="A165" i="2" l="1"/>
  <c r="D166" i="2" l="1"/>
  <c r="A166" i="2" l="1"/>
  <c r="D167" i="2" l="1"/>
  <c r="A167" i="2" l="1"/>
  <c r="D168" i="2" l="1"/>
  <c r="A168" i="2" l="1"/>
  <c r="D169" i="2" l="1"/>
  <c r="A169" i="2" l="1"/>
  <c r="D170" i="2" l="1"/>
  <c r="A170" i="2" l="1"/>
  <c r="D171" i="2" l="1"/>
  <c r="A171" i="2" l="1"/>
  <c r="D172" i="2" l="1"/>
  <c r="A172" i="2" l="1"/>
  <c r="D173" i="2" l="1"/>
  <c r="A173" i="2" l="1"/>
  <c r="D174" i="2" l="1"/>
  <c r="A174" i="2" l="1"/>
  <c r="D175" i="2" l="1"/>
  <c r="A175" i="2" l="1"/>
  <c r="D176" i="2" l="1"/>
  <c r="A176" i="2" l="1"/>
  <c r="D177" i="2" l="1"/>
  <c r="A177" i="2" l="1"/>
  <c r="D178" i="2" l="1"/>
  <c r="A178" i="2" l="1"/>
  <c r="D179" i="2" l="1"/>
  <c r="A179" i="2" l="1"/>
  <c r="D180" i="2" l="1"/>
  <c r="A180" i="2" l="1"/>
  <c r="D181" i="2" l="1"/>
  <c r="A181" i="2" l="1"/>
  <c r="D182" i="2" l="1"/>
  <c r="A182" i="2" l="1"/>
  <c r="D183" i="2" l="1"/>
  <c r="A183" i="2" l="1"/>
  <c r="D184" i="2" l="1"/>
  <c r="A184" i="2" l="1"/>
  <c r="D185" i="2" l="1"/>
  <c r="A185" i="2" l="1"/>
  <c r="D186" i="2" l="1"/>
  <c r="A186" i="2" l="1"/>
  <c r="D187" i="2" l="1"/>
  <c r="A187" i="2" l="1"/>
  <c r="D188" i="2" s="1"/>
  <c r="A188" i="2" l="1"/>
  <c r="D189" i="2" s="1"/>
  <c r="A189" i="2" l="1"/>
  <c r="D190" i="2" l="1"/>
  <c r="A190" i="2" l="1"/>
  <c r="D191" i="2" l="1"/>
  <c r="A191" i="2" l="1"/>
  <c r="D192" i="2" l="1"/>
  <c r="A192" i="2" l="1"/>
  <c r="D193" i="2" l="1"/>
  <c r="A193" i="2" l="1"/>
  <c r="D194" i="2" l="1"/>
  <c r="A194" i="2" l="1"/>
  <c r="D195" i="2" l="1"/>
  <c r="A195" i="2" l="1"/>
  <c r="D196" i="2" l="1"/>
  <c r="A196" i="2" l="1"/>
  <c r="D197" i="2" l="1"/>
  <c r="A197" i="2" l="1"/>
  <c r="D198" i="2" l="1"/>
  <c r="A198" i="2" l="1"/>
  <c r="D199" i="2" l="1"/>
  <c r="A199" i="2" l="1"/>
  <c r="D200" i="2" l="1"/>
  <c r="A200" i="2" l="1"/>
  <c r="D201" i="2" l="1"/>
  <c r="A201" i="2" l="1"/>
  <c r="D202" i="2" l="1"/>
  <c r="A202" i="2" l="1"/>
  <c r="D203" i="2" l="1"/>
  <c r="A203" i="2" l="1"/>
  <c r="D204" i="2" l="1"/>
  <c r="A204" i="2" l="1"/>
  <c r="D205" i="2" l="1"/>
  <c r="A205" i="2" l="1"/>
  <c r="D206" i="2" l="1"/>
  <c r="A206" i="2" l="1"/>
  <c r="D207" i="2" l="1"/>
  <c r="A207" i="2" l="1"/>
  <c r="D208" i="2" l="1"/>
  <c r="A208" i="2" l="1"/>
  <c r="D209" i="2" l="1"/>
  <c r="A209" i="2" l="1"/>
  <c r="D210" i="2" l="1"/>
  <c r="A210" i="2" l="1"/>
  <c r="D211" i="2" l="1"/>
  <c r="A211" i="2" l="1"/>
  <c r="D212" i="2" l="1"/>
  <c r="A212" i="2" l="1"/>
  <c r="D213" i="2" l="1"/>
  <c r="A213" i="2" l="1"/>
  <c r="D214" i="2" l="1"/>
  <c r="A214" i="2" l="1"/>
  <c r="D215" i="2" l="1"/>
  <c r="A215" i="2" l="1"/>
  <c r="D216" i="2" l="1"/>
  <c r="A216" i="2" l="1"/>
  <c r="D217" i="2" l="1"/>
  <c r="A217" i="2" l="1"/>
  <c r="D218" i="2" l="1"/>
  <c r="A218" i="2" l="1"/>
  <c r="D219" i="2" l="1"/>
  <c r="A219" i="2" l="1"/>
  <c r="D220" i="2" l="1"/>
  <c r="A220" i="2" l="1"/>
  <c r="D221" i="2" l="1"/>
  <c r="A221" i="2" l="1"/>
  <c r="D222" i="2" l="1"/>
  <c r="A222" i="2" l="1"/>
  <c r="D223" i="2" l="1"/>
  <c r="A223" i="2" l="1"/>
  <c r="D224" i="2" l="1"/>
  <c r="A224" i="2" l="1"/>
  <c r="D225" i="2" l="1"/>
  <c r="A225" i="2" l="1"/>
  <c r="D226" i="2" l="1"/>
  <c r="A226" i="2" l="1"/>
  <c r="D227" i="2" l="1"/>
  <c r="A227" i="2" l="1"/>
  <c r="D228" i="2" l="1"/>
  <c r="A228" i="2" l="1"/>
  <c r="D229" i="2" l="1"/>
  <c r="A229" i="2" l="1"/>
  <c r="D230" i="2" l="1"/>
  <c r="A230" i="2" l="1"/>
  <c r="D231" i="2" l="1"/>
  <c r="A231" i="2" l="1"/>
  <c r="D232" i="2" l="1"/>
  <c r="A232" i="2" l="1"/>
  <c r="D233" i="2" l="1"/>
  <c r="A233" i="2" l="1"/>
  <c r="D234" i="2" l="1"/>
  <c r="A234" i="2" l="1"/>
  <c r="D235" i="2" l="1"/>
  <c r="A235" i="2" l="1"/>
  <c r="D236" i="2" l="1"/>
  <c r="A236" i="2" l="1"/>
  <c r="D237" i="2" l="1"/>
  <c r="A237" i="2" l="1"/>
  <c r="D238" i="2" l="1"/>
  <c r="A238" i="2" l="1"/>
  <c r="D239" i="2" l="1"/>
  <c r="A239" i="2" l="1"/>
  <c r="D240" i="2" l="1"/>
  <c r="A240" i="2" l="1"/>
  <c r="D241" i="2" l="1"/>
  <c r="A241" i="2" l="1"/>
  <c r="D242" i="2" l="1"/>
  <c r="A242" i="2" l="1"/>
  <c r="D243" i="2" l="1"/>
  <c r="A243" i="2" l="1"/>
  <c r="D244" i="2" l="1"/>
  <c r="A244" i="2" l="1"/>
  <c r="D245" i="2" l="1"/>
  <c r="A245" i="2" l="1"/>
  <c r="D246" i="2" l="1"/>
  <c r="A246" i="2" l="1"/>
  <c r="D247" i="2" l="1"/>
  <c r="A247" i="2" l="1"/>
  <c r="D248" i="2" l="1"/>
  <c r="A248" i="2" l="1"/>
  <c r="D249" i="2" l="1"/>
  <c r="A249" i="2" l="1"/>
  <c r="D250" i="2" l="1"/>
  <c r="A250" i="2" l="1"/>
  <c r="D251" i="2" l="1"/>
  <c r="A251" i="2" l="1"/>
  <c r="D252" i="2" l="1"/>
  <c r="A252" i="2" l="1"/>
  <c r="D253" i="2" l="1"/>
  <c r="A253" i="2" s="1"/>
</calcChain>
</file>

<file path=xl/sharedStrings.xml><?xml version="1.0" encoding="utf-8"?>
<sst xmlns="http://schemas.openxmlformats.org/spreadsheetml/2006/main" count="3456" uniqueCount="617">
  <si>
    <t>P</t>
  </si>
  <si>
    <t>B</t>
  </si>
  <si>
    <t>Consolidate Out Come</t>
  </si>
  <si>
    <t>Consolidated Bet</t>
  </si>
  <si>
    <t>Win</t>
  </si>
  <si>
    <t>PLAYER1</t>
  </si>
  <si>
    <t>PLAYER2</t>
  </si>
  <si>
    <t>PLAYER3</t>
  </si>
  <si>
    <t>PLAYER4</t>
  </si>
  <si>
    <t>PLAYER5</t>
  </si>
  <si>
    <t>P1</t>
  </si>
  <si>
    <t>Game Start</t>
  </si>
  <si>
    <t>S</t>
  </si>
  <si>
    <t>PLAYER</t>
  </si>
  <si>
    <t>BANKER</t>
  </si>
  <si>
    <t>P2</t>
  </si>
  <si>
    <t>P3</t>
  </si>
  <si>
    <t>P4</t>
  </si>
  <si>
    <t>P5</t>
  </si>
  <si>
    <t>B5</t>
  </si>
  <si>
    <t>B1</t>
  </si>
  <si>
    <t>Total Bet</t>
  </si>
  <si>
    <t>Total Bet On</t>
  </si>
  <si>
    <t>Profit/Loss in Bet</t>
  </si>
  <si>
    <t>B2</t>
  </si>
  <si>
    <t>B4</t>
  </si>
  <si>
    <t>B6</t>
  </si>
  <si>
    <t>P7</t>
  </si>
  <si>
    <t>P6</t>
  </si>
  <si>
    <t>B3</t>
  </si>
  <si>
    <t>B7</t>
  </si>
  <si>
    <t>P0</t>
  </si>
  <si>
    <t>Game Completed</t>
  </si>
  <si>
    <t>New Game Started</t>
  </si>
  <si>
    <t>* Pre Dominance : play Dominance of last 5 result</t>
  </si>
  <si>
    <t>* Flip : play Flip of Last 5 result</t>
  </si>
  <si>
    <t>* Tommy Gun : play Opposite To last 2nd</t>
  </si>
  <si>
    <t xml:space="preserve">* Chop : Play Opposite to last result </t>
  </si>
  <si>
    <t>* 3 time Switch means : PBP or BPB</t>
  </si>
  <si>
    <t>* Broom : Play Same of Last Result</t>
  </si>
  <si>
    <t>* Broom Tail means : Same result happens 5 time continuously like PPPPP or BBBBBB</t>
  </si>
  <si>
    <t>* Chop Tail means chop happening 5 time continuously like PBPBP or BPBPB</t>
  </si>
  <si>
    <t>* 44’s means 4 players and 4 bankers Togther in last 8 results like PPPPBBBB or BBBBPPPP</t>
  </si>
  <si>
    <t>* Unit means : we will have 100 units bankroll to play, example : 100 Rs. So 1 rs is 1 unit. So 5 units will be 5 rs. We always talk in unit and not value of amount, so it’s easy to community and calculate.</t>
  </si>
  <si>
    <t xml:space="preserve">* 1x or 2 x or 4x means, loosing continuously 1 Times or 2 times or 4 times continuously </t>
  </si>
  <si>
    <t>* 4x + 1 means example : LLWLLL, W means win, L means Lose, so if I loose 5 times non continuous in the previous results without a sequential result then it’s like 4x + 1</t>
  </si>
  <si>
    <t xml:space="preserve">* After 1x or 2x as per strategy, I must shift to next trigger as per rule. </t>
  </si>
  <si>
    <t>Rule</t>
  </si>
  <si>
    <t>L1</t>
  </si>
  <si>
    <t>L2</t>
  </si>
  <si>
    <t>L3</t>
  </si>
  <si>
    <t>L4</t>
  </si>
  <si>
    <t>L5</t>
  </si>
  <si>
    <t>Prediction</t>
  </si>
  <si>
    <t>F</t>
  </si>
  <si>
    <t>Strategy 1 : PD/TG</t>
  </si>
  <si>
    <t>Player 1 : Pre Dominance 5x +1 / Flip 2x</t>
  </si>
  <si>
    <t>Chop Tail : C 1x</t>
  </si>
  <si>
    <t>(This win is not consider in the basic Rule)</t>
  </si>
  <si>
    <t>Player 2 : Tommy Gun Always</t>
  </si>
  <si>
    <t>3 Time Switch : C 2x, after failure shift to Tommy Gun</t>
  </si>
  <si>
    <t xml:space="preserve">Positive Side Progression : </t>
  </si>
  <si>
    <t xml:space="preserve">B - L5 - L6 - L7 - L8 so on which means like 👇 </t>
  </si>
  <si>
    <t xml:space="preserve">1 - 5 - 6 - 7 - 8 so on </t>
  </si>
  <si>
    <t xml:space="preserve">Example, when I win Base of 1 unit, I take ladder and go to L5 units and if I win that I go next to L6 units and so on </t>
  </si>
  <si>
    <t>If I lose my base unit 1 then I don’t take ladder, I go next step to negative progression F2 (as mentioned below)</t>
  </si>
  <si>
    <t xml:space="preserve">Let’s say if I lose above L6 units bet, I go next to from F 3 Unit not F2 unit and continue from F3 in negative side </t>
  </si>
  <si>
    <t xml:space="preserve">Negative progression : </t>
  </si>
  <si>
    <t>B - F2 - F3 - F4 - F5  which means below 👇 units</t>
  </si>
  <si>
    <t xml:space="preserve">1 - 2 - 3 - 4 -5 so on </t>
  </si>
  <si>
    <t xml:space="preserve">If I loss my Base unit then I take F2 if I loose F2 I take F3 and so </t>
  </si>
  <si>
    <t>If I win I move towards my left side backwards and if I lose I move forward to right side, example if I Loose B, I play F2, if I loose F2, I play F 3, now if I win F3, I play backward next hand playing F2.</t>
  </si>
  <si>
    <t xml:space="preserve">Sequential result : </t>
  </si>
  <si>
    <t xml:space="preserve">We have 2 sequential result, this is basically for safety of my base bet. As my u it’s bet should not go above always and I must come back to base </t>
  </si>
  <si>
    <t xml:space="preserve">1st Sequential Result : W - W </t>
  </si>
  <si>
    <t xml:space="preserve">2nd Sequential Result : W - L - W </t>
  </si>
  <si>
    <t xml:space="preserve">W : Win </t>
  </si>
  <si>
    <t>L : Losse</t>
  </si>
  <si>
    <t>Example 1 : Let’s say I am playing F 6 bet and I win F6, now I play backward as I won taking F 5 bet now. Let’s say I win F 5 also now. This satisfies my 1st Sequential result in which I won 2 times continuously W -W. So after this for safety of my bets should not go up, after my sequential Result, I go to base and start from base in the same mirco game.</t>
  </si>
  <si>
    <t>Example 2 : I win F 5 bet so I go backward now and play F 4 bet, but I loose this, so I go forward now playing F5 bet in my next hand and I win, so the last 3 results where like W - L - W, this satisfies my 2ns sequential Result, so now I start from Base again in the same mirco game.</t>
  </si>
  <si>
    <t>When ever sequential result happens, I go Base always and start again.</t>
  </si>
  <si>
    <t>* Must Divide the sheet of 5 rows with borders, to judge the last 5 result was it profit or loss and then to decide manually which strategy to shift or stay in same strategy.</t>
  </si>
  <si>
    <t xml:space="preserve">* Dash board must display how much to bet in next hand by calculation in the the particular strategy sheet </t>
  </si>
  <si>
    <t>And say am i winning or loosing with units counts.</t>
  </si>
  <si>
    <t>• Dash Board must have winning and losing in red and green color, so I can understand where I am winning or losing and shift or stay in the particular strategy in the game</t>
  </si>
  <si>
    <t xml:space="preserve">• I might have forgot few points in this documents, I will tell u while build if missed any </t>
  </si>
  <si>
    <t xml:space="preserve">• Game will be divide in mirco game, each micro game will have at least 2 hands to play minimum, and our goal is to close the micro game with either 0 or positive units, when ever I am in positive units after 2 hands, I must close that micro game and start new mirco game </t>
  </si>
  <si>
    <t>• Let’s say micro game goes big and I am lossing and I am -12 or -16 units, my goal now is to get out of the lossing micro game and start new fresh game, so for this I must take rabbit 🐇 cut and get out, which is let’s say I play 10 hands already, so 10 hands - 2, so if I am - 8 units in the 10th hand result, I must exit that micro game with negative and start fresh from Base. If it’s more than -2 of hands played, then continue the same game and play till I satisfy the rule and get out of the lossing micro game as easily as possible.</t>
  </si>
  <si>
    <t>• Let’s say example : I am at -7 units and I got sequential result, then I can’t close the game as I am in negative side, so I continue from base again in the same micro game and get out when I am in profit or Rabbit.</t>
  </si>
  <si>
    <t>• player 1 says play 1 unit on Player and player 2 says play 1 units on banker, Then, both becomes neutral bet as 1- 1 : 0 so this hand will become NO Bet, which must display in the dash board as 0 unit this hand.</t>
  </si>
  <si>
    <t>Repeat</t>
  </si>
  <si>
    <t>p</t>
  </si>
  <si>
    <t>b</t>
  </si>
  <si>
    <t>L</t>
  </si>
  <si>
    <t>W</t>
  </si>
  <si>
    <t>Curtain</t>
  </si>
  <si>
    <t>Curtain : M1 : 2x</t>
  </si>
  <si>
    <t>M1 means : play same as last second</t>
  </si>
  <si>
    <t>Result</t>
  </si>
  <si>
    <t>PD</t>
  </si>
  <si>
    <t>Y</t>
  </si>
  <si>
    <t>N</t>
  </si>
  <si>
    <t>Broom Tail</t>
  </si>
  <si>
    <t>TRIGGER</t>
  </si>
  <si>
    <t>Broom Tail : B1x</t>
  </si>
  <si>
    <t>44’s : B2x, after Failure Shift to Tommy Gun</t>
  </si>
  <si>
    <t>Trigger</t>
  </si>
  <si>
    <t>Trigger us across game</t>
  </si>
  <si>
    <t>Date</t>
  </si>
  <si>
    <t>Hours</t>
  </si>
  <si>
    <t>Task</t>
  </si>
  <si>
    <t>Analysis</t>
  </si>
  <si>
    <t>Total</t>
  </si>
  <si>
    <t>strategy1</t>
  </si>
  <si>
    <t>Start</t>
  </si>
  <si>
    <t>End</t>
  </si>
  <si>
    <t>Total Payable</t>
  </si>
  <si>
    <t>Payment Pending</t>
  </si>
  <si>
    <t>Payment Received</t>
  </si>
  <si>
    <t>END</t>
  </si>
  <si>
    <t>START</t>
  </si>
  <si>
    <t>Rabbit</t>
  </si>
  <si>
    <t>WW/WLW Within microgame</t>
  </si>
  <si>
    <t>start</t>
  </si>
  <si>
    <t xml:space="preserve">end </t>
  </si>
  <si>
    <t/>
  </si>
  <si>
    <t>F2</t>
  </si>
  <si>
    <t>F3</t>
  </si>
  <si>
    <t>F4</t>
  </si>
  <si>
    <t>F5</t>
  </si>
  <si>
    <t>F6</t>
  </si>
  <si>
    <t>F7</t>
  </si>
  <si>
    <t>Pyarment Received</t>
  </si>
  <si>
    <t>S1 : PD / TG</t>
  </si>
  <si>
    <t>S2 : PD / FE</t>
  </si>
  <si>
    <t>S3 : M1 / TG</t>
  </si>
  <si>
    <t>S4 : HP / FE</t>
  </si>
  <si>
    <t>S5 : M1 / FE</t>
  </si>
  <si>
    <t>S6 : PD / M1</t>
  </si>
  <si>
    <t>S7 : TG / FE</t>
  </si>
  <si>
    <t>S8 : M1 / WB</t>
  </si>
  <si>
    <t>S9 : HP / M1</t>
  </si>
  <si>
    <t xml:space="preserve">S10 : OP / OB </t>
  </si>
  <si>
    <t>Done</t>
  </si>
  <si>
    <t>FE</t>
  </si>
  <si>
    <t>M1</t>
  </si>
  <si>
    <t>WB</t>
  </si>
  <si>
    <t>TG</t>
  </si>
  <si>
    <t>OP</t>
  </si>
  <si>
    <t>OB</t>
  </si>
  <si>
    <t>Play - Flip of scope</t>
  </si>
  <si>
    <t>HP/B</t>
  </si>
  <si>
    <t>start after scope, opposite of last scope and then pendulam effect PBPBPB IRRESPECTIVE OF WIN AND LOSE</t>
  </si>
  <si>
    <t>PD IS OPPOSITE OF FE</t>
  </si>
  <si>
    <t>TG IS OPPOSITE TO M1</t>
  </si>
  <si>
    <t>OP IS OPPOSITE OB</t>
  </si>
  <si>
    <t>Play Same last second Result</t>
  </si>
  <si>
    <t>Play Same as last result</t>
  </si>
  <si>
    <t>Play douminance of scope</t>
  </si>
  <si>
    <t>Play opposite of last second</t>
  </si>
  <si>
    <t>DONE</t>
  </si>
  <si>
    <t>C 1 : S1 / S5</t>
  </si>
  <si>
    <t>C 2 : S10 / S9</t>
  </si>
  <si>
    <t>C 3 : S1 / S9</t>
  </si>
  <si>
    <t>C 4 : S6 / S7</t>
  </si>
  <si>
    <t>C 5 : S2 / S3</t>
  </si>
  <si>
    <t>C 6 : S2 / S9</t>
  </si>
  <si>
    <t>C 7 : S2 / S10</t>
  </si>
  <si>
    <t>C 8 : S3 / S10</t>
  </si>
  <si>
    <t>C 9 : S3 / S4</t>
  </si>
  <si>
    <t>C 10 : S1 / S8</t>
  </si>
  <si>
    <t>End 3.30</t>
  </si>
  <si>
    <t>BET</t>
  </si>
  <si>
    <t>OTHER</t>
  </si>
  <si>
    <t>y/n</t>
  </si>
  <si>
    <t>done</t>
  </si>
  <si>
    <t>I</t>
  </si>
  <si>
    <t>AA,AB,AC,AD - REPLACE TO INT(REPLACE)</t>
  </si>
  <si>
    <t>in all sheet add new WWLL entries</t>
  </si>
  <si>
    <t>refer all these from general</t>
  </si>
  <si>
    <t>Rule of 5</t>
  </si>
  <si>
    <t>In Progress</t>
  </si>
  <si>
    <t>3.15PM</t>
  </si>
  <si>
    <t>Verfied-IN dev</t>
  </si>
  <si>
    <t>FORMULA</t>
  </si>
  <si>
    <t>STATTIC DATA</t>
  </si>
  <si>
    <t>S1</t>
  </si>
  <si>
    <t>S2</t>
  </si>
  <si>
    <t>S3</t>
  </si>
  <si>
    <t>S4</t>
  </si>
  <si>
    <t>S5</t>
  </si>
  <si>
    <t>S6</t>
  </si>
  <si>
    <t>S7</t>
  </si>
  <si>
    <t>S8</t>
  </si>
  <si>
    <t>S9</t>
  </si>
  <si>
    <t>S10</t>
  </si>
  <si>
    <t>end</t>
  </si>
  <si>
    <t xml:space="preserve">End </t>
  </si>
  <si>
    <t>eND</t>
  </si>
  <si>
    <t>8,45</t>
  </si>
  <si>
    <t>12.00 Noon</t>
  </si>
  <si>
    <t>BLANK</t>
  </si>
  <si>
    <t>Balance As ON Date</t>
  </si>
  <si>
    <t>AS SUGGESTED REDUCED PRDOUCTIVITY TO 75% (10.25 TO 7.5)</t>
  </si>
  <si>
    <t>Future Requirements</t>
  </si>
  <si>
    <t>3 player Game :</t>
  </si>
  <si>
    <t>BT / TC / CB : 2x</t>
  </si>
  <si>
    <t>BD / DC / CB : 2x</t>
  </si>
  <si>
    <t>BT / TC / M1 : 2x / 2x / Always</t>
  </si>
  <si>
    <t>B-M1 / M1-C / CB : 2x</t>
  </si>
  <si>
    <t>BF / FC / CB : 2x</t>
  </si>
  <si>
    <t>B : same as last result </t>
  </si>
  <si>
    <t>T : opposite to last 2nd result </t>
  </si>
  <si>
    <t>D : Dominance of last 5 result </t>
  </si>
  <si>
    <t>F : flip of last 5 result </t>
  </si>
  <si>
    <t>M1 : same as last 2nd result </t>
  </si>
  <si>
    <t>C : opposite to last result </t>
  </si>
  <si>
    <t>Sequential results are same</t>
  </si>
  <si>
    <t>Force and Ladder is same </t>
  </si>
  <si>
    <t>Law of 5 is same </t>
  </si>
  <si>
    <t>Micro game is same </t>
  </si>
  <si>
    <t>Rules inside micro game is same</t>
  </si>
  <si>
    <t>Color grading is same </t>
  </si>
  <si>
    <t>Points system is same</t>
  </si>
  <si>
    <t>BT</t>
  </si>
  <si>
    <t>TC</t>
  </si>
  <si>
    <t>CB</t>
  </si>
  <si>
    <t>After T , back to back two Lose move to B</t>
  </si>
  <si>
    <t>Start with B with  back to back two Loose move to T</t>
  </si>
  <si>
    <t>Starte with B ,with  back to back two Loose move to D</t>
  </si>
  <si>
    <t>After D , back to back two Lose move to B</t>
  </si>
  <si>
    <t>Start with T with  back to back two Loose move to C</t>
  </si>
  <si>
    <t>After C , back to back two Lose move to T</t>
  </si>
  <si>
    <t>Start with C with  back to back two Loose move to B</t>
  </si>
  <si>
    <t>After B, back to back two Lose move to C</t>
  </si>
  <si>
    <t>Starte with D ,with  back to back two Loose move to C</t>
  </si>
  <si>
    <t>After C , back to back two Lose move to D</t>
  </si>
  <si>
    <t>Starte with C,,with  back to back two Loose move to B</t>
  </si>
  <si>
    <t>ALWAYS M1-same as last 2nd result </t>
  </si>
  <si>
    <t>Start with B with  back to back two Loose move to M1</t>
  </si>
  <si>
    <t>After M1 , back to back two Lose move to B</t>
  </si>
  <si>
    <t>Start with M1 with  back to back two Loose move to C</t>
  </si>
  <si>
    <t>After C , back to back two Lose move to M1</t>
  </si>
  <si>
    <t>Start with B with  back to back two Loose move to F</t>
  </si>
  <si>
    <t>After F , back to back two Lose move to B</t>
  </si>
  <si>
    <t>Start with F with  back to back two Loose move to C</t>
  </si>
  <si>
    <t>After C, back to back two Lose move to F</t>
  </si>
  <si>
    <t>NO TAIL</t>
  </si>
  <si>
    <t>RABIT IS SAME</t>
  </si>
  <si>
    <t>CONSOLIDATION OF 3</t>
  </si>
  <si>
    <t>RESULT FROM MAIN</t>
  </si>
  <si>
    <t>Total Rs</t>
  </si>
  <si>
    <t>Pending</t>
  </si>
  <si>
    <t>9.00 P&lt;</t>
  </si>
  <si>
    <t>T</t>
  </si>
  <si>
    <t>D3-B / B-F3 / F3-D3 : 2x</t>
  </si>
  <si>
    <t xml:space="preserve">D3 : Dominance of last 3 result </t>
  </si>
  <si>
    <t>F3 : Flip of last 3 result</t>
  </si>
  <si>
    <t>L0</t>
  </si>
  <si>
    <t>L5 ON ONE SIDE</t>
  </si>
  <si>
    <t>L5  ON ONE SIDE</t>
  </si>
  <si>
    <t>L0  ON ONE SIDE</t>
  </si>
  <si>
    <t>F1</t>
  </si>
  <si>
    <t>H2</t>
  </si>
  <si>
    <t>H3</t>
  </si>
  <si>
    <t>H4</t>
  </si>
  <si>
    <t>H5</t>
  </si>
  <si>
    <t>H6</t>
  </si>
  <si>
    <t>H1</t>
  </si>
  <si>
    <t>D</t>
  </si>
  <si>
    <t>E</t>
  </si>
  <si>
    <t>J</t>
  </si>
  <si>
    <t>Q</t>
  </si>
  <si>
    <t>AK</t>
  </si>
  <si>
    <t>AL</t>
  </si>
  <si>
    <t>BM</t>
  </si>
  <si>
    <t>BN</t>
  </si>
  <si>
    <t>BO</t>
  </si>
  <si>
    <t xml:space="preserve">B-M1 / M1-D / D-B </t>
  </si>
  <si>
    <t>H7</t>
  </si>
  <si>
    <t>NR</t>
  </si>
  <si>
    <t>Hedging</t>
  </si>
  <si>
    <t>D5 : D of 5</t>
  </si>
  <si>
    <t>F5 : F of 5</t>
  </si>
  <si>
    <t>D3 : D of 3</t>
  </si>
  <si>
    <t xml:space="preserve">F3 : F of 3 </t>
  </si>
  <si>
    <t>C</t>
  </si>
  <si>
    <t>L3S : LAST 3rd Same</t>
  </si>
  <si>
    <t>L3O : LAST 3rd Opp</t>
  </si>
  <si>
    <t xml:space="preserve">L4S : Last 4th Same </t>
  </si>
  <si>
    <t>L4O : Last 4th Opposite</t>
  </si>
  <si>
    <t xml:space="preserve">L5S : Last 5th Same </t>
  </si>
  <si>
    <t>L5O : Last 5th Opposite</t>
  </si>
  <si>
    <t xml:space="preserve">Single player </t>
  </si>
  <si>
    <t xml:space="preserve">Sequential result same </t>
  </si>
  <si>
    <t>Force and ladder same</t>
  </si>
  <si>
    <t xml:space="preserve">Ladder process is different in this </t>
  </si>
  <si>
    <t>Micro game is same</t>
  </si>
  <si>
    <t xml:space="preserve">Results will be taken from points </t>
  </si>
  <si>
    <t>Need intelligence from points, not random</t>
  </si>
  <si>
    <t xml:space="preserve">Y </t>
  </si>
  <si>
    <t>Points</t>
  </si>
  <si>
    <t>Flip</t>
  </si>
  <si>
    <t>Same of last</t>
  </si>
  <si>
    <t>Opposite of last</t>
  </si>
  <si>
    <t>D3</t>
  </si>
  <si>
    <t>MAX POINT</t>
  </si>
  <si>
    <t>MAX P/B</t>
  </si>
  <si>
    <t>Rabbits SAME</t>
  </si>
  <si>
    <t>LADD</t>
  </si>
  <si>
    <t>FORCE</t>
  </si>
  <si>
    <t>OPPOSITE TO LAST SECON</t>
  </si>
  <si>
    <t>SAME TO LAST 2ND</t>
  </si>
  <si>
    <t>PBPB</t>
  </si>
  <si>
    <t>FIRST CHECK MAXIMUM</t>
  </si>
  <si>
    <t>MORE THAN ONE ARE MAXIMUM</t>
  </si>
  <si>
    <t>GO TO LAST STEP</t>
  </si>
  <si>
    <t>GO TO 2NG LAST</t>
  </si>
  <si>
    <t>GO TO 3RD LAST</t>
  </si>
  <si>
    <t>Y/N</t>
  </si>
  <si>
    <t>RANDOM</t>
  </si>
  <si>
    <t>DISCOUNT</t>
  </si>
  <si>
    <t>1.45Pm</t>
  </si>
  <si>
    <t>12.30PM</t>
  </si>
  <si>
    <t>Starte</t>
  </si>
  <si>
    <t>End 12.45 PM</t>
  </si>
  <si>
    <t>Effort Spent in Excel in The period</t>
  </si>
  <si>
    <t>Effort Spent in App in The period</t>
  </si>
  <si>
    <t>Effort Spent in Excel during App period</t>
  </si>
  <si>
    <t>Effort Spent in App during App period</t>
  </si>
  <si>
    <t xml:space="preserve">End  </t>
  </si>
  <si>
    <t>Balance carry forward</t>
  </si>
  <si>
    <t xml:space="preserve">Start </t>
  </si>
  <si>
    <t>Starr</t>
  </si>
  <si>
    <t>11.15 00 AM</t>
  </si>
  <si>
    <t>5th Jul to 18th Jul</t>
  </si>
  <si>
    <t>l</t>
  </si>
  <si>
    <t>6.30 OM</t>
  </si>
  <si>
    <t>Dtart</t>
  </si>
  <si>
    <t>12.0 Noon</t>
  </si>
  <si>
    <t>2.30 OM</t>
  </si>
  <si>
    <t>Effort Spent in Excel</t>
  </si>
  <si>
    <t xml:space="preserve">Effort Spent in App </t>
  </si>
  <si>
    <t>Discount</t>
  </si>
  <si>
    <t>Carryforward to Next Timesheet</t>
  </si>
  <si>
    <t>Amt</t>
  </si>
  <si>
    <t>Slot</t>
  </si>
  <si>
    <t>8.00 PM</t>
  </si>
  <si>
    <t>8.30 PM</t>
  </si>
  <si>
    <t>4.15 PM</t>
  </si>
  <si>
    <t>4.45 PM</t>
  </si>
  <si>
    <t>5.15 PM</t>
  </si>
  <si>
    <t>9.30 AM</t>
  </si>
  <si>
    <t>11.30 AM</t>
  </si>
  <si>
    <t>6.15 PM</t>
  </si>
  <si>
    <t>11.30 PM</t>
  </si>
  <si>
    <t>3.00 PM</t>
  </si>
  <si>
    <t>3.15 PM</t>
  </si>
  <si>
    <t>7.00 PM</t>
  </si>
  <si>
    <t>8.45 AM</t>
  </si>
  <si>
    <t>9.45 AM</t>
  </si>
  <si>
    <t>10.15 AM</t>
  </si>
  <si>
    <t>12.30 PM</t>
  </si>
  <si>
    <t>12.45 PM</t>
  </si>
  <si>
    <t>1.45 PM</t>
  </si>
  <si>
    <t>2.15 PM</t>
  </si>
  <si>
    <t>8.30 AM</t>
  </si>
  <si>
    <t>2.00 PM</t>
  </si>
  <si>
    <t>4.00 PM</t>
  </si>
  <si>
    <t>7.30 PM</t>
  </si>
  <si>
    <t>11.00 PM</t>
  </si>
  <si>
    <t>1.30 AM</t>
  </si>
  <si>
    <t>10.30 AM</t>
  </si>
  <si>
    <t>12.0 AM</t>
  </si>
  <si>
    <t>3.30 PM</t>
  </si>
  <si>
    <t>6.00 PM</t>
  </si>
  <si>
    <t>6.30 PM</t>
  </si>
  <si>
    <t>8.15 PM</t>
  </si>
  <si>
    <t>9.00 PM</t>
  </si>
  <si>
    <t>8.45  PM</t>
  </si>
  <si>
    <t>10.30 PM</t>
  </si>
  <si>
    <t>12.30 pm</t>
  </si>
  <si>
    <t>8.45 PM</t>
  </si>
  <si>
    <t>10.45 PM</t>
  </si>
  <si>
    <t>10.00 AM</t>
  </si>
  <si>
    <t>11.00 AM</t>
  </si>
  <si>
    <t>1st Sep</t>
  </si>
  <si>
    <t>4.30 AM</t>
  </si>
  <si>
    <t>11.45 PM</t>
  </si>
  <si>
    <t>1.30 PM</t>
  </si>
  <si>
    <t>3rd Sep to 11 th Sep</t>
  </si>
  <si>
    <t>5.30 PM</t>
  </si>
  <si>
    <t>11.15 PM</t>
  </si>
  <si>
    <t>2.30 PM</t>
  </si>
  <si>
    <t>5.00 PM</t>
  </si>
  <si>
    <t>1.15 PM</t>
  </si>
  <si>
    <t>2.45 PM</t>
  </si>
  <si>
    <t>5.45 PM</t>
  </si>
  <si>
    <t>9.15 AM</t>
  </si>
  <si>
    <t>11.15 AM</t>
  </si>
  <si>
    <t>12:00 Noon</t>
  </si>
  <si>
    <t>9.30 PM</t>
  </si>
  <si>
    <t>12.00 PM</t>
  </si>
  <si>
    <t>12.15 AM</t>
  </si>
  <si>
    <t>9.00 AM</t>
  </si>
  <si>
    <t>10.15 PM</t>
  </si>
  <si>
    <t>1.00 AM</t>
  </si>
  <si>
    <t>2.00 AM</t>
  </si>
  <si>
    <t>Vetical line break</t>
  </si>
  <si>
    <t>Horizontal line break</t>
  </si>
  <si>
    <t>3rd column no problem</t>
  </si>
  <si>
    <t>Rule Line Break</t>
  </si>
  <si>
    <t>Pattern Break</t>
  </si>
  <si>
    <t>Can't play after B</t>
  </si>
  <si>
    <t>Now Pattern break</t>
  </si>
  <si>
    <t>2nd Row Pattern Break</t>
  </si>
  <si>
    <t>THIS WILL ALSO CONSIDER AS SUPPORT</t>
  </si>
  <si>
    <t>NOVAL</t>
  </si>
  <si>
    <t>NO_SHOE</t>
  </si>
  <si>
    <t>MAIN</t>
  </si>
  <si>
    <t>BEB</t>
  </si>
  <si>
    <t>SMALL</t>
  </si>
  <si>
    <t>COCKROACH</t>
  </si>
  <si>
    <t>RULE_SET</t>
  </si>
  <si>
    <t>STICKY_LIMIT</t>
  </si>
  <si>
    <t>MAIN_RES_LIMIT</t>
  </si>
  <si>
    <t>SESSION_RES_LIMIT</t>
  </si>
  <si>
    <t>ONE_RES_LIMIT</t>
  </si>
  <si>
    <t>PAT_MATCH_MIN_SIZE</t>
  </si>
  <si>
    <t>PAT_MATCH_MAX_SIZE</t>
  </si>
  <si>
    <t>DRIVED_SUP_SIZE</t>
  </si>
  <si>
    <t>PREV_TIE_LIMIT</t>
  </si>
  <si>
    <t>HAND_LIMIT</t>
  </si>
  <si>
    <t>RULE12_LIMIT</t>
  </si>
  <si>
    <t>2.15 AM</t>
  </si>
  <si>
    <t>NO Section consideration</t>
  </si>
  <si>
    <t>11.45 AM</t>
  </si>
  <si>
    <t>12.15 PM</t>
  </si>
  <si>
    <t>6.45 PM</t>
  </si>
  <si>
    <t>4.0 PM</t>
  </si>
  <si>
    <t>4.30 PM</t>
  </si>
  <si>
    <t>NO COLOR CONSIDERATION</t>
  </si>
  <si>
    <t>Pattern support</t>
  </si>
  <si>
    <t>3 - two or bigger and last one single length</t>
  </si>
  <si>
    <t>Pattern break</t>
  </si>
  <si>
    <t>3 - two or bigger and last two single length</t>
  </si>
  <si>
    <t>DON’T CONSDIER MAIN ROAD, ONLY 3 ROADS</t>
  </si>
  <si>
    <t>DON’T CONSIDER COLOR</t>
  </si>
  <si>
    <t>SINCE  IT DINT REACH MORE THAN 4 TIMES, WE DINT CONSIDER IT AS BREAK</t>
  </si>
  <si>
    <t>RESTART,</t>
  </si>
  <si>
    <t xml:space="preserve">FLOW 1 </t>
  </si>
  <si>
    <t>DON’T CONSIDER MAIN ROAD ONLY 3 ROADS</t>
  </si>
  <si>
    <t xml:space="preserve">CONSIDER COLOR </t>
  </si>
  <si>
    <t>RESTART</t>
  </si>
  <si>
    <t xml:space="preserve">FLOW 2 </t>
  </si>
  <si>
    <t>otherwise neither pattern break nor pattern support</t>
  </si>
  <si>
    <t>1.45 AM</t>
  </si>
  <si>
    <t>11.30 am</t>
  </si>
  <si>
    <t>9.15 PM</t>
  </si>
  <si>
    <t>10.0 PM</t>
  </si>
  <si>
    <t>NO Pattern to match</t>
  </si>
  <si>
    <t xml:space="preserve">NO </t>
  </si>
  <si>
    <t>Pttern to matcj</t>
  </si>
  <si>
    <t>MATCH</t>
  </si>
  <si>
    <t>Match</t>
  </si>
  <si>
    <t>HISTORY</t>
  </si>
  <si>
    <t>R</t>
  </si>
  <si>
    <t>Break</t>
  </si>
  <si>
    <t>R3</t>
  </si>
  <si>
    <t xml:space="preserve">B </t>
  </si>
  <si>
    <t>Chck count</t>
  </si>
  <si>
    <t xml:space="preserve">of </t>
  </si>
  <si>
    <t>IF&gt;=2 THAN NO HISTORY ISSUE IS FALSE</t>
  </si>
  <si>
    <t>7.45 PM</t>
  </si>
  <si>
    <t>4.15 AM</t>
  </si>
  <si>
    <t>10.45 AM</t>
  </si>
  <si>
    <t>5.0 PM</t>
  </si>
  <si>
    <t>Shoe Resistance Line- Maximum of Shoe - Minimum 2 time with sticky - No color - Sticky</t>
  </si>
  <si>
    <t>Previous No Color Bar Resistance Line--&gt;Max of section min 3 times with sticky  - No color - Sticky</t>
  </si>
  <si>
    <t>Color Resistance Line-Color resistance of shoe maintained of Max Value , Minimum 3 time with color sticky- With color - Sticky - It should be continuous</t>
  </si>
  <si>
    <t>Previous3 Times same colur Line-Previous 3 times same color - Sticky --  This can be anywhere</t>
  </si>
  <si>
    <t>If maximum length depth came second time</t>
  </si>
  <si>
    <t>GO REVERSE AND TAKE COUNT OF SAME LENGTH TO LAST UNTIL WE GET BIGGER RESISTANCE LINE</t>
  </si>
  <si>
    <t>R NEVER GOT BEYOND R2 IN WHOLE SHOE SO RESISTANCE</t>
  </si>
  <si>
    <t>RES</t>
  </si>
  <si>
    <t>SUPP</t>
  </si>
  <si>
    <t>Example onen where two resista , 2nd res consider as support</t>
  </si>
  <si>
    <t>No</t>
  </si>
  <si>
    <t>consider</t>
  </si>
  <si>
    <t>COCkroach</t>
  </si>
  <si>
    <t xml:space="preserve">IF </t>
  </si>
  <si>
    <t>IF RES AND SUPPORT PREDICTING SAME PLAYER OR BANKER THEN STARTEGY TRUE OTHERWISE FALSE</t>
  </si>
  <si>
    <t>EXAMPL2</t>
  </si>
  <si>
    <t>Normal Support</t>
  </si>
  <si>
    <t>; give count of how many times R2 repeated earlier, if even single time we got R1, or R3,4,5.. Than count 0</t>
  </si>
  <si>
    <t>CHECK LAST COLUMN COUNT UNLESS REACH BEYOND DEPT IN THIS CASE CHECK R2 COUNT UNTIL GET R3 , R4,more</t>
  </si>
  <si>
    <t>11.0 PM</t>
  </si>
  <si>
    <t>NO HISTORY ISSUE FALSE SINVE DEPTH 3 COUNT IS more THAN DEPTH 4 OR MORE COUBT</t>
  </si>
  <si>
    <t>NO hisotory issue is True since 3 nd 4 count is equal</t>
  </si>
  <si>
    <t>NO hisotory issue is True since 4 count is MORE THAN 3</t>
  </si>
  <si>
    <t>NO hisotory issue is True since 3 count is 1 OTHER THAN ANKER</t>
  </si>
  <si>
    <t>Anker BRB other than anker 4 count is 1 and3 count is 0 so true</t>
  </si>
  <si>
    <t>3 COUNT 2 ND 4 AND MORE COUNT IS 0</t>
  </si>
  <si>
    <t>COUNT OF 3 IS 0 COUNT OF 4 OR MORE IS 2</t>
  </si>
  <si>
    <t>NO hisotory issue is False since 4 count is LESS THAN 3</t>
  </si>
  <si>
    <t>res</t>
  </si>
  <si>
    <t>SUPPOR</t>
  </si>
  <si>
    <t>2.0 AM</t>
  </si>
  <si>
    <t>2.30 AM</t>
  </si>
  <si>
    <t>1.00 PM</t>
  </si>
  <si>
    <t>RESIS</t>
  </si>
  <si>
    <t>5.45  PM</t>
  </si>
  <si>
    <t>11.30 pm</t>
  </si>
  <si>
    <t>12.45 pm</t>
  </si>
  <si>
    <t>2.0 PM</t>
  </si>
  <si>
    <t>1.45 pm</t>
  </si>
  <si>
    <t>12.0 PM</t>
  </si>
  <si>
    <t>2.0AM</t>
  </si>
  <si>
    <t>2.45 AM</t>
  </si>
  <si>
    <t>3.45 PM</t>
  </si>
  <si>
    <t>OLD</t>
  </si>
  <si>
    <t>New</t>
  </si>
  <si>
    <t>FLOW1</t>
  </si>
  <si>
    <t>excluding Anchor &gt;=4</t>
  </si>
  <si>
    <t>Support Till this stage</t>
  </si>
  <si>
    <t>Flow Break only if flow found before</t>
  </si>
  <si>
    <t xml:space="preserve">Exluding Anchor if last single column continued nore than4 </t>
  </si>
  <si>
    <t>12.00 AM</t>
  </si>
  <si>
    <t>STICKY_PREVIOUS_COLOR_COLUMN_LIMIT</t>
  </si>
  <si>
    <t>Bunch</t>
  </si>
  <si>
    <t>False in this case</t>
  </si>
  <si>
    <t>https://api.telegram.org/bot&lt;YourBOTToken&gt;/getUpdates</t>
  </si>
  <si>
    <t>pip install --upgrade certifi</t>
  </si>
  <si>
    <t>/Applications/Python\ 3.10/Install\ Certificates.command</t>
  </si>
  <si>
    <t>SSL CERTIFICATION ERROR IN MAC</t>
  </si>
  <si>
    <t>12.45 AM</t>
  </si>
  <si>
    <t>Last three same length &gt;=3</t>
  </si>
  <si>
    <t>HISTORY ISSUE</t>
  </si>
  <si>
    <t>DRIVED ROAD</t>
  </si>
  <si>
    <t>Veritical</t>
  </si>
  <si>
    <t>&gt;=3 HORIZONATAL OR VERTICAL</t>
  </si>
  <si>
    <t>1.15AM</t>
  </si>
  <si>
    <t>7.0 PM</t>
  </si>
  <si>
    <t>9.45 PM</t>
  </si>
  <si>
    <t>1.15 AM</t>
  </si>
  <si>
    <t>1.0 PM</t>
  </si>
  <si>
    <t>7.75 PM</t>
  </si>
  <si>
    <t>8.15 AM</t>
  </si>
  <si>
    <t>NO COLOR</t>
  </si>
  <si>
    <t>&gt;2</t>
  </si>
  <si>
    <t>Considee it will repeat if Resistance is same than Rule12 is true otherwise flase</t>
  </si>
  <si>
    <t>9.30 Am</t>
  </si>
  <si>
    <t>4:PM</t>
  </si>
  <si>
    <t>12.30 AM</t>
  </si>
  <si>
    <t>10.00 PM</t>
  </si>
  <si>
    <t>10.30AM</t>
  </si>
  <si>
    <t>11.15 pm</t>
  </si>
  <si>
    <t>MAIN ROAD</t>
  </si>
  <si>
    <t xml:space="preserve">OR </t>
  </si>
  <si>
    <t>or</t>
  </si>
  <si>
    <t>Ex</t>
  </si>
  <si>
    <t>Play two more than and perdict based on red dot</t>
  </si>
  <si>
    <t>Condition 1</t>
  </si>
  <si>
    <t>Condition all three road have last dot as red</t>
  </si>
  <si>
    <t>Action</t>
  </si>
  <si>
    <t>Minimum 1 Tie from that start of pattern and pattern lenth should be minimum 5</t>
  </si>
  <si>
    <t>if in any road achor length is same any previous length in session than don't play</t>
  </si>
  <si>
    <t>Once this condition met then all road will have red achor, whatever road achor did not met to maximum of (red length) we will play as per that road until reach maximum</t>
  </si>
  <si>
    <t>Don't play if last is Tie</t>
  </si>
  <si>
    <t>Only one progression no separate progression1 and 2</t>
  </si>
  <si>
    <t>One progresssion in all table</t>
  </si>
  <si>
    <t>We can play after 6</t>
  </si>
  <si>
    <t>12.30 am</t>
  </si>
  <si>
    <t>4.30 pm</t>
  </si>
  <si>
    <t>New Rule 7</t>
  </si>
  <si>
    <t>If Rule2 is True</t>
  </si>
  <si>
    <t>and Rule3 is True</t>
  </si>
  <si>
    <t>Small Road</t>
  </si>
  <si>
    <t>and</t>
  </si>
  <si>
    <t>Cockroach</t>
  </si>
  <si>
    <t>Main</t>
  </si>
  <si>
    <t>PPBPB</t>
  </si>
  <si>
    <t>BBPBP</t>
  </si>
  <si>
    <t>Without Tie</t>
  </si>
  <si>
    <t>&gt;=B2</t>
  </si>
  <si>
    <t>&gt;=B3</t>
  </si>
  <si>
    <t>R1</t>
  </si>
  <si>
    <t>5.15 AM</t>
  </si>
  <si>
    <t>5.45 AM</t>
  </si>
  <si>
    <t>6.0 PM</t>
  </si>
  <si>
    <t>2.0 Pm</t>
  </si>
  <si>
    <t>11.15 pM</t>
  </si>
  <si>
    <t>12.15 pM</t>
  </si>
  <si>
    <t>&gt;=1</t>
  </si>
  <si>
    <t>M</t>
  </si>
  <si>
    <t>COC</t>
  </si>
  <si>
    <t>12.00 am</t>
  </si>
  <si>
    <t>12.15 am</t>
  </si>
  <si>
    <t>12.45 am</t>
  </si>
  <si>
    <t>12.15 aM</t>
  </si>
  <si>
    <t>5.45 pm</t>
  </si>
  <si>
    <t>8.00 AM</t>
  </si>
  <si>
    <t>1.15 pm</t>
  </si>
  <si>
    <t>3.00 AM</t>
  </si>
  <si>
    <t>2.30 pm</t>
  </si>
  <si>
    <t>7.30 AM</t>
  </si>
  <si>
    <t>10.45 pM</t>
  </si>
  <si>
    <t>11.45 pm</t>
  </si>
  <si>
    <t>10.15 pm</t>
  </si>
  <si>
    <t>10.45 pm</t>
  </si>
  <si>
    <t>12.45  PM</t>
  </si>
  <si>
    <t>9.30 am</t>
  </si>
  <si>
    <t>10.15 am</t>
  </si>
  <si>
    <t>10.45 am</t>
  </si>
  <si>
    <t>11.45 am</t>
  </si>
  <si>
    <t>15-12-2024 (Appx)</t>
  </si>
  <si>
    <t>7.15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</si>
</sst>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009]dd\ mmmm\ yyyy;@"/>
    <numFmt numFmtId="165" formatCode="0.0"/>
    <numFmt numFmtId="166" formatCode="[$-409]d/mmm;@"/>
  </numFmts>
  <fonts count="20">
    <font>
      <sz val="11"/>
      <color rgb="FF000000"/>
      <name val="Calibri"/>
    </font>
    <font>
      <sz val="8"/>
      <name val="Calibri"/>
      <family val="2"/>
    </font>
    <font>
      <sz val="11"/>
      <color rgb="FFFF0000"/>
      <name val="Calibri"/>
      <family val="2"/>
    </font>
    <font>
      <sz val="11"/>
      <color rgb="FF000000"/>
      <name val="Calibri"/>
      <family val="2"/>
    </font>
    <font>
      <sz val="11"/>
      <color rgb="FF000000"/>
      <name val="Wingdings"/>
      <charset val="2"/>
    </font>
    <font>
      <b/>
      <sz val="11"/>
      <color rgb="FF000000"/>
      <name val="Calibri"/>
      <family val="2"/>
    </font>
    <font>
      <sz val="8"/>
      <name val="Calibri"/>
      <family val="2"/>
    </font>
    <font>
      <sz val="16"/>
      <color rgb="FF000000"/>
      <name val="Calibri"/>
      <family val="2"/>
    </font>
    <font>
      <b/>
      <sz val="28"/>
      <color rgb="FF000000"/>
      <name val="Calibri"/>
      <family val="2"/>
    </font>
    <font>
      <sz val="8"/>
      <color rgb="FF000000"/>
      <name val="Calibri"/>
      <family val="2"/>
    </font>
    <font>
      <sz val="12"/>
      <color rgb="FF222222"/>
      <name val="Arial"/>
      <family val="2"/>
    </font>
    <font>
      <b/>
      <sz val="12"/>
      <color rgb="FF000000"/>
      <name val="Calibri"/>
      <family val="2"/>
    </font>
    <font>
      <sz val="11"/>
      <color rgb="FF0070C1"/>
      <name val="Consolas"/>
      <family val="3"/>
    </font>
    <font>
      <sz val="9"/>
      <color rgb="FF000000"/>
      <name val="Calibri"/>
      <family val="2"/>
    </font>
    <font>
      <b/>
      <sz val="10"/>
      <color rgb="FF000000"/>
      <name val="Calibri"/>
      <family val="2"/>
    </font>
    <font>
      <sz val="10"/>
      <color rgb="FF000000"/>
      <name val="Calibri"/>
      <family val="2"/>
    </font>
    <font>
      <sz val="11"/>
      <color rgb="FF4FC1FF"/>
      <name val="Consolas"/>
      <family val="3"/>
    </font>
    <font>
      <sz val="12"/>
      <color theme="1"/>
      <name val="Calibri"/>
      <family val="2"/>
      <scheme val="minor"/>
    </font>
    <font>
      <sz val="10"/>
      <color rgb="FF0C0D0E"/>
      <name val="Var(--ff-mono)"/>
    </font>
    <font>
      <sz val="10"/>
      <color rgb="FF0C0D0E"/>
      <name val="Consolas"/>
      <family val="3"/>
    </font>
  </fonts>
  <fills count="1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7C8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9" tint="-0.249977111117893"/>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bottom style="medium">
        <color indexed="64"/>
      </bottom>
      <diagonal/>
    </border>
    <border>
      <left/>
      <right style="thin">
        <color indexed="64"/>
      </right>
      <top style="thin">
        <color indexed="64"/>
      </top>
      <bottom/>
      <diagonal/>
    </border>
    <border>
      <left/>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17" fillId="0" borderId="0"/>
  </cellStyleXfs>
  <cellXfs count="33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wrapText="1"/>
    </xf>
    <xf numFmtId="0" fontId="0" fillId="6" borderId="0" xfId="0" applyFill="1"/>
    <xf numFmtId="0" fontId="0" fillId="7" borderId="0" xfId="0" applyFill="1"/>
    <xf numFmtId="0" fontId="0" fillId="8" borderId="0" xfId="0" applyFill="1"/>
    <xf numFmtId="0" fontId="2" fillId="0" borderId="0" xfId="0" applyFont="1"/>
    <xf numFmtId="0" fontId="3" fillId="7" borderId="0" xfId="0" applyFont="1" applyFill="1"/>
    <xf numFmtId="0" fontId="3" fillId="0" borderId="0" xfId="0" applyFont="1"/>
    <xf numFmtId="0" fontId="0" fillId="9" borderId="2" xfId="0" applyFill="1" applyBorder="1" applyAlignment="1">
      <alignment horizontal="center" vertical="center"/>
    </xf>
    <xf numFmtId="0" fontId="0" fillId="10" borderId="2" xfId="0" applyFill="1" applyBorder="1" applyAlignment="1">
      <alignment horizontal="center" vertical="center"/>
    </xf>
    <xf numFmtId="0" fontId="4" fillId="0" borderId="0" xfId="0" applyFont="1"/>
    <xf numFmtId="14" fontId="0" fillId="0" borderId="0" xfId="0" applyNumberFormat="1" applyAlignment="1">
      <alignment wrapText="1"/>
    </xf>
    <xf numFmtId="0" fontId="0" fillId="0" borderId="0" xfId="0" applyAlignment="1">
      <alignment horizontal="center"/>
    </xf>
    <xf numFmtId="0" fontId="7" fillId="2" borderId="19" xfId="0" applyFont="1" applyFill="1" applyBorder="1" applyAlignment="1">
      <alignment horizontal="center" wrapText="1"/>
    </xf>
    <xf numFmtId="0" fontId="8" fillId="2" borderId="19" xfId="0" applyFont="1" applyFill="1" applyBorder="1" applyAlignment="1">
      <alignment horizontal="center" vertical="center" wrapText="1"/>
    </xf>
    <xf numFmtId="164" fontId="5" fillId="6" borderId="15" xfId="0" applyNumberFormat="1" applyFont="1" applyFill="1" applyBorder="1" applyAlignment="1">
      <alignment horizontal="center" wrapText="1"/>
    </xf>
    <xf numFmtId="164" fontId="5" fillId="6" borderId="16" xfId="0" applyNumberFormat="1" applyFont="1" applyFill="1" applyBorder="1" applyAlignment="1">
      <alignment horizontal="center" wrapText="1"/>
    </xf>
    <xf numFmtId="164" fontId="5" fillId="6" borderId="22" xfId="0" applyNumberFormat="1" applyFont="1" applyFill="1" applyBorder="1" applyAlignment="1">
      <alignment horizontal="center" wrapText="1"/>
    </xf>
    <xf numFmtId="164" fontId="5" fillId="6" borderId="28" xfId="0" applyNumberFormat="1" applyFont="1" applyFill="1" applyBorder="1" applyAlignment="1">
      <alignment horizontal="center" wrapText="1"/>
    </xf>
    <xf numFmtId="164" fontId="5" fillId="6" borderId="11" xfId="0" applyNumberFormat="1" applyFont="1" applyFill="1" applyBorder="1" applyAlignment="1">
      <alignment horizontal="center" wrapText="1"/>
    </xf>
    <xf numFmtId="164" fontId="5" fillId="6" borderId="29" xfId="0" applyNumberFormat="1" applyFont="1" applyFill="1" applyBorder="1" applyAlignment="1">
      <alignment horizontal="center" wrapText="1"/>
    </xf>
    <xf numFmtId="0" fontId="0" fillId="0" borderId="14" xfId="0" applyBorder="1" applyAlignment="1">
      <alignment horizontal="center" wrapText="1"/>
    </xf>
    <xf numFmtId="0" fontId="0" fillId="0" borderId="2" xfId="0" applyBorder="1" applyAlignment="1">
      <alignment horizontal="center" wrapText="1"/>
    </xf>
    <xf numFmtId="0" fontId="0" fillId="0" borderId="17" xfId="0" applyBorder="1" applyAlignment="1">
      <alignment horizontal="center" wrapText="1"/>
    </xf>
    <xf numFmtId="2" fontId="0" fillId="0" borderId="23" xfId="0" applyNumberFormat="1" applyBorder="1" applyAlignment="1">
      <alignment horizontal="center" wrapText="1"/>
    </xf>
    <xf numFmtId="0" fontId="0" fillId="0" borderId="3" xfId="0" applyBorder="1" applyAlignment="1">
      <alignment horizontal="center" wrapText="1"/>
    </xf>
    <xf numFmtId="0" fontId="0" fillId="0" borderId="20"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0" borderId="12" xfId="0" applyBorder="1" applyAlignment="1">
      <alignment horizontal="center" wrapText="1"/>
    </xf>
    <xf numFmtId="0" fontId="3" fillId="0" borderId="9" xfId="0" applyFont="1" applyBorder="1" applyAlignment="1">
      <alignment horizontal="center" wrapText="1"/>
    </xf>
    <xf numFmtId="0" fontId="0" fillId="0" borderId="1" xfId="0" applyBorder="1" applyAlignment="1">
      <alignment horizontal="center" wrapText="1"/>
    </xf>
    <xf numFmtId="0" fontId="0" fillId="0" borderId="18" xfId="0" applyBorder="1" applyAlignment="1">
      <alignment horizontal="center" wrapText="1"/>
    </xf>
    <xf numFmtId="0" fontId="0" fillId="0" borderId="5" xfId="0" applyBorder="1" applyAlignment="1">
      <alignment horizontal="center" wrapText="1"/>
    </xf>
    <xf numFmtId="1" fontId="0" fillId="0" borderId="10" xfId="0" applyNumberFormat="1" applyBorder="1" applyAlignment="1">
      <alignment horizontal="center" wrapText="1"/>
    </xf>
    <xf numFmtId="1" fontId="0" fillId="0" borderId="7" xfId="0" applyNumberFormat="1" applyBorder="1" applyAlignment="1">
      <alignment horizontal="center" wrapText="1"/>
    </xf>
    <xf numFmtId="0" fontId="0" fillId="0" borderId="8"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5" xfId="0" applyBorder="1" applyAlignment="1">
      <alignment horizontal="center"/>
    </xf>
    <xf numFmtId="0" fontId="0" fillId="0" borderId="18" xfId="0" applyBorder="1" applyAlignment="1">
      <alignment horizontal="center"/>
    </xf>
    <xf numFmtId="0" fontId="0" fillId="0" borderId="12" xfId="0" applyBorder="1" applyAlignment="1">
      <alignment horizontal="center"/>
    </xf>
    <xf numFmtId="18" fontId="0" fillId="0" borderId="5" xfId="0" applyNumberFormat="1" applyBorder="1" applyAlignment="1">
      <alignment horizontal="center"/>
    </xf>
    <xf numFmtId="18" fontId="0" fillId="0" borderId="1" xfId="0" applyNumberFormat="1" applyBorder="1" applyAlignment="1">
      <alignment horizontal="center"/>
    </xf>
    <xf numFmtId="0" fontId="0" fillId="0" borderId="1" xfId="0" applyBorder="1" applyAlignment="1">
      <alignment horizontal="center"/>
    </xf>
    <xf numFmtId="18" fontId="0" fillId="0" borderId="18" xfId="0" applyNumberFormat="1" applyBorder="1" applyAlignment="1">
      <alignment horizontal="center"/>
    </xf>
    <xf numFmtId="18" fontId="0" fillId="0" borderId="24" xfId="0" applyNumberFormat="1" applyBorder="1" applyAlignment="1">
      <alignment horizontal="center"/>
    </xf>
    <xf numFmtId="18" fontId="0" fillId="0" borderId="12" xfId="0" applyNumberFormat="1" applyBorder="1" applyAlignment="1">
      <alignment horizontal="center"/>
    </xf>
    <xf numFmtId="0" fontId="3" fillId="0" borderId="5" xfId="0" applyFont="1" applyBorder="1" applyAlignment="1">
      <alignment horizontal="center"/>
    </xf>
    <xf numFmtId="0" fontId="3" fillId="0" borderId="18" xfId="0" applyFont="1" applyBorder="1" applyAlignment="1">
      <alignment horizontal="center"/>
    </xf>
    <xf numFmtId="0" fontId="3" fillId="0" borderId="24" xfId="0" applyFont="1" applyBorder="1" applyAlignment="1">
      <alignment horizontal="center"/>
    </xf>
    <xf numFmtId="0" fontId="3" fillId="0" borderId="1" xfId="0" applyFont="1" applyBorder="1" applyAlignment="1">
      <alignment horizontal="center"/>
    </xf>
    <xf numFmtId="18" fontId="0" fillId="0" borderId="25" xfId="0" applyNumberFormat="1" applyBorder="1" applyAlignment="1">
      <alignment horizontal="center"/>
    </xf>
    <xf numFmtId="18" fontId="0" fillId="0" borderId="13" xfId="0" applyNumberFormat="1" applyBorder="1" applyAlignment="1">
      <alignment horizontal="center"/>
    </xf>
    <xf numFmtId="18" fontId="0" fillId="0" borderId="0" xfId="0" applyNumberFormat="1" applyAlignment="1">
      <alignment horizontal="center"/>
    </xf>
    <xf numFmtId="0" fontId="0" fillId="0" borderId="6" xfId="0" applyBorder="1" applyAlignment="1">
      <alignment horizontal="center"/>
    </xf>
    <xf numFmtId="18" fontId="0" fillId="0" borderId="7" xfId="0" applyNumberFormat="1" applyBorder="1" applyAlignment="1">
      <alignment horizontal="center"/>
    </xf>
    <xf numFmtId="0" fontId="0" fillId="0" borderId="7" xfId="0" applyBorder="1" applyAlignment="1">
      <alignment horizontal="center"/>
    </xf>
    <xf numFmtId="0" fontId="0" fillId="0" borderId="21"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18" fontId="0" fillId="0" borderId="26" xfId="0" applyNumberFormat="1" applyBorder="1" applyAlignment="1">
      <alignment horizontal="center"/>
    </xf>
    <xf numFmtId="18" fontId="0" fillId="0" borderId="27" xfId="0" applyNumberFormat="1" applyBorder="1" applyAlignment="1">
      <alignment horizontal="center"/>
    </xf>
    <xf numFmtId="0" fontId="3" fillId="0" borderId="0" xfId="0" applyFont="1" applyAlignment="1">
      <alignment horizontal="center"/>
    </xf>
    <xf numFmtId="0" fontId="9" fillId="4" borderId="24" xfId="0" applyFont="1" applyFill="1" applyBorder="1" applyAlignment="1">
      <alignment horizontal="center" wrapText="1"/>
    </xf>
    <xf numFmtId="0" fontId="9" fillId="0" borderId="5" xfId="0" applyFont="1" applyBorder="1" applyAlignment="1">
      <alignment horizontal="center" wrapText="1"/>
    </xf>
    <xf numFmtId="0" fontId="10" fillId="0" borderId="0" xfId="0" applyFont="1" applyAlignment="1">
      <alignment vertical="center" wrapText="1"/>
    </xf>
    <xf numFmtId="164" fontId="5" fillId="6" borderId="30" xfId="0" applyNumberFormat="1" applyFont="1" applyFill="1" applyBorder="1" applyAlignment="1">
      <alignment horizontal="center" wrapText="1"/>
    </xf>
    <xf numFmtId="164" fontId="5" fillId="6" borderId="23" xfId="0" applyNumberFormat="1" applyFont="1" applyFill="1" applyBorder="1" applyAlignment="1">
      <alignment horizontal="center" wrapText="1"/>
    </xf>
    <xf numFmtId="164" fontId="5" fillId="6" borderId="31" xfId="0" applyNumberFormat="1" applyFont="1" applyFill="1" applyBorder="1" applyAlignment="1">
      <alignment horizontal="center" wrapText="1"/>
    </xf>
    <xf numFmtId="18" fontId="3" fillId="0" borderId="12" xfId="0" applyNumberFormat="1" applyFont="1" applyBorder="1" applyAlignment="1">
      <alignment horizontal="center"/>
    </xf>
    <xf numFmtId="18" fontId="3" fillId="0" borderId="24" xfId="0" applyNumberFormat="1" applyFont="1" applyBorder="1" applyAlignment="1">
      <alignment horizontal="center"/>
    </xf>
    <xf numFmtId="164" fontId="5" fillId="6" borderId="32" xfId="0" applyNumberFormat="1" applyFont="1" applyFill="1" applyBorder="1" applyAlignment="1">
      <alignment horizontal="center" wrapText="1"/>
    </xf>
    <xf numFmtId="18" fontId="3" fillId="0" borderId="13" xfId="0" applyNumberFormat="1" applyFont="1" applyBorder="1" applyAlignment="1">
      <alignment horizontal="center"/>
    </xf>
    <xf numFmtId="0" fontId="0" fillId="0" borderId="0" xfId="0" applyAlignment="1">
      <alignment horizontal="center" wrapText="1"/>
    </xf>
    <xf numFmtId="18" fontId="3" fillId="0" borderId="0" xfId="0" applyNumberFormat="1" applyFont="1" applyAlignment="1">
      <alignment horizontal="center"/>
    </xf>
    <xf numFmtId="0" fontId="5" fillId="6" borderId="5" xfId="0" applyFont="1" applyFill="1" applyBorder="1" applyAlignment="1">
      <alignment wrapText="1"/>
    </xf>
    <xf numFmtId="0" fontId="5" fillId="6" borderId="6" xfId="0" applyFont="1" applyFill="1" applyBorder="1" applyAlignment="1">
      <alignment wrapText="1"/>
    </xf>
    <xf numFmtId="18" fontId="3" fillId="0" borderId="25" xfId="0" applyNumberFormat="1" applyFont="1" applyBorder="1" applyAlignment="1">
      <alignment horizontal="center"/>
    </xf>
    <xf numFmtId="164" fontId="5" fillId="6" borderId="34" xfId="0" applyNumberFormat="1" applyFont="1" applyFill="1" applyBorder="1" applyAlignment="1">
      <alignment horizontal="center" wrapText="1"/>
    </xf>
    <xf numFmtId="0" fontId="0" fillId="0" borderId="35" xfId="0" applyBorder="1" applyAlignment="1">
      <alignment horizontal="center" wrapText="1"/>
    </xf>
    <xf numFmtId="0" fontId="0" fillId="0" borderId="35" xfId="0" applyBorder="1" applyAlignment="1">
      <alignment horizontal="center"/>
    </xf>
    <xf numFmtId="18" fontId="0" fillId="0" borderId="35" xfId="0" applyNumberFormat="1" applyBorder="1" applyAlignment="1">
      <alignment horizontal="center"/>
    </xf>
    <xf numFmtId="18" fontId="3" fillId="0" borderId="35" xfId="0" applyNumberFormat="1" applyFont="1" applyBorder="1" applyAlignment="1">
      <alignment horizontal="center"/>
    </xf>
    <xf numFmtId="0" fontId="11" fillId="0" borderId="26" xfId="0" applyFont="1" applyBorder="1"/>
    <xf numFmtId="0" fontId="11" fillId="0" borderId="27" xfId="0" applyFont="1" applyBorder="1"/>
    <xf numFmtId="18" fontId="3" fillId="0" borderId="36" xfId="0" applyNumberFormat="1" applyFont="1" applyBorder="1" applyAlignment="1">
      <alignment horizontal="center"/>
    </xf>
    <xf numFmtId="0" fontId="5" fillId="6" borderId="37" xfId="0" applyFont="1" applyFill="1" applyBorder="1" applyAlignment="1">
      <alignment wrapText="1"/>
    </xf>
    <xf numFmtId="18" fontId="0" fillId="0" borderId="38" xfId="0" applyNumberFormat="1" applyBorder="1" applyAlignment="1">
      <alignment horizontal="center"/>
    </xf>
    <xf numFmtId="0" fontId="0" fillId="0" borderId="38" xfId="0" applyBorder="1" applyAlignment="1">
      <alignment horizontal="center"/>
    </xf>
    <xf numFmtId="164" fontId="5" fillId="6" borderId="4" xfId="0" applyNumberFormat="1" applyFont="1" applyFill="1" applyBorder="1" applyAlignment="1">
      <alignment horizontal="center" vertical="center" wrapText="1"/>
    </xf>
    <xf numFmtId="0" fontId="0" fillId="0" borderId="4" xfId="0" applyBorder="1" applyAlignment="1">
      <alignment vertical="center" wrapText="1"/>
    </xf>
    <xf numFmtId="0" fontId="0" fillId="0" borderId="33"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wrapText="1"/>
    </xf>
    <xf numFmtId="18" fontId="0" fillId="0" borderId="1" xfId="0" applyNumberFormat="1" applyBorder="1" applyAlignment="1">
      <alignment horizontal="center" vertical="center"/>
    </xf>
    <xf numFmtId="0" fontId="0" fillId="0" borderId="1" xfId="0" applyBorder="1" applyAlignment="1">
      <alignment vertical="center" wrapText="1"/>
    </xf>
    <xf numFmtId="0" fontId="0" fillId="0" borderId="26" xfId="0" applyBorder="1" applyAlignment="1">
      <alignment vertical="center" wrapText="1"/>
    </xf>
    <xf numFmtId="0" fontId="9" fillId="0" borderId="1" xfId="0" applyFont="1" applyBorder="1" applyAlignment="1">
      <alignment horizontal="center" vertical="center" wrapText="1"/>
    </xf>
    <xf numFmtId="14" fontId="0" fillId="0" borderId="1" xfId="0" applyNumberFormat="1" applyBorder="1" applyAlignment="1">
      <alignment vertical="center" wrapText="1"/>
    </xf>
    <xf numFmtId="0" fontId="5" fillId="6" borderId="5" xfId="0" applyFont="1" applyFill="1" applyBorder="1" applyAlignment="1">
      <alignment vertical="center" wrapText="1"/>
    </xf>
    <xf numFmtId="0" fontId="11"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26" xfId="0" applyBorder="1" applyAlignment="1">
      <alignment vertical="center"/>
    </xf>
    <xf numFmtId="0" fontId="0" fillId="0" borderId="0" xfId="0" applyAlignment="1">
      <alignment vertical="center"/>
    </xf>
    <xf numFmtId="18" fontId="3" fillId="0" borderId="1" xfId="0" applyNumberFormat="1" applyFont="1" applyBorder="1" applyAlignment="1">
      <alignment horizontal="center" vertical="center"/>
    </xf>
    <xf numFmtId="0" fontId="5" fillId="6" borderId="6" xfId="0" applyFont="1" applyFill="1" applyBorder="1" applyAlignment="1">
      <alignment vertical="center" wrapText="1"/>
    </xf>
    <xf numFmtId="0" fontId="11" fillId="0" borderId="7" xfId="0" applyFont="1" applyBorder="1" applyAlignment="1">
      <alignment vertical="center"/>
    </xf>
    <xf numFmtId="18" fontId="0" fillId="0" borderId="7" xfId="0" applyNumberFormat="1" applyBorder="1" applyAlignment="1">
      <alignment horizontal="center" vertical="center"/>
    </xf>
    <xf numFmtId="0" fontId="3" fillId="0" borderId="7" xfId="0" applyFont="1" applyBorder="1" applyAlignment="1">
      <alignment horizontal="center" vertical="center"/>
    </xf>
    <xf numFmtId="0" fontId="0" fillId="0" borderId="7" xfId="0" applyBorder="1" applyAlignment="1">
      <alignment horizontal="center" vertical="center"/>
    </xf>
    <xf numFmtId="18" fontId="3" fillId="0" borderId="7" xfId="0" applyNumberFormat="1" applyFont="1" applyBorder="1" applyAlignment="1">
      <alignment horizontal="center" vertical="center"/>
    </xf>
    <xf numFmtId="14" fontId="0" fillId="0" borderId="7" xfId="0" applyNumberFormat="1" applyBorder="1" applyAlignment="1">
      <alignment vertical="center" wrapText="1"/>
    </xf>
    <xf numFmtId="0" fontId="0" fillId="0" borderId="7" xfId="0" applyBorder="1" applyAlignment="1">
      <alignment vertical="center"/>
    </xf>
    <xf numFmtId="0" fontId="0" fillId="0" borderId="27" xfId="0" applyBorder="1" applyAlignment="1">
      <alignment vertical="center"/>
    </xf>
    <xf numFmtId="0" fontId="0" fillId="0" borderId="18" xfId="0" applyBorder="1" applyAlignment="1">
      <alignment horizontal="center" vertical="center" wrapText="1"/>
    </xf>
    <xf numFmtId="0" fontId="3" fillId="0" borderId="18" xfId="0" applyFont="1" applyBorder="1" applyAlignment="1">
      <alignment horizontal="center" vertical="center" wrapText="1"/>
    </xf>
    <xf numFmtId="1" fontId="0" fillId="0" borderId="18" xfId="0" applyNumberFormat="1" applyBorder="1" applyAlignment="1">
      <alignment horizontal="center" vertical="center" wrapText="1"/>
    </xf>
    <xf numFmtId="18" fontId="0" fillId="0" borderId="18" xfId="0" applyNumberFormat="1" applyBorder="1" applyAlignment="1">
      <alignment horizontal="center" vertical="center"/>
    </xf>
    <xf numFmtId="0" fontId="3" fillId="0" borderId="18" xfId="0" applyFont="1" applyBorder="1" applyAlignment="1">
      <alignment horizontal="center" vertical="center"/>
    </xf>
    <xf numFmtId="18" fontId="0" fillId="0" borderId="21" xfId="0" applyNumberFormat="1" applyBorder="1" applyAlignment="1">
      <alignment horizontal="center" vertical="center"/>
    </xf>
    <xf numFmtId="0" fontId="0" fillId="0" borderId="29" xfId="0" applyBorder="1" applyAlignment="1">
      <alignment horizontal="center"/>
    </xf>
    <xf numFmtId="18" fontId="0" fillId="0" borderId="40" xfId="0" applyNumberFormat="1" applyBorder="1" applyAlignment="1">
      <alignment horizontal="center"/>
    </xf>
    <xf numFmtId="0" fontId="0" fillId="0" borderId="40" xfId="0" applyBorder="1" applyAlignment="1">
      <alignment horizontal="center"/>
    </xf>
    <xf numFmtId="18" fontId="0" fillId="0" borderId="41" xfId="0" applyNumberFormat="1" applyBorder="1" applyAlignment="1">
      <alignment horizontal="center"/>
    </xf>
    <xf numFmtId="0" fontId="0" fillId="0" borderId="9" xfId="0" applyBorder="1" applyAlignment="1">
      <alignment horizontal="center" vertical="center" wrapText="1"/>
    </xf>
    <xf numFmtId="0" fontId="0" fillId="0" borderId="9" xfId="0" applyBorder="1" applyAlignment="1">
      <alignment horizontal="center" vertical="center"/>
    </xf>
    <xf numFmtId="18" fontId="0" fillId="0" borderId="9" xfId="0" applyNumberFormat="1" applyBorder="1" applyAlignment="1">
      <alignment horizontal="center" vertical="center"/>
    </xf>
    <xf numFmtId="0" fontId="3" fillId="0" borderId="10" xfId="0" applyFont="1" applyBorder="1" applyAlignment="1">
      <alignment horizontal="center" vertical="center"/>
    </xf>
    <xf numFmtId="164" fontId="5" fillId="6" borderId="42"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1" fontId="0" fillId="0" borderId="12" xfId="0" applyNumberFormat="1" applyBorder="1" applyAlignment="1">
      <alignment horizontal="center" vertical="center" wrapText="1"/>
    </xf>
    <xf numFmtId="18" fontId="0" fillId="0" borderId="12" xfId="0" applyNumberFormat="1" applyBorder="1" applyAlignment="1">
      <alignment horizontal="center" vertical="center"/>
    </xf>
    <xf numFmtId="0" fontId="0" fillId="0" borderId="12" xfId="0" applyBorder="1" applyAlignment="1">
      <alignment horizontal="center" vertical="center"/>
    </xf>
    <xf numFmtId="18" fontId="0" fillId="0" borderId="13" xfId="0" applyNumberFormat="1" applyBorder="1" applyAlignment="1">
      <alignment horizontal="center" vertical="center"/>
    </xf>
    <xf numFmtId="0" fontId="3" fillId="0" borderId="38" xfId="0" applyFont="1" applyBorder="1" applyAlignment="1">
      <alignment horizontal="center"/>
    </xf>
    <xf numFmtId="0" fontId="3" fillId="0" borderId="39" xfId="0" applyFont="1" applyBorder="1" applyAlignment="1">
      <alignment horizontal="center"/>
    </xf>
    <xf numFmtId="0" fontId="3" fillId="0" borderId="1" xfId="0" applyFont="1" applyBorder="1" applyAlignment="1">
      <alignment horizontal="center" vertical="center" wrapText="1"/>
    </xf>
    <xf numFmtId="1" fontId="0" fillId="0" borderId="1" xfId="0" applyNumberFormat="1" applyBorder="1" applyAlignment="1">
      <alignment horizontal="center" vertical="center" wrapText="1"/>
    </xf>
    <xf numFmtId="0" fontId="3" fillId="0" borderId="1" xfId="0" applyFont="1" applyBorder="1" applyAlignment="1">
      <alignment horizontal="center" vertical="center"/>
    </xf>
    <xf numFmtId="0" fontId="0" fillId="0" borderId="1" xfId="0" applyBorder="1"/>
    <xf numFmtId="18" fontId="3" fillId="0" borderId="1" xfId="0" applyNumberFormat="1" applyFont="1" applyBorder="1" applyAlignment="1">
      <alignment horizontal="center"/>
    </xf>
    <xf numFmtId="0" fontId="0" fillId="0" borderId="5" xfId="0" applyBorder="1"/>
    <xf numFmtId="0" fontId="0" fillId="0" borderId="6" xfId="0" applyBorder="1"/>
    <xf numFmtId="0" fontId="0" fillId="0" borderId="7" xfId="0" applyBorder="1"/>
    <xf numFmtId="18" fontId="3" fillId="0" borderId="10" xfId="0" applyNumberFormat="1" applyFont="1" applyBorder="1" applyAlignment="1">
      <alignment horizontal="center" vertical="center"/>
    </xf>
    <xf numFmtId="164" fontId="5" fillId="6" borderId="1" xfId="0" applyNumberFormat="1" applyFont="1" applyFill="1" applyBorder="1" applyAlignment="1">
      <alignment horizontal="center" vertical="center" wrapText="1"/>
    </xf>
    <xf numFmtId="164" fontId="5" fillId="7" borderId="4" xfId="0" applyNumberFormat="1" applyFont="1" applyFill="1" applyBorder="1" applyAlignment="1">
      <alignment horizontal="center" vertical="center" wrapText="1"/>
    </xf>
    <xf numFmtId="0" fontId="0" fillId="7" borderId="1" xfId="0" applyFill="1" applyBorder="1" applyAlignment="1">
      <alignment horizontal="center" vertical="center" wrapText="1"/>
    </xf>
    <xf numFmtId="164" fontId="5" fillId="6" borderId="9" xfId="0" applyNumberFormat="1" applyFont="1" applyFill="1" applyBorder="1" applyAlignment="1">
      <alignment horizontal="center" vertical="center" wrapText="1"/>
    </xf>
    <xf numFmtId="164" fontId="5" fillId="6" borderId="33" xfId="0" applyNumberFormat="1" applyFont="1" applyFill="1" applyBorder="1" applyAlignment="1">
      <alignment horizontal="center" vertical="center" wrapText="1"/>
    </xf>
    <xf numFmtId="0" fontId="0" fillId="0" borderId="26" xfId="0" applyBorder="1" applyAlignment="1">
      <alignment horizontal="center" vertical="center" wrapText="1"/>
    </xf>
    <xf numFmtId="0" fontId="3" fillId="0" borderId="26" xfId="0" applyFont="1" applyBorder="1" applyAlignment="1">
      <alignment horizontal="center" vertical="center" wrapText="1"/>
    </xf>
    <xf numFmtId="18" fontId="0" fillId="0" borderId="26" xfId="0" applyNumberFormat="1" applyBorder="1" applyAlignment="1">
      <alignment horizontal="center" vertical="center"/>
    </xf>
    <xf numFmtId="18" fontId="3" fillId="0" borderId="26" xfId="0" applyNumberFormat="1" applyFont="1" applyBorder="1" applyAlignment="1">
      <alignment horizontal="center" vertical="center"/>
    </xf>
    <xf numFmtId="0" fontId="3" fillId="0" borderId="26" xfId="0" applyFont="1" applyBorder="1" applyAlignment="1">
      <alignment horizontal="center"/>
    </xf>
    <xf numFmtId="0" fontId="0" fillId="0" borderId="27" xfId="0" applyBorder="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18" fontId="3" fillId="0" borderId="8" xfId="0" applyNumberFormat="1" applyFont="1" applyBorder="1" applyAlignment="1">
      <alignment horizontal="center" vertical="center"/>
    </xf>
    <xf numFmtId="0" fontId="0" fillId="0" borderId="43" xfId="0" applyBorder="1"/>
    <xf numFmtId="0" fontId="0" fillId="0" borderId="2" xfId="0" applyBorder="1"/>
    <xf numFmtId="0" fontId="0" fillId="0" borderId="2" xfId="0" applyBorder="1" applyAlignment="1">
      <alignment horizontal="center"/>
    </xf>
    <xf numFmtId="0" fontId="0" fillId="0" borderId="44" xfId="0" applyBorder="1" applyAlignment="1">
      <alignment horizontal="center"/>
    </xf>
    <xf numFmtId="164" fontId="5" fillId="6" borderId="45" xfId="0" applyNumberFormat="1" applyFont="1" applyFill="1" applyBorder="1" applyAlignment="1">
      <alignment horizontal="center" vertical="center" wrapText="1"/>
    </xf>
    <xf numFmtId="0" fontId="0" fillId="0" borderId="26" xfId="0" applyBorder="1" applyAlignment="1">
      <alignment horizontal="center" vertical="center"/>
    </xf>
    <xf numFmtId="18" fontId="3" fillId="0" borderId="46" xfId="0" applyNumberFormat="1" applyFont="1" applyBorder="1" applyAlignment="1">
      <alignment horizontal="center" vertical="center"/>
    </xf>
    <xf numFmtId="0" fontId="0" fillId="0" borderId="47" xfId="0" applyBorder="1" applyAlignment="1">
      <alignment horizontal="center"/>
    </xf>
    <xf numFmtId="0" fontId="11" fillId="3" borderId="1" xfId="0" applyFont="1" applyFill="1" applyBorder="1" applyAlignment="1">
      <alignment vertical="center"/>
    </xf>
    <xf numFmtId="18" fontId="13" fillId="0" borderId="11" xfId="0" applyNumberFormat="1" applyFont="1" applyBorder="1" applyAlignment="1">
      <alignment horizontal="center" vertical="center"/>
    </xf>
    <xf numFmtId="18" fontId="13" fillId="0" borderId="13" xfId="0" applyNumberFormat="1" applyFont="1" applyBorder="1" applyAlignment="1">
      <alignment horizontal="center" vertical="center"/>
    </xf>
    <xf numFmtId="0" fontId="0" fillId="11" borderId="0" xfId="0" applyFill="1"/>
    <xf numFmtId="0" fontId="0" fillId="11" borderId="6" xfId="0" applyFill="1" applyBorder="1"/>
    <xf numFmtId="0" fontId="0" fillId="11" borderId="7" xfId="0" applyFill="1" applyBorder="1"/>
    <xf numFmtId="0" fontId="0" fillId="11" borderId="7" xfId="0" applyFill="1" applyBorder="1" applyAlignment="1">
      <alignment horizontal="center"/>
    </xf>
    <xf numFmtId="0" fontId="14" fillId="12" borderId="5" xfId="0" applyFont="1" applyFill="1" applyBorder="1" applyAlignment="1">
      <alignment vertical="center" wrapText="1"/>
    </xf>
    <xf numFmtId="166" fontId="14" fillId="6" borderId="4" xfId="0" applyNumberFormat="1" applyFont="1" applyFill="1" applyBorder="1" applyAlignment="1">
      <alignment horizontal="center" vertical="center" wrapText="1"/>
    </xf>
    <xf numFmtId="0" fontId="14" fillId="12" borderId="26" xfId="0" applyFont="1" applyFill="1" applyBorder="1" applyAlignment="1">
      <alignment horizontal="center" vertical="center" wrapText="1"/>
    </xf>
    <xf numFmtId="0" fontId="14" fillId="11" borderId="8" xfId="0" applyFont="1" applyFill="1" applyBorder="1" applyAlignment="1">
      <alignment horizontal="center" vertical="center" wrapText="1"/>
    </xf>
    <xf numFmtId="2" fontId="14" fillId="11" borderId="8" xfId="0" applyNumberFormat="1" applyFont="1" applyFill="1" applyBorder="1" applyAlignment="1">
      <alignment horizontal="center" vertical="center" wrapText="1"/>
    </xf>
    <xf numFmtId="0" fontId="14" fillId="12" borderId="26" xfId="0" applyFont="1" applyFill="1" applyBorder="1" applyAlignment="1">
      <alignment horizontal="center" vertical="center"/>
    </xf>
    <xf numFmtId="0" fontId="14" fillId="12" borderId="26" xfId="0" applyFont="1" applyFill="1" applyBorder="1" applyAlignment="1">
      <alignment horizontal="center"/>
    </xf>
    <xf numFmtId="0" fontId="15" fillId="0" borderId="5" xfId="0" applyFont="1" applyBorder="1"/>
    <xf numFmtId="0" fontId="15" fillId="11" borderId="1" xfId="0" applyFont="1" applyFill="1" applyBorder="1" applyAlignment="1">
      <alignment horizontal="center"/>
    </xf>
    <xf numFmtId="0" fontId="15" fillId="11" borderId="1" xfId="0" applyFont="1" applyFill="1" applyBorder="1"/>
    <xf numFmtId="0" fontId="14" fillId="11" borderId="50" xfId="0" applyFont="1" applyFill="1" applyBorder="1" applyAlignment="1">
      <alignment horizontal="center" wrapText="1"/>
    </xf>
    <xf numFmtId="0" fontId="14" fillId="11" borderId="51" xfId="0" applyFont="1" applyFill="1" applyBorder="1" applyAlignment="1">
      <alignment horizontal="center"/>
    </xf>
    <xf numFmtId="0" fontId="14" fillId="12" borderId="52" xfId="0" applyFont="1" applyFill="1" applyBorder="1" applyAlignment="1">
      <alignment vertical="center" wrapText="1"/>
    </xf>
    <xf numFmtId="0" fontId="14" fillId="12" borderId="46" xfId="0" applyFont="1" applyFill="1" applyBorder="1" applyAlignment="1">
      <alignment horizontal="center"/>
    </xf>
    <xf numFmtId="0" fontId="15" fillId="0" borderId="43" xfId="0" applyFont="1" applyBorder="1"/>
    <xf numFmtId="0" fontId="15" fillId="13" borderId="3" xfId="0" applyFont="1" applyFill="1" applyBorder="1" applyAlignment="1">
      <alignment vertical="center" wrapText="1"/>
    </xf>
    <xf numFmtId="0" fontId="15" fillId="13" borderId="33" xfId="0" applyFont="1" applyFill="1" applyBorder="1" applyAlignment="1">
      <alignment horizontal="center"/>
    </xf>
    <xf numFmtId="0" fontId="15" fillId="0" borderId="26" xfId="0" applyFont="1" applyBorder="1" applyAlignment="1">
      <alignment horizontal="center"/>
    </xf>
    <xf numFmtId="0" fontId="15" fillId="0" borderId="6" xfId="0" applyFont="1" applyBorder="1"/>
    <xf numFmtId="0" fontId="15" fillId="0" borderId="27" xfId="0" applyFont="1" applyBorder="1" applyAlignment="1">
      <alignment horizontal="center"/>
    </xf>
    <xf numFmtId="0" fontId="13" fillId="0" borderId="49" xfId="0" applyFont="1" applyBorder="1" applyAlignment="1">
      <alignment vertical="center" wrapText="1"/>
    </xf>
    <xf numFmtId="0" fontId="13" fillId="0" borderId="47" xfId="0" applyFont="1" applyBorder="1" applyAlignment="1">
      <alignment vertical="center" wrapText="1"/>
    </xf>
    <xf numFmtId="0" fontId="13" fillId="0" borderId="0" xfId="0" applyFont="1" applyAlignment="1">
      <alignment vertical="center"/>
    </xf>
    <xf numFmtId="0" fontId="13" fillId="0" borderId="0" xfId="0" applyFont="1" applyAlignment="1">
      <alignment horizontal="center"/>
    </xf>
    <xf numFmtId="0" fontId="13" fillId="0" borderId="0" xfId="0" applyFont="1"/>
    <xf numFmtId="0" fontId="15" fillId="11" borderId="43" xfId="0" applyFont="1" applyFill="1" applyBorder="1"/>
    <xf numFmtId="0" fontId="15" fillId="11" borderId="2" xfId="0" applyFont="1" applyFill="1" applyBorder="1" applyAlignment="1">
      <alignment horizontal="center"/>
    </xf>
    <xf numFmtId="0" fontId="15" fillId="0" borderId="44" xfId="0" applyFont="1" applyBorder="1" applyAlignment="1">
      <alignment horizontal="center"/>
    </xf>
    <xf numFmtId="0" fontId="14" fillId="2" borderId="26" xfId="0" applyFont="1" applyFill="1" applyBorder="1" applyAlignment="1">
      <alignment horizontal="center" vertical="center"/>
    </xf>
    <xf numFmtId="0" fontId="15" fillId="2" borderId="5" xfId="0" applyFont="1" applyFill="1" applyBorder="1"/>
    <xf numFmtId="0" fontId="15" fillId="2" borderId="26" xfId="0" applyFont="1" applyFill="1" applyBorder="1" applyAlignment="1">
      <alignment horizontal="center"/>
    </xf>
    <xf numFmtId="0" fontId="14" fillId="2" borderId="8" xfId="0" applyFont="1" applyFill="1" applyBorder="1" applyAlignment="1">
      <alignment horizontal="center" vertical="center" wrapText="1"/>
    </xf>
    <xf numFmtId="0" fontId="13" fillId="0" borderId="11" xfId="0" applyFont="1" applyBorder="1" applyAlignment="1">
      <alignment horizontal="center" vertical="center"/>
    </xf>
    <xf numFmtId="0" fontId="13" fillId="0" borderId="13" xfId="0" applyFont="1" applyBorder="1" applyAlignment="1">
      <alignment horizontal="center" vertical="center"/>
    </xf>
    <xf numFmtId="0" fontId="0" fillId="0" borderId="29" xfId="0" applyBorder="1"/>
    <xf numFmtId="0" fontId="0" fillId="0" borderId="49" xfId="0" applyBorder="1"/>
    <xf numFmtId="0" fontId="0" fillId="0" borderId="53" xfId="0" applyBorder="1"/>
    <xf numFmtId="0" fontId="0" fillId="0" borderId="54" xfId="0" applyBorder="1"/>
    <xf numFmtId="0" fontId="0" fillId="0" borderId="47" xfId="0" applyBorder="1"/>
    <xf numFmtId="0" fontId="0" fillId="0" borderId="55" xfId="0" applyBorder="1"/>
    <xf numFmtId="0" fontId="0" fillId="0" borderId="52" xfId="0" applyBorder="1"/>
    <xf numFmtId="0" fontId="0" fillId="0" borderId="8" xfId="0" applyBorder="1"/>
    <xf numFmtId="0" fontId="12" fillId="0" borderId="29" xfId="0" applyFont="1" applyBorder="1" applyAlignment="1">
      <alignment vertical="center"/>
    </xf>
    <xf numFmtId="0" fontId="12" fillId="0" borderId="40" xfId="0" applyFont="1" applyBorder="1" applyAlignment="1">
      <alignment vertical="center"/>
    </xf>
    <xf numFmtId="0" fontId="12" fillId="2" borderId="40" xfId="0" applyFont="1" applyFill="1" applyBorder="1" applyAlignment="1">
      <alignment vertical="center"/>
    </xf>
    <xf numFmtId="0" fontId="12" fillId="0" borderId="0" xfId="0" applyFont="1" applyAlignment="1">
      <alignment vertical="center"/>
    </xf>
    <xf numFmtId="0" fontId="0" fillId="0" borderId="40" xfId="0" applyBorder="1"/>
    <xf numFmtId="0" fontId="0" fillId="0" borderId="41" xfId="0" applyBorder="1"/>
    <xf numFmtId="0" fontId="16" fillId="0" borderId="0" xfId="0" applyFont="1" applyAlignment="1">
      <alignment vertical="center"/>
    </xf>
    <xf numFmtId="22" fontId="13" fillId="0" borderId="11" xfId="0" applyNumberFormat="1" applyFont="1" applyBorder="1" applyAlignment="1">
      <alignment horizontal="center" vertical="center"/>
    </xf>
    <xf numFmtId="0" fontId="17" fillId="0" borderId="0" xfId="1" applyAlignment="1">
      <alignment horizontal="center" vertical="center"/>
    </xf>
    <xf numFmtId="0" fontId="17" fillId="2" borderId="0" xfId="1" applyFill="1" applyAlignment="1">
      <alignment horizontal="center" vertical="center"/>
    </xf>
    <xf numFmtId="0" fontId="17" fillId="14" borderId="0" xfId="1" applyFill="1" applyAlignment="1">
      <alignment horizontal="center" vertical="center"/>
    </xf>
    <xf numFmtId="0" fontId="0" fillId="0" borderId="32" xfId="0" applyBorder="1"/>
    <xf numFmtId="0" fontId="0" fillId="0" borderId="56" xfId="0" applyBorder="1"/>
    <xf numFmtId="0" fontId="0" fillId="0" borderId="57" xfId="0" applyBorder="1"/>
    <xf numFmtId="0" fontId="17" fillId="3" borderId="0" xfId="1" applyFill="1" applyAlignment="1">
      <alignment horizontal="center" vertical="center"/>
    </xf>
    <xf numFmtId="14" fontId="15" fillId="0" borderId="5" xfId="0" applyNumberFormat="1" applyFont="1" applyBorder="1"/>
    <xf numFmtId="0" fontId="3" fillId="0" borderId="29" xfId="0" applyFont="1" applyBorder="1"/>
    <xf numFmtId="0" fontId="3" fillId="0" borderId="49" xfId="0" applyFont="1" applyBorder="1"/>
    <xf numFmtId="0" fontId="3" fillId="0" borderId="53" xfId="0" applyFont="1" applyBorder="1"/>
    <xf numFmtId="0" fontId="3" fillId="0" borderId="40" xfId="0" applyFont="1" applyBorder="1"/>
    <xf numFmtId="0" fontId="3" fillId="0" borderId="47" xfId="0" applyFont="1" applyBorder="1"/>
    <xf numFmtId="0" fontId="3" fillId="0" borderId="41" xfId="0" applyFont="1" applyBorder="1"/>
    <xf numFmtId="0" fontId="3" fillId="0" borderId="55" xfId="0" applyFont="1" applyBorder="1"/>
    <xf numFmtId="0" fontId="3" fillId="0" borderId="54" xfId="0" applyFont="1" applyBorder="1"/>
    <xf numFmtId="17" fontId="15" fillId="0" borderId="5" xfId="0" applyNumberFormat="1" applyFont="1" applyBorder="1"/>
    <xf numFmtId="0" fontId="17" fillId="4" borderId="0" xfId="1" applyFill="1" applyAlignment="1">
      <alignment horizontal="center" vertical="center"/>
    </xf>
    <xf numFmtId="0" fontId="17" fillId="0" borderId="0" xfId="1" applyAlignment="1">
      <alignment horizontal="left" vertical="center"/>
    </xf>
    <xf numFmtId="0" fontId="3" fillId="2" borderId="0" xfId="0" applyFont="1" applyFill="1"/>
    <xf numFmtId="14" fontId="15" fillId="8" borderId="5" xfId="0" applyNumberFormat="1" applyFont="1" applyFill="1" applyBorder="1"/>
    <xf numFmtId="0" fontId="15" fillId="8" borderId="26" xfId="0" applyFont="1" applyFill="1" applyBorder="1" applyAlignment="1">
      <alignment horizontal="center"/>
    </xf>
    <xf numFmtId="0" fontId="17" fillId="0" borderId="1" xfId="1" applyBorder="1" applyAlignment="1">
      <alignment horizontal="center" vertical="center"/>
    </xf>
    <xf numFmtId="0" fontId="17" fillId="3" borderId="1" xfId="1" applyFill="1" applyBorder="1" applyAlignment="1">
      <alignment horizontal="center" vertical="center"/>
    </xf>
    <xf numFmtId="0" fontId="17" fillId="4" borderId="1" xfId="1" applyFill="1" applyBorder="1" applyAlignment="1">
      <alignment horizontal="center" vertical="center"/>
    </xf>
    <xf numFmtId="0" fontId="18" fillId="0" borderId="0" xfId="0" applyFont="1" applyAlignment="1">
      <alignment horizontal="left" vertical="center"/>
    </xf>
    <xf numFmtId="0" fontId="19" fillId="0" borderId="0" xfId="0" applyFont="1"/>
    <xf numFmtId="0" fontId="13" fillId="0" borderId="0" xfId="0" applyFont="1" applyAlignment="1">
      <alignment horizontal="center" vertical="center"/>
    </xf>
    <xf numFmtId="0" fontId="0" fillId="0" borderId="0" xfId="0" applyAlignment="1">
      <alignment horizontal="center" vertical="center"/>
    </xf>
    <xf numFmtId="0" fontId="15" fillId="0" borderId="18" xfId="0" applyFont="1" applyBorder="1" applyAlignment="1">
      <alignment horizontal="center"/>
    </xf>
    <xf numFmtId="0" fontId="15" fillId="0" borderId="21" xfId="0" applyFont="1" applyBorder="1" applyAlignment="1">
      <alignment horizontal="center"/>
    </xf>
    <xf numFmtId="0" fontId="15" fillId="0" borderId="17" xfId="0" applyFont="1" applyBorder="1" applyAlignment="1">
      <alignment horizontal="center"/>
    </xf>
    <xf numFmtId="18" fontId="13" fillId="0" borderId="34" xfId="0" applyNumberFormat="1" applyFont="1" applyBorder="1" applyAlignment="1">
      <alignment horizontal="center" vertical="center"/>
    </xf>
    <xf numFmtId="18" fontId="13" fillId="0" borderId="36" xfId="0" applyNumberFormat="1" applyFont="1" applyBorder="1" applyAlignment="1">
      <alignment horizontal="center" vertical="center"/>
    </xf>
    <xf numFmtId="0" fontId="14" fillId="11" borderId="58" xfId="0" applyFont="1" applyFill="1" applyBorder="1" applyAlignment="1">
      <alignment horizontal="center" wrapText="1"/>
    </xf>
    <xf numFmtId="0" fontId="14" fillId="11" borderId="1" xfId="0" applyFont="1" applyFill="1" applyBorder="1" applyAlignment="1">
      <alignment horizontal="center" wrapText="1"/>
    </xf>
    <xf numFmtId="0" fontId="14" fillId="11" borderId="1" xfId="0" applyFont="1" applyFill="1" applyBorder="1" applyAlignment="1">
      <alignment horizontal="center"/>
    </xf>
    <xf numFmtId="0" fontId="14" fillId="11" borderId="12" xfId="0" applyFont="1" applyFill="1" applyBorder="1" applyAlignment="1">
      <alignment horizontal="center" wrapText="1"/>
    </xf>
    <xf numFmtId="0" fontId="14" fillId="11" borderId="12" xfId="0" applyFont="1" applyFill="1" applyBorder="1" applyAlignment="1">
      <alignment horizontal="center"/>
    </xf>
    <xf numFmtId="0" fontId="14" fillId="11" borderId="13" xfId="0" applyFont="1" applyFill="1" applyBorder="1" applyAlignment="1">
      <alignment horizontal="center"/>
    </xf>
    <xf numFmtId="0" fontId="14" fillId="11" borderId="59" xfId="0" applyFont="1" applyFill="1" applyBorder="1" applyAlignment="1">
      <alignment horizontal="center" wrapText="1"/>
    </xf>
    <xf numFmtId="18" fontId="13" fillId="0" borderId="60" xfId="0" applyNumberFormat="1" applyFont="1" applyBorder="1" applyAlignment="1">
      <alignment horizontal="center" vertical="center"/>
    </xf>
    <xf numFmtId="18" fontId="13" fillId="0" borderId="59" xfId="0" applyNumberFormat="1" applyFont="1" applyBorder="1" applyAlignment="1">
      <alignment horizontal="center" vertical="center"/>
    </xf>
    <xf numFmtId="0" fontId="14" fillId="12"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18" fontId="13" fillId="0" borderId="1" xfId="0" applyNumberFormat="1"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horizontal="center" wrapText="1"/>
    </xf>
    <xf numFmtId="0" fontId="14" fillId="12" borderId="1" xfId="0" applyFont="1" applyFill="1" applyBorder="1" applyAlignment="1">
      <alignment horizontal="center" vertical="center"/>
    </xf>
    <xf numFmtId="0" fontId="13" fillId="0" borderId="1" xfId="0" applyFont="1" applyBorder="1" applyAlignment="1">
      <alignment vertical="center"/>
    </xf>
    <xf numFmtId="0" fontId="13" fillId="0" borderId="1" xfId="0" applyFont="1" applyBorder="1" applyAlignment="1">
      <alignment horizontal="center" vertical="center"/>
    </xf>
    <xf numFmtId="0" fontId="13" fillId="0" borderId="1" xfId="0" applyFont="1" applyBorder="1" applyAlignment="1">
      <alignment horizontal="center"/>
    </xf>
    <xf numFmtId="0" fontId="14" fillId="2" borderId="1" xfId="0" applyFont="1" applyFill="1" applyBorder="1" applyAlignment="1">
      <alignment horizontal="center" vertical="center"/>
    </xf>
    <xf numFmtId="18" fontId="13" fillId="0" borderId="1" xfId="0" applyNumberFormat="1" applyFont="1" applyBorder="1" applyAlignment="1">
      <alignment vertical="center"/>
    </xf>
    <xf numFmtId="0" fontId="14" fillId="12" borderId="1" xfId="0" applyFont="1" applyFill="1" applyBorder="1" applyAlignment="1">
      <alignment horizontal="center"/>
    </xf>
    <xf numFmtId="18" fontId="13" fillId="0" borderId="1" xfId="0" applyNumberFormat="1" applyFont="1" applyBorder="1" applyAlignment="1">
      <alignment horizontal="center"/>
    </xf>
    <xf numFmtId="0" fontId="15" fillId="13" borderId="1" xfId="0" applyFont="1" applyFill="1" applyBorder="1" applyAlignment="1">
      <alignment horizontal="center"/>
    </xf>
    <xf numFmtId="0" fontId="15" fillId="8" borderId="1" xfId="0" applyFont="1" applyFill="1" applyBorder="1" applyAlignment="1">
      <alignment horizontal="center"/>
    </xf>
    <xf numFmtId="0" fontId="15" fillId="0" borderId="1" xfId="0" applyFont="1" applyBorder="1" applyAlignment="1">
      <alignment horizontal="center"/>
    </xf>
    <xf numFmtId="0" fontId="13" fillId="0" borderId="1" xfId="0" applyFont="1" applyBorder="1"/>
    <xf numFmtId="16" fontId="0" fillId="0" borderId="4" xfId="0" applyNumberFormat="1" applyBorder="1" applyAlignment="1">
      <alignment vertical="center" wrapText="1"/>
    </xf>
    <xf numFmtId="16" fontId="0" fillId="0" borderId="4" xfId="0" applyNumberFormat="1" applyBorder="1" applyAlignment="1">
      <alignment horizontal="center" vertical="center" wrapText="1"/>
    </xf>
    <xf numFmtId="16" fontId="0" fillId="0" borderId="4" xfId="0" applyNumberFormat="1" applyBorder="1" applyAlignment="1">
      <alignment horizontal="center" wrapText="1"/>
    </xf>
    <xf numFmtId="16" fontId="0" fillId="0" borderId="33" xfId="0" applyNumberFormat="1" applyBorder="1" applyAlignment="1">
      <alignment horizontal="center" vertical="center" wrapText="1"/>
    </xf>
    <xf numFmtId="0" fontId="13" fillId="0" borderId="26" xfId="0" applyFont="1" applyBorder="1" applyAlignment="1">
      <alignment horizontal="center" vertical="center" wrapText="1"/>
    </xf>
    <xf numFmtId="0" fontId="13" fillId="0" borderId="26" xfId="0" applyFont="1" applyBorder="1" applyAlignment="1">
      <alignment horizontal="center" vertical="center"/>
    </xf>
    <xf numFmtId="0" fontId="13" fillId="0" borderId="26" xfId="0" applyFont="1" applyBorder="1" applyAlignment="1">
      <alignment horizontal="center"/>
    </xf>
    <xf numFmtId="0" fontId="15" fillId="13" borderId="5" xfId="0" applyFont="1" applyFill="1" applyBorder="1" applyAlignment="1">
      <alignment vertical="center" wrapText="1"/>
    </xf>
    <xf numFmtId="16" fontId="15" fillId="0" borderId="6" xfId="0" applyNumberFormat="1" applyFont="1" applyBorder="1"/>
    <xf numFmtId="0" fontId="15" fillId="0" borderId="7" xfId="0" applyFont="1" applyBorder="1" applyAlignment="1">
      <alignment horizontal="center"/>
    </xf>
    <xf numFmtId="0" fontId="14" fillId="11" borderId="7" xfId="0" applyFont="1" applyFill="1" applyBorder="1" applyAlignment="1">
      <alignment horizontal="center"/>
    </xf>
    <xf numFmtId="18" fontId="13" fillId="0" borderId="7" xfId="0" applyNumberFormat="1" applyFont="1" applyBorder="1" applyAlignment="1">
      <alignment horizontal="center" vertical="center"/>
    </xf>
    <xf numFmtId="0" fontId="13" fillId="0" borderId="7" xfId="0" applyFont="1" applyBorder="1"/>
    <xf numFmtId="0" fontId="13" fillId="0" borderId="7" xfId="0" applyFont="1" applyBorder="1" applyAlignment="1">
      <alignment horizontal="center"/>
    </xf>
    <xf numFmtId="0" fontId="13" fillId="0" borderId="7" xfId="0" applyFont="1" applyBorder="1" applyAlignment="1">
      <alignment horizontal="center" vertical="center"/>
    </xf>
    <xf numFmtId="0" fontId="13" fillId="0" borderId="27" xfId="0" applyFont="1" applyBorder="1" applyAlignment="1">
      <alignment horizontal="center"/>
    </xf>
    <xf numFmtId="16" fontId="0" fillId="0" borderId="0" xfId="0" applyNumberFormat="1" applyAlignment="1">
      <alignment horizontal="center" vertical="center" wrapText="1"/>
    </xf>
    <xf numFmtId="0" fontId="0" fillId="0" borderId="0" xfId="0" applyAlignment="1">
      <alignment horizontal="center" vertical="center" wrapText="1"/>
    </xf>
    <xf numFmtId="0" fontId="13" fillId="0" borderId="49" xfId="0" applyFont="1" applyBorder="1" applyAlignment="1">
      <alignment horizontal="center" vertical="center" wrapText="1"/>
    </xf>
    <xf numFmtId="0" fontId="13" fillId="0" borderId="47" xfId="0" applyFont="1" applyBorder="1" applyAlignment="1">
      <alignment horizontal="center" vertical="center" wrapText="1"/>
    </xf>
    <xf numFmtId="16" fontId="0" fillId="0" borderId="0" xfId="0" applyNumberFormat="1" applyAlignment="1">
      <alignment vertical="center" wrapText="1"/>
    </xf>
    <xf numFmtId="14" fontId="15" fillId="0" borderId="43" xfId="0" applyNumberFormat="1" applyFont="1" applyBorder="1"/>
    <xf numFmtId="0" fontId="14" fillId="12" borderId="3" xfId="0" applyFont="1" applyFill="1" applyBorder="1" applyAlignment="1">
      <alignment horizontal="center" vertical="center" wrapText="1"/>
    </xf>
    <xf numFmtId="0" fontId="14" fillId="12" borderId="4" xfId="0" applyFont="1" applyFill="1" applyBorder="1" applyAlignment="1">
      <alignment horizontal="center" vertical="center" wrapText="1"/>
    </xf>
    <xf numFmtId="0" fontId="14" fillId="13" borderId="4"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14" fillId="12" borderId="5"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14" fillId="12" borderId="33" xfId="0" applyFont="1" applyFill="1" applyBorder="1" applyAlignment="1">
      <alignment horizontal="center" vertical="center" wrapText="1"/>
    </xf>
    <xf numFmtId="0" fontId="14" fillId="13" borderId="45" xfId="0" applyFont="1" applyFill="1" applyBorder="1" applyAlignment="1">
      <alignment horizontal="center" vertical="center" wrapText="1"/>
    </xf>
    <xf numFmtId="0" fontId="14" fillId="13" borderId="48" xfId="0" applyFont="1" applyFill="1" applyBorder="1" applyAlignment="1">
      <alignment horizontal="center" vertical="center" wrapText="1"/>
    </xf>
    <xf numFmtId="0" fontId="14" fillId="12" borderId="26" xfId="0" applyFont="1" applyFill="1" applyBorder="1" applyAlignment="1">
      <alignment horizontal="center" vertical="center" wrapText="1"/>
    </xf>
    <xf numFmtId="0" fontId="0" fillId="0" borderId="0" xfId="0" applyAlignment="1">
      <alignment horizontal="center"/>
    </xf>
    <xf numFmtId="0" fontId="5" fillId="6" borderId="3" xfId="0" applyFont="1" applyFill="1" applyBorder="1" applyAlignment="1">
      <alignment horizontal="center" wrapText="1"/>
    </xf>
    <xf numFmtId="0" fontId="5" fillId="6" borderId="33" xfId="0" applyFont="1" applyFill="1" applyBorder="1" applyAlignment="1">
      <alignment horizontal="center" wrapText="1"/>
    </xf>
    <xf numFmtId="0" fontId="5" fillId="6" borderId="5" xfId="0" applyFont="1" applyFill="1" applyBorder="1" applyAlignment="1">
      <alignment horizontal="center" wrapText="1"/>
    </xf>
    <xf numFmtId="0" fontId="5" fillId="6" borderId="26" xfId="0" applyFont="1" applyFill="1" applyBorder="1" applyAlignment="1">
      <alignment horizont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1" xfId="0" applyFont="1" applyFill="1" applyBorder="1" applyAlignment="1">
      <alignment horizontal="center" vertical="center" wrapText="1"/>
    </xf>
  </cellXfs>
  <cellStyles count="2">
    <cellStyle name="Normal" xfId="0" builtinId="0"/>
    <cellStyle name="Normal 2" xfId="1" xr:uid="{E955C552-C619-4329-841F-FB2EF10D2EB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9D0B-004A-4385-90CF-90BB5995B2F0}">
  <dimension ref="A1:CF38"/>
  <sheetViews>
    <sheetView tabSelected="1" zoomScale="130" zoomScaleNormal="130" workbookViewId="0">
      <selection sqref="A1:BY17"/>
    </sheetView>
  </sheetViews>
  <sheetFormatPr defaultRowHeight="15"/>
  <cols>
    <col min="1" max="1" width="18.140625" customWidth="1"/>
    <col min="2" max="2" width="6.85546875" style="16" customWidth="1"/>
    <col min="3" max="3" width="5.42578125" customWidth="1"/>
    <col min="4" max="10" width="7.5703125" style="16" hidden="1" customWidth="1"/>
    <col min="11" max="11" width="9.28515625" style="16" hidden="1" customWidth="1"/>
    <col min="12" max="21" width="7.5703125" style="16" hidden="1" customWidth="1"/>
    <col min="22" max="38" width="0" hidden="1" customWidth="1"/>
    <col min="39" max="39" width="0" style="16" hidden="1" customWidth="1"/>
    <col min="40" max="52" width="0" hidden="1" customWidth="1"/>
    <col min="53" max="55" width="0" style="16" hidden="1" customWidth="1"/>
    <col min="56" max="57" width="0" hidden="1" customWidth="1"/>
    <col min="58" max="58" width="0" style="16" hidden="1" customWidth="1"/>
    <col min="59" max="64" width="0" hidden="1" customWidth="1"/>
    <col min="65" max="65" width="0" style="16" hidden="1" customWidth="1"/>
    <col min="66" max="66" width="0" hidden="1" customWidth="1"/>
    <col min="67" max="67" width="0" style="16" hidden="1" customWidth="1"/>
    <col min="68" max="69" width="0" style="261" hidden="1" customWidth="1"/>
    <col min="70" max="74" width="0" style="16" hidden="1" customWidth="1"/>
    <col min="75" max="81" width="9.140625" style="16"/>
  </cols>
  <sheetData>
    <row r="1" spans="1:84" s="99" customFormat="1">
      <c r="A1" s="317" t="s">
        <v>108</v>
      </c>
      <c r="B1" s="318"/>
      <c r="C1" s="319" t="s">
        <v>346</v>
      </c>
      <c r="D1" s="184">
        <v>45395</v>
      </c>
      <c r="E1" s="184">
        <v>45396</v>
      </c>
      <c r="F1" s="184">
        <v>45397</v>
      </c>
      <c r="G1" s="184">
        <v>45398</v>
      </c>
      <c r="H1" s="184">
        <v>45399</v>
      </c>
      <c r="I1" s="184">
        <v>45400</v>
      </c>
      <c r="J1" s="184">
        <v>45401</v>
      </c>
      <c r="K1" s="184">
        <v>45402</v>
      </c>
      <c r="L1" s="184">
        <v>45403</v>
      </c>
      <c r="M1" s="184">
        <v>45404</v>
      </c>
      <c r="N1" s="184">
        <v>45405</v>
      </c>
      <c r="O1" s="184">
        <v>45407</v>
      </c>
      <c r="P1" s="184">
        <v>45408</v>
      </c>
      <c r="Q1" s="184">
        <v>45411</v>
      </c>
      <c r="R1" s="184">
        <v>45412</v>
      </c>
      <c r="S1" s="184">
        <v>45415</v>
      </c>
      <c r="T1" s="184">
        <v>45416</v>
      </c>
      <c r="U1" s="184">
        <v>45418</v>
      </c>
      <c r="V1" s="184">
        <v>45426</v>
      </c>
      <c r="W1" s="184">
        <v>45427</v>
      </c>
      <c r="X1" s="184">
        <v>45426</v>
      </c>
      <c r="Y1" s="184">
        <v>45432</v>
      </c>
      <c r="Z1" s="184">
        <v>45433</v>
      </c>
      <c r="AA1" s="184">
        <v>45435</v>
      </c>
      <c r="AB1" s="184">
        <v>45436</v>
      </c>
      <c r="AC1" s="184">
        <v>45440</v>
      </c>
      <c r="AD1" s="184">
        <v>45442</v>
      </c>
      <c r="AE1" s="184">
        <v>45454</v>
      </c>
      <c r="AF1" s="184">
        <v>45459</v>
      </c>
      <c r="AG1" s="184">
        <v>45460</v>
      </c>
      <c r="AH1" s="184">
        <v>45461</v>
      </c>
      <c r="AI1" s="184">
        <v>45463</v>
      </c>
      <c r="AJ1" s="184">
        <v>45464</v>
      </c>
      <c r="AK1" s="184">
        <v>45465</v>
      </c>
      <c r="AL1" s="184">
        <v>45468</v>
      </c>
      <c r="AM1" s="184">
        <v>45469</v>
      </c>
      <c r="AN1" s="184">
        <v>45470</v>
      </c>
      <c r="AO1" s="184">
        <v>45471</v>
      </c>
      <c r="AP1" s="184">
        <v>45474</v>
      </c>
      <c r="AQ1" s="184">
        <v>45475</v>
      </c>
      <c r="AR1" s="184">
        <v>45476</v>
      </c>
      <c r="AS1" s="184">
        <v>45478</v>
      </c>
      <c r="AT1" s="184">
        <v>45479</v>
      </c>
      <c r="AU1" s="184">
        <v>45480</v>
      </c>
      <c r="AV1" s="184">
        <v>45481</v>
      </c>
      <c r="AW1" s="184">
        <v>45482</v>
      </c>
      <c r="AX1" s="184">
        <v>45483</v>
      </c>
      <c r="AY1" s="184">
        <v>45484</v>
      </c>
      <c r="AZ1" s="184">
        <v>45488</v>
      </c>
      <c r="BA1" s="184">
        <v>45489</v>
      </c>
      <c r="BB1" s="184">
        <v>45490</v>
      </c>
      <c r="BC1" s="184">
        <v>45491</v>
      </c>
      <c r="BD1" s="184">
        <v>45492</v>
      </c>
      <c r="BE1" s="295">
        <v>45497</v>
      </c>
      <c r="BF1" s="296">
        <v>45498</v>
      </c>
      <c r="BG1" s="296">
        <v>45499</v>
      </c>
      <c r="BH1" s="296">
        <v>45500</v>
      </c>
      <c r="BI1" s="296">
        <v>45494</v>
      </c>
      <c r="BJ1" s="296">
        <v>45540</v>
      </c>
      <c r="BK1" s="296">
        <v>45541</v>
      </c>
      <c r="BL1" s="295">
        <v>45542</v>
      </c>
      <c r="BM1" s="296">
        <v>45544</v>
      </c>
      <c r="BN1" s="296">
        <v>45545</v>
      </c>
      <c r="BO1" s="297">
        <v>45546</v>
      </c>
      <c r="BP1" s="296">
        <v>45548</v>
      </c>
      <c r="BQ1" s="296">
        <v>45550</v>
      </c>
      <c r="BR1" s="296">
        <v>45551</v>
      </c>
      <c r="BS1" s="296">
        <v>45553</v>
      </c>
      <c r="BT1" s="296">
        <v>45554</v>
      </c>
      <c r="BU1" s="296">
        <v>45558</v>
      </c>
      <c r="BV1" s="296">
        <v>45561</v>
      </c>
      <c r="BW1" s="296">
        <v>45584</v>
      </c>
      <c r="BX1" s="296">
        <v>45586</v>
      </c>
      <c r="BY1" s="298">
        <v>45588</v>
      </c>
      <c r="BZ1" s="298">
        <v>45590</v>
      </c>
      <c r="CA1" s="298">
        <v>45595</v>
      </c>
      <c r="CB1" s="311">
        <v>45606</v>
      </c>
      <c r="CC1" s="311">
        <v>45609</v>
      </c>
      <c r="CD1" s="315">
        <v>45646</v>
      </c>
      <c r="CE1" s="315">
        <v>45656</v>
      </c>
      <c r="CF1" s="315">
        <v>45661</v>
      </c>
    </row>
    <row r="2" spans="1:84" s="99" customFormat="1" ht="15.75" thickBot="1">
      <c r="A2" s="321" t="s">
        <v>109</v>
      </c>
      <c r="B2" s="322"/>
      <c r="C2" s="320"/>
      <c r="D2" s="277">
        <v>1.5</v>
      </c>
      <c r="E2" s="277">
        <v>2</v>
      </c>
      <c r="F2" s="277">
        <v>0.5</v>
      </c>
      <c r="G2" s="277">
        <v>1.25</v>
      </c>
      <c r="H2" s="277">
        <v>3</v>
      </c>
      <c r="I2" s="277">
        <v>5.75</v>
      </c>
      <c r="J2" s="277">
        <v>1.75</v>
      </c>
      <c r="K2" s="277">
        <v>7.25</v>
      </c>
      <c r="L2" s="277">
        <v>0.75</v>
      </c>
      <c r="M2" s="277">
        <v>0.5</v>
      </c>
      <c r="N2" s="277">
        <v>1.25</v>
      </c>
      <c r="O2" s="277">
        <v>0.5</v>
      </c>
      <c r="P2" s="277">
        <v>1.25</v>
      </c>
      <c r="Q2" s="277">
        <v>2</v>
      </c>
      <c r="R2" s="277">
        <v>1.5</v>
      </c>
      <c r="S2" s="278">
        <v>2.25</v>
      </c>
      <c r="T2" s="277">
        <v>2</v>
      </c>
      <c r="U2" s="277">
        <v>2.5</v>
      </c>
      <c r="V2" s="277">
        <v>2</v>
      </c>
      <c r="W2" s="277">
        <v>6</v>
      </c>
      <c r="X2" s="277">
        <v>3</v>
      </c>
      <c r="Y2" s="277">
        <v>1.5</v>
      </c>
      <c r="Z2" s="277">
        <v>0.5</v>
      </c>
      <c r="AA2" s="277">
        <v>0.75</v>
      </c>
      <c r="AB2" s="277">
        <v>2</v>
      </c>
      <c r="AC2" s="277">
        <v>1</v>
      </c>
      <c r="AD2" s="277">
        <v>0.5</v>
      </c>
      <c r="AE2" s="277">
        <v>1</v>
      </c>
      <c r="AF2" s="277">
        <v>1.5</v>
      </c>
      <c r="AG2" s="277">
        <v>5.75</v>
      </c>
      <c r="AH2" s="277">
        <v>3.75</v>
      </c>
      <c r="AI2" s="277">
        <v>0.5</v>
      </c>
      <c r="AJ2" s="277">
        <v>3.5</v>
      </c>
      <c r="AK2" s="277">
        <v>1</v>
      </c>
      <c r="AL2" s="277">
        <v>1</v>
      </c>
      <c r="AM2" s="277">
        <v>6.5</v>
      </c>
      <c r="AN2" s="277">
        <v>5.5</v>
      </c>
      <c r="AO2" s="277">
        <v>1</v>
      </c>
      <c r="AP2" s="277">
        <v>1.5</v>
      </c>
      <c r="AQ2" s="277">
        <v>0.5</v>
      </c>
      <c r="AR2" s="277">
        <v>1</v>
      </c>
      <c r="AS2" s="277">
        <v>0.5</v>
      </c>
      <c r="AT2" s="277">
        <v>3</v>
      </c>
      <c r="AU2" s="277">
        <v>4.75</v>
      </c>
      <c r="AV2" s="277">
        <v>7.75</v>
      </c>
      <c r="AW2" s="277">
        <v>1.75</v>
      </c>
      <c r="AX2" s="277">
        <v>7</v>
      </c>
      <c r="AY2" s="277">
        <v>6.25</v>
      </c>
      <c r="AZ2" s="277">
        <v>3.75</v>
      </c>
      <c r="BA2" s="100">
        <v>2.75</v>
      </c>
      <c r="BB2" s="100">
        <v>1</v>
      </c>
      <c r="BC2" s="100">
        <v>4.25</v>
      </c>
      <c r="BD2" s="100">
        <v>2.25</v>
      </c>
      <c r="BE2" s="102">
        <v>1.75</v>
      </c>
      <c r="BF2" s="100">
        <v>1.5</v>
      </c>
      <c r="BG2" s="100">
        <v>1.25</v>
      </c>
      <c r="BH2" s="100">
        <v>2.75</v>
      </c>
      <c r="BI2" s="100">
        <v>1</v>
      </c>
      <c r="BJ2" s="100">
        <v>4.5</v>
      </c>
      <c r="BK2" s="102">
        <v>2</v>
      </c>
      <c r="BL2" s="102">
        <v>2.25</v>
      </c>
      <c r="BM2" s="100">
        <v>4.25</v>
      </c>
      <c r="BN2" s="102">
        <v>1.75</v>
      </c>
      <c r="BO2" s="35">
        <v>2.25</v>
      </c>
      <c r="BP2" s="100">
        <v>0.75</v>
      </c>
      <c r="BQ2" s="100">
        <v>4</v>
      </c>
      <c r="BR2" s="100">
        <v>2.5</v>
      </c>
      <c r="BS2" s="100">
        <v>2</v>
      </c>
      <c r="BT2" s="100">
        <v>0.5</v>
      </c>
      <c r="BU2" s="100">
        <v>1.75</v>
      </c>
      <c r="BV2" s="100">
        <v>1.75</v>
      </c>
      <c r="BW2" s="100">
        <v>2.5</v>
      </c>
      <c r="BX2" s="100">
        <v>2.25</v>
      </c>
      <c r="BY2" s="159">
        <v>7</v>
      </c>
      <c r="BZ2" s="312">
        <v>1.25</v>
      </c>
      <c r="CA2" s="312">
        <v>2</v>
      </c>
      <c r="CB2" s="312">
        <v>2</v>
      </c>
      <c r="CC2" s="312">
        <v>1</v>
      </c>
      <c r="CD2" s="99">
        <v>1.75</v>
      </c>
      <c r="CE2" s="99">
        <v>1.75</v>
      </c>
      <c r="CF2" s="99">
        <v>3.25</v>
      </c>
    </row>
    <row r="3" spans="1:84" s="203" customFormat="1" ht="15.75" thickBot="1">
      <c r="A3" s="183" t="s">
        <v>112</v>
      </c>
      <c r="B3" s="276">
        <f>SUM(D2:CZ2)</f>
        <v>197</v>
      </c>
      <c r="C3" s="268" t="s">
        <v>114</v>
      </c>
      <c r="D3" s="279" t="s">
        <v>353</v>
      </c>
      <c r="E3" s="279" t="s">
        <v>361</v>
      </c>
      <c r="F3" s="279" t="s">
        <v>366</v>
      </c>
      <c r="G3" s="279" t="s">
        <v>370</v>
      </c>
      <c r="H3" s="279" t="s">
        <v>384</v>
      </c>
      <c r="I3" s="279" t="s">
        <v>404</v>
      </c>
      <c r="J3" s="279" t="s">
        <v>404</v>
      </c>
      <c r="K3" s="279" t="s">
        <v>404</v>
      </c>
      <c r="L3" s="279" t="s">
        <v>404</v>
      </c>
      <c r="M3" s="279" t="s">
        <v>405</v>
      </c>
      <c r="N3" s="279" t="s">
        <v>360</v>
      </c>
      <c r="O3" s="279" t="s">
        <v>384</v>
      </c>
      <c r="P3" s="279" t="s">
        <v>372</v>
      </c>
      <c r="Q3" s="279" t="s">
        <v>360</v>
      </c>
      <c r="R3" s="279" t="s">
        <v>366</v>
      </c>
      <c r="S3" s="279" t="s">
        <v>380</v>
      </c>
      <c r="T3" s="279" t="s">
        <v>368</v>
      </c>
      <c r="U3" s="279" t="s">
        <v>361</v>
      </c>
      <c r="V3" s="279" t="s">
        <v>380</v>
      </c>
      <c r="W3" s="279" t="s">
        <v>360</v>
      </c>
      <c r="X3" s="279" t="s">
        <v>366</v>
      </c>
      <c r="Y3" s="279" t="s">
        <v>384</v>
      </c>
      <c r="Z3" s="279" t="s">
        <v>356</v>
      </c>
      <c r="AA3" s="279" t="s">
        <v>347</v>
      </c>
      <c r="AB3" s="279" t="s">
        <v>374</v>
      </c>
      <c r="AC3" s="279" t="s">
        <v>372</v>
      </c>
      <c r="AD3" s="279" t="s">
        <v>587</v>
      </c>
      <c r="AE3" s="279" t="s">
        <v>380</v>
      </c>
      <c r="AF3" s="279" t="s">
        <v>440</v>
      </c>
      <c r="AG3" s="279" t="s">
        <v>475</v>
      </c>
      <c r="AH3" s="279" t="s">
        <v>475</v>
      </c>
      <c r="AI3" s="279" t="s">
        <v>473</v>
      </c>
      <c r="AJ3" s="279" t="s">
        <v>440</v>
      </c>
      <c r="AK3" s="279" t="s">
        <v>385</v>
      </c>
      <c r="AL3" s="279" t="s">
        <v>591</v>
      </c>
      <c r="AM3" s="279" t="s">
        <v>547</v>
      </c>
      <c r="AN3" s="279" t="s">
        <v>404</v>
      </c>
      <c r="AO3" s="279" t="s">
        <v>398</v>
      </c>
      <c r="AP3" s="279" t="s">
        <v>370</v>
      </c>
      <c r="AQ3" s="279" t="s">
        <v>383</v>
      </c>
      <c r="AR3" s="279" t="s">
        <v>392</v>
      </c>
      <c r="AS3" s="279" t="s">
        <v>389</v>
      </c>
      <c r="AT3" s="279" t="s">
        <v>398</v>
      </c>
      <c r="AU3" s="279" t="s">
        <v>352</v>
      </c>
      <c r="AV3" s="279" t="s">
        <v>601</v>
      </c>
      <c r="AW3" s="279" t="s">
        <v>601</v>
      </c>
      <c r="AX3" s="279" t="s">
        <v>359</v>
      </c>
      <c r="AY3" s="279" t="s">
        <v>547</v>
      </c>
      <c r="AZ3" s="279" t="s">
        <v>359</v>
      </c>
      <c r="BA3" s="280" t="s">
        <v>605</v>
      </c>
      <c r="BB3" s="280" t="s">
        <v>606</v>
      </c>
      <c r="BC3" s="280" t="s">
        <v>547</v>
      </c>
      <c r="BD3" s="280" t="s">
        <v>361</v>
      </c>
      <c r="BE3" s="281" t="s">
        <v>401</v>
      </c>
      <c r="BF3" s="280" t="s">
        <v>554</v>
      </c>
      <c r="BG3" s="280" t="s">
        <v>601</v>
      </c>
      <c r="BH3" s="280" t="s">
        <v>385</v>
      </c>
      <c r="BI3" s="280" t="s">
        <v>398</v>
      </c>
      <c r="BJ3" s="280" t="s">
        <v>398</v>
      </c>
      <c r="BK3" s="281" t="s">
        <v>402</v>
      </c>
      <c r="BL3" s="281" t="s">
        <v>391</v>
      </c>
      <c r="BM3" s="280" t="s">
        <v>404</v>
      </c>
      <c r="BN3" s="281" t="s">
        <v>375</v>
      </c>
      <c r="BO3" s="282" t="s">
        <v>404</v>
      </c>
      <c r="BP3" s="280" t="s">
        <v>384</v>
      </c>
      <c r="BQ3" s="280" t="s">
        <v>404</v>
      </c>
      <c r="BR3" s="280" t="s">
        <v>366</v>
      </c>
      <c r="BS3" s="280" t="s">
        <v>611</v>
      </c>
      <c r="BT3" s="279">
        <v>0.95833333333333337</v>
      </c>
      <c r="BU3" s="280" t="s">
        <v>384</v>
      </c>
      <c r="BV3" s="280" t="s">
        <v>359</v>
      </c>
      <c r="BW3" s="280" t="s">
        <v>376</v>
      </c>
      <c r="BX3" s="280" t="s">
        <v>366</v>
      </c>
      <c r="BY3" s="299" t="s">
        <v>601</v>
      </c>
      <c r="BZ3" s="312" t="s">
        <v>359</v>
      </c>
      <c r="CA3" s="313" t="s">
        <v>389</v>
      </c>
      <c r="CB3" s="312" t="s">
        <v>611</v>
      </c>
      <c r="CC3" s="313" t="s">
        <v>613</v>
      </c>
      <c r="CD3" s="203" t="s">
        <v>352</v>
      </c>
      <c r="CE3" s="203" t="s">
        <v>360</v>
      </c>
      <c r="CF3" s="203" t="s">
        <v>368</v>
      </c>
    </row>
    <row r="4" spans="1:84" s="204" customFormat="1" ht="13.5" thickBot="1">
      <c r="A4" s="183" t="s">
        <v>251</v>
      </c>
      <c r="B4" s="283">
        <f>B3*600+B9</f>
        <v>118200</v>
      </c>
      <c r="C4" s="269" t="s">
        <v>115</v>
      </c>
      <c r="D4" s="279" t="s">
        <v>402</v>
      </c>
      <c r="E4" s="279" t="s">
        <v>475</v>
      </c>
      <c r="F4" s="279" t="s">
        <v>404</v>
      </c>
      <c r="G4" s="279" t="s">
        <v>403</v>
      </c>
      <c r="H4" s="279" t="s">
        <v>385</v>
      </c>
      <c r="I4" s="279" t="s">
        <v>385</v>
      </c>
      <c r="J4" s="279" t="s">
        <v>475</v>
      </c>
      <c r="K4" s="279" t="s">
        <v>475</v>
      </c>
      <c r="L4" s="279" t="s">
        <v>360</v>
      </c>
      <c r="M4" s="279" t="s">
        <v>383</v>
      </c>
      <c r="N4" s="279" t="s">
        <v>372</v>
      </c>
      <c r="O4" s="279" t="s">
        <v>555</v>
      </c>
      <c r="P4" s="279" t="s">
        <v>385</v>
      </c>
      <c r="Q4" s="279">
        <v>0.45833333333333331</v>
      </c>
      <c r="R4" s="279" t="s">
        <v>352</v>
      </c>
      <c r="S4" s="279" t="s">
        <v>535</v>
      </c>
      <c r="T4" s="279" t="s">
        <v>375</v>
      </c>
      <c r="U4" s="279" t="s">
        <v>399</v>
      </c>
      <c r="V4" s="279" t="s">
        <v>572</v>
      </c>
      <c r="W4" s="279" t="s">
        <v>399</v>
      </c>
      <c r="X4" s="279" t="s">
        <v>372</v>
      </c>
      <c r="Y4" s="279" t="s">
        <v>527</v>
      </c>
      <c r="Z4" s="279" t="s">
        <v>374</v>
      </c>
      <c r="AA4" s="279" t="s">
        <v>382</v>
      </c>
      <c r="AB4" s="279" t="s">
        <v>368</v>
      </c>
      <c r="AC4" s="279" t="s">
        <v>353</v>
      </c>
      <c r="AD4" s="279" t="s">
        <v>588</v>
      </c>
      <c r="AE4" s="279" t="s">
        <v>512</v>
      </c>
      <c r="AF4" s="279" t="s">
        <v>589</v>
      </c>
      <c r="AG4" s="279" t="s">
        <v>353</v>
      </c>
      <c r="AH4" s="279" t="s">
        <v>353</v>
      </c>
      <c r="AI4" s="279" t="s">
        <v>377</v>
      </c>
      <c r="AJ4" s="279" t="s">
        <v>542</v>
      </c>
      <c r="AK4" s="279" t="s">
        <v>527</v>
      </c>
      <c r="AL4" s="279" t="s">
        <v>592</v>
      </c>
      <c r="AM4" s="279" t="s">
        <v>372</v>
      </c>
      <c r="AN4" s="279" t="s">
        <v>385</v>
      </c>
      <c r="AO4" s="279" t="s">
        <v>361</v>
      </c>
      <c r="AP4" s="279" t="s">
        <v>596</v>
      </c>
      <c r="AQ4" s="279" t="s">
        <v>392</v>
      </c>
      <c r="AR4" s="279" t="s">
        <v>599</v>
      </c>
      <c r="AS4" s="279" t="s">
        <v>514</v>
      </c>
      <c r="AT4" s="279" t="s">
        <v>475</v>
      </c>
      <c r="AU4" s="279" t="s">
        <v>360</v>
      </c>
      <c r="AV4" s="279" t="s">
        <v>352</v>
      </c>
      <c r="AW4" s="279" t="s">
        <v>366</v>
      </c>
      <c r="AX4" s="279" t="s">
        <v>352</v>
      </c>
      <c r="AY4" s="279" t="s">
        <v>398</v>
      </c>
      <c r="AZ4" s="279" t="s">
        <v>398</v>
      </c>
      <c r="BA4" s="280" t="s">
        <v>398</v>
      </c>
      <c r="BB4" s="280" t="s">
        <v>607</v>
      </c>
      <c r="BC4" s="280" t="s">
        <v>398</v>
      </c>
      <c r="BD4" s="280" t="s">
        <v>353</v>
      </c>
      <c r="BE4" s="281" t="s">
        <v>608</v>
      </c>
      <c r="BF4" s="280" t="s">
        <v>355</v>
      </c>
      <c r="BG4" s="280" t="s">
        <v>398</v>
      </c>
      <c r="BH4" s="280" t="s">
        <v>363</v>
      </c>
      <c r="BI4" s="280" t="s">
        <v>361</v>
      </c>
      <c r="BJ4" s="280" t="s">
        <v>372</v>
      </c>
      <c r="BK4" s="281" t="s">
        <v>407</v>
      </c>
      <c r="BL4" s="281" t="s">
        <v>375</v>
      </c>
      <c r="BM4" s="280" t="s">
        <v>372</v>
      </c>
      <c r="BN4" s="281" t="s">
        <v>376</v>
      </c>
      <c r="BO4" s="282" t="s">
        <v>352</v>
      </c>
      <c r="BP4" s="280" t="s">
        <v>475</v>
      </c>
      <c r="BQ4" s="280" t="s">
        <v>360</v>
      </c>
      <c r="BR4" s="280" t="s">
        <v>352</v>
      </c>
      <c r="BS4" s="280" t="s">
        <v>612</v>
      </c>
      <c r="BT4" s="279">
        <v>0.97916666666666663</v>
      </c>
      <c r="BU4" s="280" t="s">
        <v>475</v>
      </c>
      <c r="BV4" s="280" t="s">
        <v>372</v>
      </c>
      <c r="BW4" s="280" t="s">
        <v>378</v>
      </c>
      <c r="BX4" s="280" t="s">
        <v>475</v>
      </c>
      <c r="BY4" s="299" t="s">
        <v>372</v>
      </c>
      <c r="BZ4" s="313" t="s">
        <v>352</v>
      </c>
      <c r="CA4" s="314" t="s">
        <v>365</v>
      </c>
      <c r="CB4" s="313" t="s">
        <v>457</v>
      </c>
      <c r="CC4" s="314" t="s">
        <v>614</v>
      </c>
      <c r="CD4" s="204" t="s">
        <v>372</v>
      </c>
      <c r="CE4" s="204" t="s">
        <v>475</v>
      </c>
      <c r="CF4" s="204" t="s">
        <v>616</v>
      </c>
    </row>
    <row r="5" spans="1:84" s="205" customFormat="1" ht="12.75">
      <c r="A5" s="183" t="s">
        <v>118</v>
      </c>
      <c r="B5" s="283">
        <f>B10</f>
        <v>98245</v>
      </c>
      <c r="C5" s="268" t="s">
        <v>114</v>
      </c>
      <c r="D5" s="279" t="s">
        <v>356</v>
      </c>
      <c r="E5" s="279" t="s">
        <v>436</v>
      </c>
      <c r="F5" s="279"/>
      <c r="G5" s="279"/>
      <c r="H5" s="279" t="s">
        <v>372</v>
      </c>
      <c r="I5" s="279" t="s">
        <v>356</v>
      </c>
      <c r="J5" s="279"/>
      <c r="K5" s="279" t="s">
        <v>509</v>
      </c>
      <c r="L5" s="279"/>
      <c r="M5" s="279"/>
      <c r="N5" s="279" t="s">
        <v>554</v>
      </c>
      <c r="O5" s="279"/>
      <c r="P5" s="279" t="s">
        <v>473</v>
      </c>
      <c r="Q5" s="279" t="s">
        <v>380</v>
      </c>
      <c r="R5" s="279" t="s">
        <v>384</v>
      </c>
      <c r="S5" s="279"/>
      <c r="T5" s="279"/>
      <c r="U5" s="279" t="s">
        <v>440</v>
      </c>
      <c r="V5" s="279"/>
      <c r="W5" s="279" t="s">
        <v>473</v>
      </c>
      <c r="X5" s="279" t="s">
        <v>380</v>
      </c>
      <c r="Y5" s="279" t="s">
        <v>364</v>
      </c>
      <c r="Z5" s="279"/>
      <c r="AA5" s="279"/>
      <c r="AB5" s="279" t="s">
        <v>573</v>
      </c>
      <c r="AC5" s="279"/>
      <c r="AD5" s="279"/>
      <c r="AE5" s="279"/>
      <c r="AF5" s="279"/>
      <c r="AG5" s="279" t="s">
        <v>375</v>
      </c>
      <c r="AH5" s="279" t="s">
        <v>545</v>
      </c>
      <c r="AI5" s="279"/>
      <c r="AJ5" s="279" t="s">
        <v>370</v>
      </c>
      <c r="AK5" s="279"/>
      <c r="AL5" s="279"/>
      <c r="AM5" s="279" t="s">
        <v>393</v>
      </c>
      <c r="AN5" s="279" t="s">
        <v>509</v>
      </c>
      <c r="AO5" s="279"/>
      <c r="AP5" s="279" t="s">
        <v>597</v>
      </c>
      <c r="AQ5" s="284"/>
      <c r="AR5" s="284"/>
      <c r="AS5" s="284"/>
      <c r="AT5" s="279" t="s">
        <v>395</v>
      </c>
      <c r="AU5" s="279" t="s">
        <v>399</v>
      </c>
      <c r="AV5" s="279" t="s">
        <v>384</v>
      </c>
      <c r="AW5" s="284" t="s">
        <v>370</v>
      </c>
      <c r="AX5" s="284" t="s">
        <v>405</v>
      </c>
      <c r="AY5" s="284" t="s">
        <v>361</v>
      </c>
      <c r="AZ5" s="284" t="s">
        <v>361</v>
      </c>
      <c r="BA5" s="285" t="s">
        <v>402</v>
      </c>
      <c r="BB5" s="285"/>
      <c r="BC5" s="285" t="s">
        <v>380</v>
      </c>
      <c r="BD5" s="284" t="s">
        <v>380</v>
      </c>
      <c r="BE5" s="284"/>
      <c r="BF5" s="285"/>
      <c r="BG5" s="284"/>
      <c r="BH5" s="284" t="s">
        <v>374</v>
      </c>
      <c r="BI5" s="284"/>
      <c r="BJ5" s="280" t="s">
        <v>350</v>
      </c>
      <c r="BK5" s="284"/>
      <c r="BL5" s="284" t="s">
        <v>370</v>
      </c>
      <c r="BM5" s="285" t="s">
        <v>440</v>
      </c>
      <c r="BN5" s="284" t="s">
        <v>392</v>
      </c>
      <c r="BO5" s="286" t="s">
        <v>527</v>
      </c>
      <c r="BP5" s="285"/>
      <c r="BQ5" s="285" t="s">
        <v>372</v>
      </c>
      <c r="BR5" s="285" t="s">
        <v>361</v>
      </c>
      <c r="BS5" s="279">
        <v>0.95833333333333337</v>
      </c>
      <c r="BT5" s="279"/>
      <c r="BU5" s="285" t="s">
        <v>370</v>
      </c>
      <c r="BV5" s="285"/>
      <c r="BW5" s="285"/>
      <c r="BX5" s="285"/>
      <c r="BY5" s="300" t="s">
        <v>402</v>
      </c>
      <c r="BZ5" s="260" t="s">
        <v>349</v>
      </c>
      <c r="CA5" s="260" t="s">
        <v>554</v>
      </c>
      <c r="CB5" s="260"/>
      <c r="CC5" s="260"/>
      <c r="CD5" s="205" t="s">
        <v>473</v>
      </c>
      <c r="CE5" s="205" t="s">
        <v>349</v>
      </c>
    </row>
    <row r="6" spans="1:84" s="205" customFormat="1" ht="12.75">
      <c r="A6" s="183" t="s">
        <v>252</v>
      </c>
      <c r="B6" s="287">
        <f>B4-B5-B7</f>
        <v>19955</v>
      </c>
      <c r="C6" s="269" t="s">
        <v>115</v>
      </c>
      <c r="D6" s="279" t="s">
        <v>552</v>
      </c>
      <c r="E6" s="279" t="s">
        <v>403</v>
      </c>
      <c r="F6" s="279"/>
      <c r="G6" s="279"/>
      <c r="H6" s="279" t="s">
        <v>553</v>
      </c>
      <c r="I6" s="279" t="s">
        <v>368</v>
      </c>
      <c r="J6" s="279"/>
      <c r="K6" s="279" t="s">
        <v>397</v>
      </c>
      <c r="L6" s="279"/>
      <c r="M6" s="279"/>
      <c r="N6" s="279" t="s">
        <v>380</v>
      </c>
      <c r="O6" s="279"/>
      <c r="P6" s="279" t="s">
        <v>348</v>
      </c>
      <c r="Q6" s="279" t="s">
        <v>556</v>
      </c>
      <c r="R6" s="279" t="s">
        <v>372</v>
      </c>
      <c r="S6" s="279"/>
      <c r="T6" s="279"/>
      <c r="U6" s="279" t="s">
        <v>391</v>
      </c>
      <c r="V6" s="279"/>
      <c r="W6" s="279" t="s">
        <v>377</v>
      </c>
      <c r="X6" s="279" t="s">
        <v>355</v>
      </c>
      <c r="Y6" s="279" t="s">
        <v>365</v>
      </c>
      <c r="Z6" s="279"/>
      <c r="AA6" s="279"/>
      <c r="AB6" s="279" t="s">
        <v>375</v>
      </c>
      <c r="AC6" s="279"/>
      <c r="AD6" s="279"/>
      <c r="AE6" s="279"/>
      <c r="AF6" s="279"/>
      <c r="AG6" s="279" t="s">
        <v>348</v>
      </c>
      <c r="AH6" s="279" t="s">
        <v>590</v>
      </c>
      <c r="AI6" s="279"/>
      <c r="AJ6" s="279" t="s">
        <v>402</v>
      </c>
      <c r="AK6" s="279"/>
      <c r="AL6" s="279"/>
      <c r="AM6" s="279" t="s">
        <v>356</v>
      </c>
      <c r="AN6" s="279" t="s">
        <v>389</v>
      </c>
      <c r="AO6" s="279"/>
      <c r="AP6" s="279" t="s">
        <v>598</v>
      </c>
      <c r="AQ6" s="284"/>
      <c r="AR6" s="284"/>
      <c r="AS6" s="284"/>
      <c r="AT6" s="279" t="s">
        <v>389</v>
      </c>
      <c r="AU6" s="279" t="s">
        <v>436</v>
      </c>
      <c r="AV6" s="279" t="s">
        <v>353</v>
      </c>
      <c r="AW6" s="288" t="s">
        <v>403</v>
      </c>
      <c r="AX6" s="288" t="s">
        <v>353</v>
      </c>
      <c r="AY6" s="288" t="s">
        <v>353</v>
      </c>
      <c r="AZ6" s="284" t="s">
        <v>353</v>
      </c>
      <c r="BA6" s="285" t="s">
        <v>509</v>
      </c>
      <c r="BB6" s="285"/>
      <c r="BC6" s="285" t="s">
        <v>355</v>
      </c>
      <c r="BD6" s="284" t="s">
        <v>355</v>
      </c>
      <c r="BE6" s="284"/>
      <c r="BF6" s="279"/>
      <c r="BG6" s="284"/>
      <c r="BH6" s="284" t="s">
        <v>440</v>
      </c>
      <c r="BI6" s="284"/>
      <c r="BJ6" s="280" t="s">
        <v>438</v>
      </c>
      <c r="BK6" s="284"/>
      <c r="BL6" s="284" t="s">
        <v>535</v>
      </c>
      <c r="BM6" s="285" t="s">
        <v>394</v>
      </c>
      <c r="BN6" s="284" t="s">
        <v>553</v>
      </c>
      <c r="BO6" s="286" t="s">
        <v>509</v>
      </c>
      <c r="BP6" s="285"/>
      <c r="BQ6" s="285" t="s">
        <v>509</v>
      </c>
      <c r="BR6" s="285" t="s">
        <v>399</v>
      </c>
      <c r="BS6" s="285" t="s">
        <v>597</v>
      </c>
      <c r="BT6" s="285"/>
      <c r="BU6" s="285" t="s">
        <v>527</v>
      </c>
      <c r="BV6" s="285"/>
      <c r="BW6" s="285"/>
      <c r="BX6" s="285"/>
      <c r="BY6" s="300" t="s">
        <v>509</v>
      </c>
      <c r="BZ6" s="260" t="s">
        <v>350</v>
      </c>
      <c r="CA6" s="260" t="s">
        <v>556</v>
      </c>
      <c r="CB6" s="260"/>
      <c r="CC6" s="260"/>
      <c r="CD6" s="205" t="s">
        <v>348</v>
      </c>
      <c r="CE6" s="205" t="s">
        <v>394</v>
      </c>
    </row>
    <row r="7" spans="1:84" s="205" customFormat="1" ht="12.75">
      <c r="A7" s="183" t="s">
        <v>343</v>
      </c>
      <c r="B7" s="283">
        <v>0</v>
      </c>
      <c r="C7" s="268" t="s">
        <v>114</v>
      </c>
      <c r="D7" s="279"/>
      <c r="E7" s="279" t="s">
        <v>535</v>
      </c>
      <c r="F7" s="279"/>
      <c r="G7" s="279"/>
      <c r="H7" s="279"/>
      <c r="I7" s="279" t="s">
        <v>355</v>
      </c>
      <c r="J7" s="279"/>
      <c r="K7" s="279" t="s">
        <v>388</v>
      </c>
      <c r="L7" s="279"/>
      <c r="M7" s="279"/>
      <c r="N7" s="279"/>
      <c r="O7" s="279"/>
      <c r="P7" s="279"/>
      <c r="Q7" s="279"/>
      <c r="R7" s="279"/>
      <c r="S7" s="279"/>
      <c r="T7" s="279"/>
      <c r="U7" s="279" t="s">
        <v>380</v>
      </c>
      <c r="V7" s="279"/>
      <c r="W7" s="279" t="s">
        <v>554</v>
      </c>
      <c r="X7" s="279"/>
      <c r="Y7" s="279"/>
      <c r="Z7" s="279"/>
      <c r="AA7" s="279"/>
      <c r="AB7" s="279"/>
      <c r="AC7" s="279"/>
      <c r="AD7" s="279"/>
      <c r="AE7" s="279"/>
      <c r="AF7" s="279"/>
      <c r="AG7" s="279" t="s">
        <v>370</v>
      </c>
      <c r="AH7" s="279" t="s">
        <v>393</v>
      </c>
      <c r="AI7" s="279"/>
      <c r="AJ7" s="279"/>
      <c r="AK7" s="279"/>
      <c r="AL7" s="279"/>
      <c r="AM7" s="279" t="s">
        <v>391</v>
      </c>
      <c r="AN7" s="279" t="s">
        <v>367</v>
      </c>
      <c r="AO7" s="279"/>
      <c r="AP7" s="279"/>
      <c r="AQ7" s="284"/>
      <c r="AR7" s="284"/>
      <c r="AS7" s="284"/>
      <c r="AT7" s="284" t="s">
        <v>380</v>
      </c>
      <c r="AU7" s="284" t="s">
        <v>509</v>
      </c>
      <c r="AV7" s="284" t="s">
        <v>362</v>
      </c>
      <c r="AW7" s="284"/>
      <c r="AX7" s="284" t="s">
        <v>369</v>
      </c>
      <c r="AY7" s="284" t="s">
        <v>200</v>
      </c>
      <c r="AZ7" s="284" t="s">
        <v>368</v>
      </c>
      <c r="BA7" s="285"/>
      <c r="BB7" s="285"/>
      <c r="BC7" s="285" t="s">
        <v>362</v>
      </c>
      <c r="BD7" s="284"/>
      <c r="BE7" s="284"/>
      <c r="BF7" s="285"/>
      <c r="BG7" s="284"/>
      <c r="BH7" s="284"/>
      <c r="BI7" s="284"/>
      <c r="BJ7" s="280" t="s">
        <v>380</v>
      </c>
      <c r="BK7" s="284"/>
      <c r="BL7" s="284"/>
      <c r="BM7" s="285" t="s">
        <v>380</v>
      </c>
      <c r="BN7" s="284"/>
      <c r="BO7" s="286" t="s">
        <v>609</v>
      </c>
      <c r="BP7" s="285"/>
      <c r="BQ7" s="285" t="s">
        <v>357</v>
      </c>
      <c r="BR7" s="285" t="s">
        <v>437</v>
      </c>
      <c r="BS7" s="285"/>
      <c r="BT7" s="285"/>
      <c r="BU7" s="285"/>
      <c r="BV7" s="285"/>
      <c r="BW7" s="285"/>
      <c r="BX7" s="285"/>
      <c r="BY7" s="300" t="s">
        <v>389</v>
      </c>
      <c r="BZ7" s="260"/>
      <c r="CA7" s="260"/>
      <c r="CB7" s="260"/>
      <c r="CC7" s="260"/>
    </row>
    <row r="8" spans="1:84" s="206" customFormat="1" ht="12.75">
      <c r="A8" s="183"/>
      <c r="B8" s="289"/>
      <c r="C8" s="269" t="s">
        <v>115</v>
      </c>
      <c r="D8" s="279"/>
      <c r="E8" s="279" t="s">
        <v>544</v>
      </c>
      <c r="F8" s="279"/>
      <c r="G8" s="279"/>
      <c r="H8" s="279"/>
      <c r="I8" s="279" t="s">
        <v>434</v>
      </c>
      <c r="J8" s="279"/>
      <c r="K8" s="279" t="s">
        <v>371</v>
      </c>
      <c r="L8" s="279"/>
      <c r="M8" s="279"/>
      <c r="N8" s="279"/>
      <c r="O8" s="279"/>
      <c r="P8" s="279"/>
      <c r="Q8" s="279"/>
      <c r="R8" s="279"/>
      <c r="S8" s="279"/>
      <c r="T8" s="279"/>
      <c r="U8" s="279" t="s">
        <v>370</v>
      </c>
      <c r="V8" s="279"/>
      <c r="W8" s="279">
        <v>8.3333333333333329E-2</v>
      </c>
      <c r="X8" s="279"/>
      <c r="Y8" s="279"/>
      <c r="Z8" s="279"/>
      <c r="AA8" s="279"/>
      <c r="AB8" s="279"/>
      <c r="AC8" s="279"/>
      <c r="AD8" s="279"/>
      <c r="AE8" s="279"/>
      <c r="AF8" s="279"/>
      <c r="AG8" s="279" t="s">
        <v>371</v>
      </c>
      <c r="AH8" s="279" t="s">
        <v>374</v>
      </c>
      <c r="AI8" s="279"/>
      <c r="AJ8" s="279"/>
      <c r="AK8" s="279"/>
      <c r="AL8" s="279"/>
      <c r="AM8" s="279" t="s">
        <v>473</v>
      </c>
      <c r="AN8" s="279" t="s">
        <v>374</v>
      </c>
      <c r="AO8" s="279"/>
      <c r="AP8" s="279"/>
      <c r="AQ8" s="286"/>
      <c r="AR8" s="286"/>
      <c r="AS8" s="286"/>
      <c r="AT8" s="286" t="s">
        <v>370</v>
      </c>
      <c r="AU8" s="286" t="s">
        <v>389</v>
      </c>
      <c r="AV8" s="286" t="s">
        <v>602</v>
      </c>
      <c r="AW8" s="286"/>
      <c r="AX8" s="286" t="s">
        <v>348</v>
      </c>
      <c r="AY8" s="286" t="s">
        <v>363</v>
      </c>
      <c r="AZ8" s="286" t="s">
        <v>350</v>
      </c>
      <c r="BA8" s="286"/>
      <c r="BB8" s="286"/>
      <c r="BC8" s="286" t="s">
        <v>393</v>
      </c>
      <c r="BD8" s="286"/>
      <c r="BE8" s="286"/>
      <c r="BF8" s="286"/>
      <c r="BG8" s="286"/>
      <c r="BH8" s="286"/>
      <c r="BI8" s="286"/>
      <c r="BJ8" s="280" t="s">
        <v>388</v>
      </c>
      <c r="BK8" s="286"/>
      <c r="BL8" s="286"/>
      <c r="BM8" s="286" t="s">
        <v>535</v>
      </c>
      <c r="BN8" s="286"/>
      <c r="BO8" s="286" t="s">
        <v>512</v>
      </c>
      <c r="BP8" s="285"/>
      <c r="BQ8" s="285" t="s">
        <v>374</v>
      </c>
      <c r="BR8" s="286" t="s">
        <v>610</v>
      </c>
      <c r="BS8" s="286"/>
      <c r="BT8" s="286"/>
      <c r="BU8" s="286"/>
      <c r="BV8" s="286"/>
      <c r="BW8" s="286"/>
      <c r="BX8" s="286"/>
      <c r="BY8" s="301" t="s">
        <v>368</v>
      </c>
    </row>
    <row r="9" spans="1:84" s="206" customFormat="1" ht="12.75">
      <c r="A9" s="183" t="s">
        <v>331</v>
      </c>
      <c r="B9" s="289"/>
      <c r="C9" s="268" t="s">
        <v>114</v>
      </c>
      <c r="D9" s="279"/>
      <c r="E9" s="279" t="s">
        <v>376</v>
      </c>
      <c r="F9" s="279"/>
      <c r="G9" s="279"/>
      <c r="H9" s="279"/>
      <c r="I9" s="279"/>
      <c r="J9" s="279"/>
      <c r="K9" s="279"/>
      <c r="L9" s="279"/>
      <c r="M9" s="279"/>
      <c r="N9" s="279"/>
      <c r="O9" s="279"/>
      <c r="P9" s="279"/>
      <c r="Q9" s="279"/>
      <c r="R9" s="279"/>
      <c r="S9" s="279"/>
      <c r="T9" s="279"/>
      <c r="U9" s="279"/>
      <c r="V9" s="279"/>
      <c r="W9" s="279"/>
      <c r="X9" s="279"/>
      <c r="Y9" s="279"/>
      <c r="Z9" s="279"/>
      <c r="AA9" s="279"/>
      <c r="AB9" s="279"/>
      <c r="AC9" s="279"/>
      <c r="AD9" s="279"/>
      <c r="AE9" s="279"/>
      <c r="AF9" s="279"/>
      <c r="AG9" s="279"/>
      <c r="AH9" s="279" t="s">
        <v>391</v>
      </c>
      <c r="AI9" s="279"/>
      <c r="AJ9" s="279"/>
      <c r="AK9" s="279"/>
      <c r="AL9" s="279"/>
      <c r="AM9" s="286" t="s">
        <v>380</v>
      </c>
      <c r="AN9" s="286" t="s">
        <v>350</v>
      </c>
      <c r="AO9" s="286"/>
      <c r="AP9" s="286"/>
      <c r="AQ9" s="286"/>
      <c r="AR9" s="286"/>
      <c r="AS9" s="286"/>
      <c r="AT9" s="286" t="s">
        <v>597</v>
      </c>
      <c r="AU9" s="286" t="s">
        <v>365</v>
      </c>
      <c r="AV9" s="286" t="s">
        <v>405</v>
      </c>
      <c r="AW9" s="286"/>
      <c r="AX9" s="286" t="s">
        <v>370</v>
      </c>
      <c r="AY9" s="286" t="s">
        <v>604</v>
      </c>
      <c r="AZ9" s="286" t="s">
        <v>351</v>
      </c>
      <c r="BA9" s="286"/>
      <c r="BB9" s="286"/>
      <c r="BC9" s="286" t="s">
        <v>350</v>
      </c>
      <c r="BD9" s="286"/>
      <c r="BE9" s="286"/>
      <c r="BF9" s="286"/>
      <c r="BG9" s="286"/>
      <c r="BH9" s="286"/>
      <c r="BI9" s="286"/>
      <c r="BJ9" s="286"/>
      <c r="BK9" s="286"/>
      <c r="BL9" s="286"/>
      <c r="BM9" s="286"/>
      <c r="BN9" s="286"/>
      <c r="BO9" s="286"/>
      <c r="BP9" s="285"/>
      <c r="BQ9" s="285" t="s">
        <v>391</v>
      </c>
      <c r="BR9" s="286"/>
      <c r="BS9" s="286"/>
      <c r="BT9" s="286"/>
      <c r="BU9" s="286"/>
      <c r="BV9" s="286"/>
      <c r="BW9" s="286"/>
      <c r="BX9" s="286"/>
      <c r="BY9" s="301" t="s">
        <v>609</v>
      </c>
    </row>
    <row r="10" spans="1:84" s="206" customFormat="1" ht="12.75">
      <c r="A10" s="183" t="s">
        <v>118</v>
      </c>
      <c r="B10" s="289">
        <f>SUM(B12:B19)</f>
        <v>98245</v>
      </c>
      <c r="C10" s="269" t="s">
        <v>115</v>
      </c>
      <c r="D10" s="279"/>
      <c r="E10" s="279" t="s">
        <v>358</v>
      </c>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c r="AE10" s="279"/>
      <c r="AF10" s="279"/>
      <c r="AG10" s="279"/>
      <c r="AH10" s="279" t="s">
        <v>376</v>
      </c>
      <c r="AI10" s="279"/>
      <c r="AJ10" s="279"/>
      <c r="AK10" s="279"/>
      <c r="AL10" s="279"/>
      <c r="AM10" s="286" t="s">
        <v>402</v>
      </c>
      <c r="AN10" s="286" t="s">
        <v>391</v>
      </c>
      <c r="AO10" s="286"/>
      <c r="AP10" s="286"/>
      <c r="AQ10" s="286"/>
      <c r="AR10" s="286"/>
      <c r="AS10" s="286"/>
      <c r="AT10" s="290">
        <v>4.1666666666666664E-2</v>
      </c>
      <c r="AU10" s="290" t="s">
        <v>600</v>
      </c>
      <c r="AV10" s="290" t="s">
        <v>434</v>
      </c>
      <c r="AW10" s="286"/>
      <c r="AX10" s="286" t="s">
        <v>603</v>
      </c>
      <c r="AY10" s="286" t="s">
        <v>600</v>
      </c>
      <c r="AZ10" s="286" t="s">
        <v>376</v>
      </c>
      <c r="BA10" s="286"/>
      <c r="BB10" s="286"/>
      <c r="BC10" s="286" t="s">
        <v>394</v>
      </c>
      <c r="BD10" s="286"/>
      <c r="BE10" s="286"/>
      <c r="BF10" s="286"/>
      <c r="BG10" s="286"/>
      <c r="BH10" s="286"/>
      <c r="BI10" s="286"/>
      <c r="BJ10" s="286"/>
      <c r="BK10" s="286"/>
      <c r="BL10" s="286"/>
      <c r="BM10" s="286"/>
      <c r="BN10" s="286"/>
      <c r="BO10" s="286"/>
      <c r="BP10" s="285"/>
      <c r="BQ10" s="285" t="s">
        <v>375</v>
      </c>
      <c r="BR10" s="286"/>
      <c r="BS10" s="286"/>
      <c r="BT10" s="286"/>
      <c r="BU10" s="286"/>
      <c r="BV10" s="286"/>
      <c r="BW10" s="286"/>
      <c r="BX10" s="286"/>
      <c r="BY10" s="301" t="s">
        <v>607</v>
      </c>
    </row>
    <row r="11" spans="1:84" s="206" customFormat="1" ht="12.75">
      <c r="A11" s="302" t="s">
        <v>108</v>
      </c>
      <c r="B11" s="291" t="s">
        <v>345</v>
      </c>
      <c r="C11" s="268" t="s">
        <v>114</v>
      </c>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c r="AG11" s="279"/>
      <c r="AH11" s="279"/>
      <c r="AI11" s="286"/>
      <c r="AJ11" s="286"/>
      <c r="AK11" s="286"/>
      <c r="AL11" s="286"/>
      <c r="AM11" s="286"/>
      <c r="AN11" s="286" t="s">
        <v>397</v>
      </c>
      <c r="AO11" s="286"/>
      <c r="AP11" s="286"/>
      <c r="AQ11" s="286"/>
      <c r="AR11" s="286"/>
      <c r="AS11" s="286"/>
      <c r="AT11" s="286"/>
      <c r="AU11" s="286"/>
      <c r="AV11" s="286"/>
      <c r="AW11" s="286"/>
      <c r="AX11" s="286"/>
      <c r="AY11" s="286"/>
      <c r="AZ11" s="286"/>
      <c r="BA11" s="286"/>
      <c r="BB11" s="286"/>
      <c r="BC11" s="286"/>
      <c r="BD11" s="286"/>
      <c r="BE11" s="286"/>
      <c r="BF11" s="286"/>
      <c r="BG11" s="286"/>
      <c r="BH11" s="286"/>
      <c r="BI11" s="286"/>
      <c r="BJ11" s="286"/>
      <c r="BK11" s="286"/>
      <c r="BL11" s="286"/>
      <c r="BM11" s="286"/>
      <c r="BN11" s="286"/>
      <c r="BO11" s="286"/>
      <c r="BP11" s="285"/>
      <c r="BQ11" s="285"/>
      <c r="BR11" s="286"/>
      <c r="BS11" s="286"/>
      <c r="BT11" s="286"/>
      <c r="BU11" s="286"/>
      <c r="BV11" s="286"/>
      <c r="BW11" s="286"/>
      <c r="BX11" s="286"/>
      <c r="BY11" s="301"/>
    </row>
    <row r="12" spans="1:84" s="206" customFormat="1" ht="12.75">
      <c r="A12" s="253">
        <v>45432</v>
      </c>
      <c r="B12" s="292">
        <v>25245</v>
      </c>
      <c r="C12" s="269" t="s">
        <v>115</v>
      </c>
      <c r="D12" s="279"/>
      <c r="E12" s="279"/>
      <c r="F12" s="279"/>
      <c r="G12" s="279"/>
      <c r="H12" s="279"/>
      <c r="I12" s="279"/>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c r="AG12" s="279"/>
      <c r="AH12" s="279"/>
      <c r="AI12" s="286"/>
      <c r="AJ12" s="286"/>
      <c r="AK12" s="286"/>
      <c r="AL12" s="286"/>
      <c r="AM12" s="286"/>
      <c r="AN12" s="286" t="s">
        <v>376</v>
      </c>
      <c r="AO12" s="286"/>
      <c r="AP12" s="286"/>
      <c r="AQ12" s="286"/>
      <c r="AR12" s="286"/>
      <c r="AS12" s="286"/>
      <c r="AT12" s="286"/>
      <c r="AU12" s="286"/>
      <c r="AV12" s="286"/>
      <c r="AW12" s="286"/>
      <c r="AX12" s="286"/>
      <c r="AY12" s="286"/>
      <c r="AZ12" s="286"/>
      <c r="BA12" s="286"/>
      <c r="BB12" s="286"/>
      <c r="BC12" s="286"/>
      <c r="BD12" s="286"/>
      <c r="BE12" s="286"/>
      <c r="BF12" s="286"/>
      <c r="BG12" s="286"/>
      <c r="BH12" s="286"/>
      <c r="BI12" s="286"/>
      <c r="BJ12" s="286"/>
      <c r="BK12" s="286"/>
      <c r="BL12" s="286"/>
      <c r="BM12" s="286"/>
      <c r="BN12" s="286"/>
      <c r="BO12" s="286"/>
      <c r="BP12" s="285"/>
      <c r="BQ12" s="285"/>
      <c r="BR12" s="286"/>
      <c r="BS12" s="286"/>
      <c r="BT12" s="286"/>
      <c r="BU12" s="286"/>
      <c r="BV12" s="286"/>
      <c r="BW12" s="286"/>
      <c r="BX12" s="286"/>
      <c r="BY12" s="301"/>
    </row>
    <row r="13" spans="1:84" s="207" customFormat="1" ht="12.75">
      <c r="A13" s="240">
        <v>45497</v>
      </c>
      <c r="B13" s="293">
        <v>8000</v>
      </c>
      <c r="C13" s="268" t="s">
        <v>114</v>
      </c>
      <c r="D13" s="279"/>
      <c r="E13" s="279"/>
      <c r="F13" s="279"/>
      <c r="G13" s="279"/>
      <c r="H13" s="279"/>
      <c r="I13" s="279"/>
      <c r="J13" s="279"/>
      <c r="K13" s="279"/>
      <c r="L13" s="279"/>
      <c r="M13" s="279"/>
      <c r="N13" s="279"/>
      <c r="O13" s="279"/>
      <c r="P13" s="279"/>
      <c r="Q13" s="279"/>
      <c r="R13" s="279"/>
      <c r="S13" s="279"/>
      <c r="T13" s="279"/>
      <c r="U13" s="279"/>
      <c r="V13" s="279"/>
      <c r="W13" s="279"/>
      <c r="X13" s="279"/>
      <c r="Y13" s="279"/>
      <c r="Z13" s="279"/>
      <c r="AA13" s="279"/>
      <c r="AB13" s="279"/>
      <c r="AC13" s="279"/>
      <c r="AD13" s="279"/>
      <c r="AE13" s="279"/>
      <c r="AF13" s="279"/>
      <c r="AG13" s="279"/>
      <c r="AH13" s="279"/>
      <c r="AI13" s="294"/>
      <c r="AJ13" s="294"/>
      <c r="AK13" s="294"/>
      <c r="AL13" s="294"/>
      <c r="AM13" s="286"/>
      <c r="AN13" s="294"/>
      <c r="AO13" s="294"/>
      <c r="AP13" s="294"/>
      <c r="AQ13" s="294"/>
      <c r="AR13" s="294"/>
      <c r="AS13" s="294"/>
      <c r="AT13" s="294"/>
      <c r="AU13" s="294"/>
      <c r="AV13" s="294"/>
      <c r="AW13" s="294"/>
      <c r="AX13" s="294"/>
      <c r="AY13" s="294"/>
      <c r="AZ13" s="294"/>
      <c r="BA13" s="286"/>
      <c r="BB13" s="286"/>
      <c r="BC13" s="286"/>
      <c r="BD13" s="294"/>
      <c r="BE13" s="294"/>
      <c r="BF13" s="286"/>
      <c r="BG13" s="294"/>
      <c r="BH13" s="294"/>
      <c r="BI13" s="294"/>
      <c r="BJ13" s="294"/>
      <c r="BK13" s="294"/>
      <c r="BL13" s="294"/>
      <c r="BM13" s="286"/>
      <c r="BN13" s="294"/>
      <c r="BO13" s="286"/>
      <c r="BP13" s="285"/>
      <c r="BQ13" s="285"/>
      <c r="BR13" s="286"/>
      <c r="BS13" s="286"/>
      <c r="BT13" s="286"/>
      <c r="BU13" s="286"/>
      <c r="BV13" s="286"/>
      <c r="BW13" s="286"/>
      <c r="BX13" s="286"/>
      <c r="BY13" s="301"/>
      <c r="BZ13" s="206"/>
      <c r="CA13" s="206"/>
      <c r="CB13" s="206"/>
      <c r="CC13" s="206"/>
    </row>
    <row r="14" spans="1:84" s="207" customFormat="1" ht="12.75">
      <c r="A14" s="240">
        <v>45538</v>
      </c>
      <c r="B14" s="293">
        <v>10000</v>
      </c>
      <c r="C14" s="269" t="s">
        <v>115</v>
      </c>
      <c r="D14" s="279"/>
      <c r="E14" s="279"/>
      <c r="F14" s="279"/>
      <c r="G14" s="279"/>
      <c r="H14" s="279"/>
      <c r="I14" s="279"/>
      <c r="J14" s="279"/>
      <c r="K14" s="279"/>
      <c r="L14" s="279"/>
      <c r="M14" s="279"/>
      <c r="N14" s="279"/>
      <c r="O14" s="279"/>
      <c r="P14" s="279"/>
      <c r="Q14" s="279"/>
      <c r="R14" s="279"/>
      <c r="S14" s="279"/>
      <c r="T14" s="279"/>
      <c r="U14" s="279"/>
      <c r="V14" s="279"/>
      <c r="W14" s="279"/>
      <c r="X14" s="279"/>
      <c r="Y14" s="279"/>
      <c r="Z14" s="279"/>
      <c r="AA14" s="279"/>
      <c r="AB14" s="279"/>
      <c r="AC14" s="279"/>
      <c r="AD14" s="279"/>
      <c r="AE14" s="279"/>
      <c r="AF14" s="279"/>
      <c r="AG14" s="279"/>
      <c r="AH14" s="279"/>
      <c r="AI14" s="294"/>
      <c r="AJ14" s="294"/>
      <c r="AK14" s="294"/>
      <c r="AL14" s="294"/>
      <c r="AM14" s="286"/>
      <c r="AN14" s="294"/>
      <c r="AO14" s="294"/>
      <c r="AP14" s="294"/>
      <c r="AQ14" s="294"/>
      <c r="AR14" s="294"/>
      <c r="AS14" s="294"/>
      <c r="AT14" s="294"/>
      <c r="AU14" s="294"/>
      <c r="AV14" s="294"/>
      <c r="AW14" s="294"/>
      <c r="AX14" s="294"/>
      <c r="AY14" s="294"/>
      <c r="AZ14" s="294"/>
      <c r="BA14" s="286"/>
      <c r="BB14" s="286"/>
      <c r="BC14" s="286"/>
      <c r="BD14" s="294"/>
      <c r="BE14" s="294"/>
      <c r="BF14" s="286"/>
      <c r="BG14" s="294"/>
      <c r="BH14" s="294"/>
      <c r="BI14" s="294"/>
      <c r="BJ14" s="294"/>
      <c r="BK14" s="294"/>
      <c r="BL14" s="294"/>
      <c r="BM14" s="286"/>
      <c r="BN14" s="294"/>
      <c r="BO14" s="286"/>
      <c r="BP14" s="285"/>
      <c r="BQ14" s="285"/>
      <c r="BR14" s="286"/>
      <c r="BS14" s="286"/>
      <c r="BT14" s="286"/>
      <c r="BU14" s="286"/>
      <c r="BV14" s="286"/>
      <c r="BW14" s="286"/>
      <c r="BX14" s="286"/>
      <c r="BY14" s="301"/>
      <c r="BZ14" s="206"/>
      <c r="CA14" s="206"/>
      <c r="CB14" s="206"/>
      <c r="CC14" s="206"/>
    </row>
    <row r="15" spans="1:84" s="206" customFormat="1" ht="12.75">
      <c r="A15" s="240">
        <v>45547</v>
      </c>
      <c r="B15" s="293">
        <v>10000</v>
      </c>
      <c r="C15" s="268" t="s">
        <v>114</v>
      </c>
      <c r="D15" s="279"/>
      <c r="E15" s="279"/>
      <c r="F15" s="279"/>
      <c r="G15" s="279"/>
      <c r="H15" s="279"/>
      <c r="I15" s="279"/>
      <c r="J15" s="279"/>
      <c r="K15" s="279"/>
      <c r="L15" s="279"/>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86"/>
      <c r="AJ15" s="286"/>
      <c r="AK15" s="286"/>
      <c r="AL15" s="286"/>
      <c r="AM15" s="286"/>
      <c r="AN15" s="286"/>
      <c r="AO15" s="286"/>
      <c r="AP15" s="286"/>
      <c r="AQ15" s="286"/>
      <c r="AR15" s="286"/>
      <c r="AS15" s="286"/>
      <c r="AT15" s="286"/>
      <c r="AU15" s="286"/>
      <c r="AV15" s="286"/>
      <c r="AW15" s="286"/>
      <c r="AX15" s="286"/>
      <c r="AY15" s="286"/>
      <c r="AZ15" s="286"/>
      <c r="BA15" s="286"/>
      <c r="BB15" s="286"/>
      <c r="BC15" s="286"/>
      <c r="BD15" s="286"/>
      <c r="BE15" s="286"/>
      <c r="BF15" s="286"/>
      <c r="BG15" s="286"/>
      <c r="BH15" s="286"/>
      <c r="BI15" s="286"/>
      <c r="BJ15" s="286"/>
      <c r="BK15" s="286"/>
      <c r="BL15" s="286"/>
      <c r="BM15" s="286"/>
      <c r="BN15" s="286"/>
      <c r="BO15" s="286"/>
      <c r="BP15" s="285"/>
      <c r="BQ15" s="285"/>
      <c r="BR15" s="286"/>
      <c r="BS15" s="286"/>
      <c r="BT15" s="286"/>
      <c r="BU15" s="286"/>
      <c r="BV15" s="286"/>
      <c r="BW15" s="286"/>
      <c r="BX15" s="286"/>
      <c r="BY15" s="301"/>
    </row>
    <row r="16" spans="1:84" s="207" customFormat="1" ht="13.5" thickBot="1">
      <c r="A16" s="303">
        <v>45584</v>
      </c>
      <c r="B16" s="304">
        <v>10000</v>
      </c>
      <c r="C16" s="305" t="s">
        <v>115</v>
      </c>
      <c r="D16" s="306"/>
      <c r="E16" s="306"/>
      <c r="F16" s="306"/>
      <c r="G16" s="306"/>
      <c r="H16" s="306"/>
      <c r="I16" s="306"/>
      <c r="J16" s="306"/>
      <c r="K16" s="306"/>
      <c r="L16" s="306"/>
      <c r="M16" s="306"/>
      <c r="N16" s="306"/>
      <c r="O16" s="306"/>
      <c r="P16" s="306"/>
      <c r="Q16" s="306"/>
      <c r="R16" s="306"/>
      <c r="S16" s="306"/>
      <c r="T16" s="306"/>
      <c r="U16" s="306"/>
      <c r="V16" s="306"/>
      <c r="W16" s="306"/>
      <c r="X16" s="306"/>
      <c r="Y16" s="306"/>
      <c r="Z16" s="306"/>
      <c r="AA16" s="306"/>
      <c r="AB16" s="306"/>
      <c r="AC16" s="306"/>
      <c r="AD16" s="306"/>
      <c r="AE16" s="306"/>
      <c r="AF16" s="306"/>
      <c r="AG16" s="306"/>
      <c r="AH16" s="306"/>
      <c r="AI16" s="307"/>
      <c r="AJ16" s="307"/>
      <c r="AK16" s="307"/>
      <c r="AL16" s="307"/>
      <c r="AM16" s="308"/>
      <c r="AN16" s="307"/>
      <c r="AO16" s="307"/>
      <c r="AP16" s="307"/>
      <c r="AQ16" s="307"/>
      <c r="AR16" s="307"/>
      <c r="AS16" s="307"/>
      <c r="AT16" s="307"/>
      <c r="AU16" s="307"/>
      <c r="AV16" s="307"/>
      <c r="AW16" s="307"/>
      <c r="AX16" s="307"/>
      <c r="AY16" s="307"/>
      <c r="AZ16" s="307"/>
      <c r="BA16" s="308"/>
      <c r="BB16" s="308"/>
      <c r="BC16" s="308"/>
      <c r="BD16" s="307"/>
      <c r="BE16" s="307"/>
      <c r="BF16" s="308"/>
      <c r="BG16" s="307"/>
      <c r="BH16" s="307"/>
      <c r="BI16" s="307"/>
      <c r="BJ16" s="307"/>
      <c r="BK16" s="307"/>
      <c r="BL16" s="307"/>
      <c r="BM16" s="308"/>
      <c r="BN16" s="307"/>
      <c r="BO16" s="308"/>
      <c r="BP16" s="309"/>
      <c r="BQ16" s="309"/>
      <c r="BR16" s="308"/>
      <c r="BS16" s="308"/>
      <c r="BT16" s="308"/>
      <c r="BU16" s="308"/>
      <c r="BV16" s="308"/>
      <c r="BW16" s="308"/>
      <c r="BX16" s="308"/>
      <c r="BY16" s="310"/>
      <c r="BZ16" s="206"/>
      <c r="CA16" s="206"/>
      <c r="CB16" s="206"/>
      <c r="CC16" s="206"/>
    </row>
    <row r="17" spans="1:81" s="207" customFormat="1" ht="12.75">
      <c r="A17" s="316" t="s">
        <v>615</v>
      </c>
      <c r="B17" s="264">
        <v>35000</v>
      </c>
      <c r="C17" s="273" t="s">
        <v>114</v>
      </c>
      <c r="D17" s="274"/>
      <c r="E17" s="275"/>
      <c r="F17" s="275"/>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M17" s="206"/>
      <c r="BA17" s="206"/>
      <c r="BB17" s="206"/>
      <c r="BC17" s="206"/>
      <c r="BF17" s="206"/>
      <c r="BM17" s="206"/>
      <c r="BO17" s="206"/>
      <c r="BP17" s="260"/>
      <c r="BQ17" s="260"/>
      <c r="BR17" s="206"/>
      <c r="BS17" s="206"/>
      <c r="BT17" s="206"/>
      <c r="BU17" s="206"/>
      <c r="BV17" s="206"/>
      <c r="BW17" s="206"/>
      <c r="BX17" s="206"/>
      <c r="BY17" s="206"/>
      <c r="BZ17" s="206"/>
      <c r="CA17" s="206"/>
      <c r="CB17" s="206"/>
      <c r="CC17" s="206"/>
    </row>
    <row r="18" spans="1:81" s="207" customFormat="1" ht="13.5" thickBot="1">
      <c r="A18" s="190"/>
      <c r="B18" s="262"/>
      <c r="C18" s="271" t="s">
        <v>115</v>
      </c>
      <c r="D18" s="266"/>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M18" s="206"/>
      <c r="BA18" s="206"/>
      <c r="BB18" s="206"/>
      <c r="BC18" s="206"/>
      <c r="BF18" s="206"/>
      <c r="BM18" s="206"/>
      <c r="BO18" s="206"/>
      <c r="BP18" s="260"/>
      <c r="BQ18" s="260"/>
      <c r="BR18" s="206"/>
      <c r="BS18" s="206"/>
      <c r="BT18" s="206"/>
      <c r="BU18" s="206"/>
      <c r="BV18" s="206"/>
      <c r="BW18" s="206"/>
      <c r="BX18" s="206"/>
      <c r="BY18" s="206"/>
      <c r="BZ18" s="206"/>
      <c r="CA18" s="206"/>
      <c r="CB18" s="206"/>
      <c r="CC18" s="206"/>
    </row>
    <row r="19" spans="1:81" s="207" customFormat="1" ht="12.75">
      <c r="A19" s="190"/>
      <c r="B19" s="262"/>
      <c r="C19" s="270" t="s">
        <v>114</v>
      </c>
      <c r="D19" s="265"/>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M19" s="206"/>
      <c r="BA19" s="206"/>
      <c r="BB19" s="206"/>
      <c r="BC19" s="206"/>
      <c r="BF19" s="206"/>
      <c r="BM19" s="206"/>
      <c r="BO19" s="206"/>
      <c r="BP19" s="260"/>
      <c r="BQ19" s="260"/>
      <c r="BR19" s="206"/>
      <c r="BS19" s="206"/>
      <c r="BT19" s="206"/>
      <c r="BU19" s="206"/>
      <c r="BV19" s="206"/>
      <c r="BW19" s="206"/>
      <c r="BX19" s="206"/>
      <c r="BY19" s="206"/>
      <c r="BZ19" s="206"/>
      <c r="CA19" s="206"/>
      <c r="CB19" s="206"/>
      <c r="CC19" s="206"/>
    </row>
    <row r="20" spans="1:81" s="207" customFormat="1" ht="13.5" thickBot="1">
      <c r="A20" s="190"/>
      <c r="B20" s="262"/>
      <c r="C20" s="271" t="s">
        <v>115</v>
      </c>
      <c r="D20" s="266"/>
      <c r="E20" s="178"/>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c r="AM20" s="206"/>
      <c r="BA20" s="206"/>
      <c r="BB20" s="206"/>
      <c r="BC20" s="206"/>
      <c r="BF20" s="206"/>
      <c r="BM20" s="206"/>
      <c r="BO20" s="206"/>
      <c r="BP20" s="260"/>
      <c r="BQ20" s="260"/>
      <c r="BR20" s="206"/>
      <c r="BS20" s="206"/>
      <c r="BT20" s="206"/>
      <c r="BU20" s="206"/>
      <c r="BV20" s="206"/>
      <c r="BW20" s="206"/>
      <c r="BX20" s="206"/>
      <c r="BY20" s="206"/>
      <c r="BZ20" s="206"/>
      <c r="CA20" s="206"/>
      <c r="CB20" s="206"/>
      <c r="CC20" s="206"/>
    </row>
    <row r="21" spans="1:81" s="207" customFormat="1" ht="12.75">
      <c r="A21" s="190"/>
      <c r="B21" s="262"/>
      <c r="C21" s="270" t="s">
        <v>114</v>
      </c>
      <c r="D21" s="265"/>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M21" s="206"/>
      <c r="BA21" s="206"/>
      <c r="BB21" s="206"/>
      <c r="BC21" s="206"/>
      <c r="BF21" s="206"/>
      <c r="BM21" s="206"/>
      <c r="BO21" s="206"/>
      <c r="BP21" s="260"/>
      <c r="BQ21" s="260"/>
      <c r="BR21" s="206"/>
      <c r="BS21" s="206"/>
      <c r="BT21" s="206"/>
      <c r="BU21" s="206"/>
      <c r="BV21" s="206"/>
      <c r="BW21" s="206"/>
      <c r="BX21" s="206"/>
      <c r="BY21" s="206"/>
      <c r="BZ21" s="206"/>
      <c r="CA21" s="206"/>
      <c r="CB21" s="206"/>
      <c r="CC21" s="206"/>
    </row>
    <row r="22" spans="1:81" s="207" customFormat="1" ht="13.5" thickBot="1">
      <c r="A22" s="201"/>
      <c r="B22" s="263"/>
      <c r="C22" s="271" t="s">
        <v>115</v>
      </c>
      <c r="D22" s="266"/>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M22" s="206"/>
      <c r="BA22" s="206"/>
      <c r="BB22" s="206"/>
      <c r="BC22" s="206"/>
      <c r="BF22" s="206"/>
      <c r="BM22" s="206"/>
      <c r="BO22" s="206"/>
      <c r="BP22" s="260"/>
      <c r="BQ22" s="260"/>
      <c r="BR22" s="206"/>
      <c r="BS22" s="206"/>
      <c r="BT22" s="206"/>
      <c r="BU22" s="206"/>
      <c r="BV22" s="206"/>
      <c r="BW22" s="206"/>
      <c r="BX22" s="206"/>
      <c r="BY22" s="206"/>
      <c r="BZ22" s="206"/>
      <c r="CA22" s="206"/>
      <c r="CB22" s="206"/>
      <c r="CC22" s="206"/>
    </row>
    <row r="23" spans="1:81" s="207" customFormat="1" ht="12.75">
      <c r="A23" s="197"/>
      <c r="B23" s="264"/>
      <c r="C23" s="270" t="s">
        <v>114</v>
      </c>
      <c r="D23" s="265"/>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M23" s="206"/>
      <c r="BA23" s="206"/>
      <c r="BB23" s="206"/>
      <c r="BC23" s="206"/>
      <c r="BF23" s="206"/>
      <c r="BM23" s="206"/>
      <c r="BO23" s="206"/>
      <c r="BP23" s="260"/>
      <c r="BQ23" s="260"/>
      <c r="BR23" s="206"/>
      <c r="BS23" s="206"/>
      <c r="BT23" s="206"/>
      <c r="BU23" s="206"/>
      <c r="BV23" s="206"/>
      <c r="BW23" s="206"/>
      <c r="BX23" s="206"/>
      <c r="BY23" s="206"/>
      <c r="BZ23" s="206"/>
      <c r="CA23" s="206"/>
      <c r="CB23" s="206"/>
      <c r="CC23" s="206"/>
    </row>
    <row r="24" spans="1:81" s="207" customFormat="1" ht="13.5" thickBot="1">
      <c r="A24" s="190"/>
      <c r="B24" s="262"/>
      <c r="C24" s="271" t="s">
        <v>115</v>
      </c>
      <c r="D24" s="266"/>
      <c r="E24" s="178"/>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M24" s="206"/>
      <c r="BA24" s="206"/>
      <c r="BB24" s="206"/>
      <c r="BC24" s="206"/>
      <c r="BF24" s="206"/>
      <c r="BM24" s="206"/>
      <c r="BO24" s="206"/>
      <c r="BP24" s="260"/>
      <c r="BQ24" s="260"/>
      <c r="BR24" s="206"/>
      <c r="BS24" s="206"/>
      <c r="BT24" s="206"/>
      <c r="BU24" s="206"/>
      <c r="BV24" s="206"/>
      <c r="BW24" s="206"/>
      <c r="BX24" s="206"/>
      <c r="BY24" s="206"/>
      <c r="BZ24" s="206"/>
      <c r="CA24" s="206"/>
      <c r="CB24" s="206"/>
      <c r="CC24" s="206"/>
    </row>
    <row r="25" spans="1:81" s="207" customFormat="1" ht="12.75">
      <c r="A25" s="190"/>
      <c r="B25" s="262"/>
      <c r="C25" s="270" t="s">
        <v>114</v>
      </c>
      <c r="D25" s="265"/>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M25" s="206"/>
      <c r="BA25" s="206"/>
      <c r="BB25" s="206"/>
      <c r="BC25" s="206"/>
      <c r="BF25" s="206"/>
      <c r="BM25" s="206"/>
      <c r="BO25" s="206"/>
      <c r="BP25" s="260"/>
      <c r="BQ25" s="260"/>
      <c r="BR25" s="206"/>
      <c r="BS25" s="206"/>
      <c r="BT25" s="206"/>
      <c r="BU25" s="206"/>
      <c r="BV25" s="206"/>
      <c r="BW25" s="206"/>
      <c r="BX25" s="206"/>
      <c r="BY25" s="206"/>
      <c r="BZ25" s="206"/>
      <c r="CA25" s="206"/>
      <c r="CB25" s="206"/>
      <c r="CC25" s="206"/>
    </row>
    <row r="26" spans="1:81" s="207" customFormat="1" ht="13.5" thickBot="1">
      <c r="A26" s="190"/>
      <c r="B26" s="262"/>
      <c r="C26" s="271" t="s">
        <v>115</v>
      </c>
      <c r="D26" s="266"/>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M26" s="206"/>
      <c r="BA26" s="206"/>
      <c r="BB26" s="206"/>
      <c r="BC26" s="206"/>
      <c r="BF26" s="206"/>
      <c r="BM26" s="206"/>
      <c r="BO26" s="206"/>
      <c r="BP26" s="260"/>
      <c r="BQ26" s="260"/>
      <c r="BR26" s="206"/>
      <c r="BS26" s="206"/>
      <c r="BT26" s="206"/>
      <c r="BU26" s="206"/>
      <c r="BV26" s="206"/>
      <c r="BW26" s="206"/>
      <c r="BX26" s="206"/>
      <c r="BY26" s="206"/>
      <c r="BZ26" s="206"/>
      <c r="CA26" s="206"/>
      <c r="CB26" s="206"/>
      <c r="CC26" s="206"/>
    </row>
    <row r="27" spans="1:81" s="207" customFormat="1" ht="12.75">
      <c r="A27" s="190"/>
      <c r="B27" s="262"/>
      <c r="C27" s="270" t="s">
        <v>114</v>
      </c>
      <c r="D27" s="265"/>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M27" s="206"/>
      <c r="BA27" s="206"/>
      <c r="BB27" s="206"/>
      <c r="BC27" s="206"/>
      <c r="BF27" s="206"/>
      <c r="BM27" s="206"/>
      <c r="BO27" s="206"/>
      <c r="BP27" s="260"/>
      <c r="BQ27" s="260"/>
      <c r="BR27" s="206"/>
      <c r="BS27" s="206"/>
      <c r="BT27" s="206"/>
      <c r="BU27" s="206"/>
      <c r="BV27" s="206"/>
      <c r="BW27" s="206"/>
      <c r="BX27" s="206"/>
      <c r="BY27" s="206"/>
      <c r="BZ27" s="206"/>
      <c r="CA27" s="206"/>
      <c r="CB27" s="206"/>
      <c r="CC27" s="206"/>
    </row>
    <row r="28" spans="1:81" s="207" customFormat="1" ht="13.5" thickBot="1">
      <c r="A28" s="190"/>
      <c r="B28" s="262"/>
      <c r="C28" s="272" t="s">
        <v>115</v>
      </c>
      <c r="D28" s="266"/>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c r="AM28" s="206"/>
      <c r="BA28" s="206"/>
      <c r="BB28" s="206"/>
      <c r="BC28" s="206"/>
      <c r="BF28" s="206"/>
      <c r="BM28" s="206"/>
      <c r="BO28" s="206"/>
      <c r="BP28" s="260"/>
      <c r="BQ28" s="260"/>
      <c r="BR28" s="206"/>
      <c r="BS28" s="206"/>
      <c r="BT28" s="206"/>
      <c r="BU28" s="206"/>
      <c r="BV28" s="206"/>
      <c r="BW28" s="206"/>
      <c r="BX28" s="206"/>
      <c r="BY28" s="206"/>
      <c r="BZ28" s="206"/>
      <c r="CA28" s="206"/>
      <c r="CB28" s="206"/>
      <c r="CC28" s="206"/>
    </row>
    <row r="29" spans="1:81" s="207" customFormat="1" ht="12.75">
      <c r="A29" s="190"/>
      <c r="B29" s="200"/>
      <c r="C29" s="26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M29" s="206"/>
      <c r="BA29" s="206"/>
      <c r="BB29" s="206"/>
      <c r="BC29" s="206"/>
      <c r="BF29" s="206"/>
      <c r="BM29" s="206"/>
      <c r="BO29" s="206"/>
      <c r="BP29" s="260"/>
      <c r="BQ29" s="260"/>
      <c r="BR29" s="206"/>
      <c r="BS29" s="206"/>
      <c r="BT29" s="206"/>
      <c r="BU29" s="206"/>
      <c r="BV29" s="206"/>
      <c r="BW29" s="206"/>
      <c r="BX29" s="206"/>
      <c r="BY29" s="206"/>
      <c r="BZ29" s="206"/>
      <c r="CA29" s="206"/>
      <c r="CB29" s="206"/>
      <c r="CC29" s="206"/>
    </row>
    <row r="30" spans="1:81" s="207" customFormat="1" ht="13.5" thickBot="1">
      <c r="A30" s="190"/>
      <c r="B30" s="200"/>
      <c r="C30" s="194"/>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M30" s="206"/>
      <c r="BA30" s="206"/>
      <c r="BB30" s="206"/>
      <c r="BC30" s="206"/>
      <c r="BF30" s="206"/>
      <c r="BM30" s="206"/>
      <c r="BO30" s="206"/>
      <c r="BP30" s="260"/>
      <c r="BQ30" s="260"/>
      <c r="BR30" s="206"/>
      <c r="BS30" s="206"/>
      <c r="BT30" s="206"/>
      <c r="BU30" s="206"/>
      <c r="BV30" s="206"/>
      <c r="BW30" s="206"/>
      <c r="BX30" s="206"/>
      <c r="BY30" s="206"/>
      <c r="BZ30" s="206"/>
      <c r="CA30" s="206"/>
      <c r="CB30" s="206"/>
      <c r="CC30" s="206"/>
    </row>
    <row r="31" spans="1:81" s="207" customFormat="1" ht="12.75">
      <c r="A31" s="190">
        <f>B31*0.3</f>
        <v>119023.5</v>
      </c>
      <c r="B31" s="200">
        <f>'TIMESHEET-SP'!B6+'TIMESHEET-App1'!B6+TIMESHEET!B6+'TIMESHEET-App2'!B12+'TIMESHEET-App2'!B13+Tezz!B10+25000</f>
        <v>396745</v>
      </c>
      <c r="C31" s="193"/>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M31" s="206"/>
      <c r="BA31" s="206"/>
      <c r="BB31" s="206"/>
      <c r="BC31" s="206"/>
      <c r="BF31" s="206"/>
      <c r="BM31" s="206"/>
      <c r="BO31" s="206"/>
      <c r="BP31" s="260"/>
      <c r="BQ31" s="260"/>
      <c r="BR31" s="206"/>
      <c r="BS31" s="206"/>
      <c r="BT31" s="206"/>
      <c r="BU31" s="206"/>
      <c r="BV31" s="206"/>
      <c r="BW31" s="206"/>
      <c r="BX31" s="206"/>
      <c r="BY31" s="206"/>
      <c r="BZ31" s="206"/>
      <c r="CA31" s="206"/>
      <c r="CB31" s="206"/>
      <c r="CC31" s="206"/>
    </row>
    <row r="32" spans="1:81" s="207" customFormat="1" ht="13.5" thickBot="1">
      <c r="A32" s="190"/>
      <c r="B32" s="200"/>
      <c r="C32" s="194"/>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c r="AM32" s="206"/>
      <c r="BA32" s="206"/>
      <c r="BB32" s="206"/>
      <c r="BC32" s="206"/>
      <c r="BF32" s="206"/>
      <c r="BM32" s="206"/>
      <c r="BO32" s="206"/>
      <c r="BP32" s="260"/>
      <c r="BQ32" s="260"/>
      <c r="BR32" s="206"/>
      <c r="BS32" s="206"/>
      <c r="BT32" s="206"/>
      <c r="BU32" s="206"/>
      <c r="BV32" s="206"/>
      <c r="BW32" s="206"/>
      <c r="BX32" s="206"/>
      <c r="BY32" s="206"/>
      <c r="BZ32" s="206"/>
      <c r="CA32" s="206"/>
      <c r="CB32" s="206"/>
      <c r="CC32" s="206"/>
    </row>
    <row r="33" spans="1:81" s="207" customFormat="1" ht="12.75">
      <c r="A33" s="190"/>
      <c r="B33" s="200"/>
      <c r="C33" s="193"/>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M33" s="206"/>
      <c r="BA33" s="206"/>
      <c r="BB33" s="206"/>
      <c r="BC33" s="206"/>
      <c r="BF33" s="206"/>
      <c r="BM33" s="206"/>
      <c r="BO33" s="206"/>
      <c r="BP33" s="260"/>
      <c r="BQ33" s="260"/>
      <c r="BR33" s="206"/>
      <c r="BS33" s="206"/>
      <c r="BT33" s="206"/>
      <c r="BU33" s="206"/>
      <c r="BV33" s="206"/>
      <c r="BW33" s="206"/>
      <c r="BX33" s="206"/>
      <c r="BY33" s="206"/>
      <c r="BZ33" s="206"/>
      <c r="CA33" s="206"/>
      <c r="CB33" s="206"/>
      <c r="CC33" s="206"/>
    </row>
    <row r="34" spans="1:81" s="207" customFormat="1" ht="13.5" thickBot="1">
      <c r="A34" s="190"/>
      <c r="B34" s="200"/>
      <c r="C34" s="194"/>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M34" s="206"/>
      <c r="BA34" s="206"/>
      <c r="BB34" s="206"/>
      <c r="BC34" s="206"/>
      <c r="BF34" s="206"/>
      <c r="BM34" s="206"/>
      <c r="BO34" s="206"/>
      <c r="BP34" s="260"/>
      <c r="BQ34" s="260"/>
      <c r="BR34" s="206"/>
      <c r="BS34" s="206"/>
      <c r="BT34" s="206"/>
      <c r="BU34" s="206"/>
      <c r="BV34" s="206"/>
      <c r="BW34" s="206"/>
      <c r="BX34" s="206"/>
      <c r="BY34" s="206"/>
      <c r="BZ34" s="206"/>
      <c r="CA34" s="206"/>
      <c r="CB34" s="206"/>
      <c r="CC34" s="206"/>
    </row>
    <row r="35" spans="1:81" s="207" customFormat="1" ht="12.75">
      <c r="A35" s="190"/>
      <c r="B35" s="200"/>
      <c r="C35" s="193"/>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M35" s="206"/>
      <c r="BA35" s="206"/>
      <c r="BB35" s="206"/>
      <c r="BC35" s="206"/>
      <c r="BF35" s="206"/>
      <c r="BM35" s="206"/>
      <c r="BO35" s="206"/>
      <c r="BP35" s="260"/>
      <c r="BQ35" s="260"/>
      <c r="BR35" s="206"/>
      <c r="BS35" s="206"/>
      <c r="BT35" s="206"/>
      <c r="BU35" s="206"/>
      <c r="BV35" s="206"/>
      <c r="BW35" s="206"/>
      <c r="BX35" s="206"/>
      <c r="BY35" s="206"/>
      <c r="BZ35" s="206"/>
      <c r="CA35" s="206"/>
      <c r="CB35" s="206"/>
      <c r="CC35" s="206"/>
    </row>
    <row r="36" spans="1:81" s="207" customFormat="1" ht="13.5" thickBot="1">
      <c r="A36" s="190"/>
      <c r="B36" s="200"/>
      <c r="C36" s="194"/>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M36" s="206"/>
      <c r="BA36" s="206"/>
      <c r="BB36" s="206"/>
      <c r="BC36" s="206"/>
      <c r="BF36" s="206"/>
      <c r="BM36" s="206"/>
      <c r="BO36" s="206"/>
      <c r="BP36" s="260"/>
      <c r="BQ36" s="260"/>
      <c r="BR36" s="206"/>
      <c r="BS36" s="206"/>
      <c r="BT36" s="206"/>
      <c r="BU36" s="206"/>
      <c r="BV36" s="206"/>
      <c r="BW36" s="206"/>
      <c r="BX36" s="206"/>
      <c r="BY36" s="206"/>
      <c r="BZ36" s="206"/>
      <c r="CA36" s="206"/>
      <c r="CB36" s="206"/>
      <c r="CC36" s="206"/>
    </row>
    <row r="37" spans="1:81" s="207" customFormat="1" ht="12.75">
      <c r="A37" s="190"/>
      <c r="B37" s="200"/>
      <c r="C37" s="193"/>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M37" s="206"/>
      <c r="BA37" s="206"/>
      <c r="BB37" s="206"/>
      <c r="BC37" s="206"/>
      <c r="BF37" s="206"/>
      <c r="BM37" s="206"/>
      <c r="BO37" s="206"/>
      <c r="BP37" s="260"/>
      <c r="BQ37" s="260"/>
      <c r="BR37" s="206"/>
      <c r="BS37" s="206"/>
      <c r="BT37" s="206"/>
      <c r="BU37" s="206"/>
      <c r="BV37" s="206"/>
      <c r="BW37" s="206"/>
      <c r="BX37" s="206"/>
      <c r="BY37" s="206"/>
      <c r="BZ37" s="206"/>
      <c r="CA37" s="206"/>
      <c r="CB37" s="206"/>
      <c r="CC37" s="206"/>
    </row>
    <row r="38" spans="1:81" s="207" customFormat="1" ht="13.5" thickBot="1">
      <c r="A38" s="201"/>
      <c r="B38" s="202"/>
      <c r="C38" s="194"/>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M38" s="206"/>
      <c r="BA38" s="206"/>
      <c r="BB38" s="206"/>
      <c r="BC38" s="206"/>
      <c r="BF38" s="206"/>
      <c r="BM38" s="206"/>
      <c r="BO38" s="206"/>
      <c r="BP38" s="260"/>
      <c r="BQ38" s="260"/>
      <c r="BR38" s="206"/>
      <c r="BS38" s="206"/>
      <c r="BT38" s="206"/>
      <c r="BU38" s="206"/>
      <c r="BV38" s="206"/>
      <c r="BW38" s="206"/>
      <c r="BX38" s="206"/>
      <c r="BY38" s="206"/>
      <c r="BZ38" s="206"/>
      <c r="CA38" s="206"/>
      <c r="CB38" s="206"/>
      <c r="CC38" s="206"/>
    </row>
  </sheetData>
  <mergeCells count="3">
    <mergeCell ref="A1:B1"/>
    <mergeCell ref="C1:C2"/>
    <mergeCell ref="A2: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D8C0C-E3AD-40A0-8BCD-D9F7EE4C2D3B}">
  <dimension ref="H1:H6"/>
  <sheetViews>
    <sheetView workbookViewId="0">
      <selection activeCell="H22" sqref="H22"/>
    </sheetView>
  </sheetViews>
  <sheetFormatPr defaultRowHeight="15"/>
  <sheetData>
    <row r="1" spans="8:8">
      <c r="H1" t="s">
        <v>98</v>
      </c>
    </row>
    <row r="2" spans="8:8">
      <c r="H2" t="s">
        <v>0</v>
      </c>
    </row>
    <row r="3" spans="8:8">
      <c r="H3" t="s">
        <v>1</v>
      </c>
    </row>
    <row r="4" spans="8:8">
      <c r="H4" t="s">
        <v>0</v>
      </c>
    </row>
    <row r="5" spans="8:8">
      <c r="H5" t="s">
        <v>1</v>
      </c>
    </row>
    <row r="6" spans="8:8">
      <c r="H6" t="s">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340F0-3CDE-43AA-8DB1-1A2497933615}">
  <dimension ref="A1:AB57"/>
  <sheetViews>
    <sheetView zoomScale="91" zoomScaleNormal="91" workbookViewId="0">
      <selection activeCell="U6" sqref="U6"/>
    </sheetView>
  </sheetViews>
  <sheetFormatPr defaultRowHeight="15"/>
  <cols>
    <col min="3" max="3" width="12.28515625" style="16" hidden="1" customWidth="1"/>
    <col min="4" max="6" width="12.85546875" style="16" hidden="1" customWidth="1"/>
    <col min="7" max="7" width="14.42578125" style="16" hidden="1" customWidth="1"/>
    <col min="8" max="8" width="16.140625" style="16" hidden="1" customWidth="1"/>
    <col min="9" max="9" width="18.85546875" style="16" hidden="1" customWidth="1"/>
    <col min="10" max="14" width="16.140625" style="16" hidden="1" customWidth="1"/>
    <col min="15" max="18" width="12.5703125" style="16" customWidth="1"/>
    <col min="19" max="21" width="12.28515625" style="16" customWidth="1"/>
    <col min="22" max="22" width="18.140625" customWidth="1"/>
    <col min="24" max="24" width="13.42578125" customWidth="1"/>
    <col min="25" max="25" width="14.85546875" customWidth="1"/>
  </cols>
  <sheetData>
    <row r="1" spans="1:28" s="5" customFormat="1" ht="30.75" thickBot="1">
      <c r="A1" s="328" t="s">
        <v>108</v>
      </c>
      <c r="B1" s="329"/>
      <c r="C1" s="73">
        <v>45069</v>
      </c>
      <c r="D1" s="19">
        <v>45070</v>
      </c>
      <c r="E1" s="19">
        <v>45071</v>
      </c>
      <c r="F1" s="19">
        <v>45072</v>
      </c>
      <c r="G1" s="19">
        <v>45073</v>
      </c>
      <c r="H1" s="20">
        <v>45074</v>
      </c>
      <c r="I1" s="21">
        <v>45075</v>
      </c>
      <c r="J1" s="21">
        <v>45076</v>
      </c>
      <c r="K1" s="22">
        <v>45077</v>
      </c>
      <c r="L1" s="23">
        <v>45078</v>
      </c>
      <c r="M1" s="24">
        <v>45079</v>
      </c>
      <c r="N1" s="74">
        <v>45080</v>
      </c>
      <c r="O1" s="74">
        <v>45086</v>
      </c>
      <c r="P1" s="75">
        <v>45087</v>
      </c>
      <c r="Q1" s="78">
        <v>45088</v>
      </c>
      <c r="R1" s="74">
        <v>45089</v>
      </c>
      <c r="S1" s="23">
        <v>45090</v>
      </c>
      <c r="T1" s="85">
        <v>45091</v>
      </c>
      <c r="U1" s="85">
        <v>45092</v>
      </c>
      <c r="V1" s="5" t="s">
        <v>118</v>
      </c>
      <c r="W1" s="5">
        <f>SUM(W2:W15)</f>
        <v>75000</v>
      </c>
      <c r="X1" s="5" t="s">
        <v>116</v>
      </c>
      <c r="Y1" s="5" t="s">
        <v>117</v>
      </c>
    </row>
    <row r="2" spans="1:28" s="5" customFormat="1">
      <c r="A2" s="330" t="s">
        <v>109</v>
      </c>
      <c r="B2" s="331"/>
      <c r="C2" s="25">
        <v>3</v>
      </c>
      <c r="D2" s="26">
        <v>4</v>
      </c>
      <c r="E2" s="26">
        <v>10.5</v>
      </c>
      <c r="F2" s="26">
        <v>7</v>
      </c>
      <c r="G2" s="26">
        <v>9</v>
      </c>
      <c r="H2" s="27">
        <v>7.25</v>
      </c>
      <c r="I2" s="28">
        <v>7.5</v>
      </c>
      <c r="J2" s="29">
        <v>2.25</v>
      </c>
      <c r="K2" s="30">
        <v>13.75</v>
      </c>
      <c r="L2" s="31">
        <v>6</v>
      </c>
      <c r="M2" s="32">
        <v>4.5</v>
      </c>
      <c r="N2" s="31">
        <v>2.75</v>
      </c>
      <c r="O2" s="31">
        <v>5.25</v>
      </c>
      <c r="P2" s="32">
        <v>11.75</v>
      </c>
      <c r="Q2" s="32">
        <v>4</v>
      </c>
      <c r="R2" s="31">
        <v>3.5</v>
      </c>
      <c r="S2" s="33">
        <v>5</v>
      </c>
      <c r="T2" s="86">
        <v>3</v>
      </c>
      <c r="U2" s="80"/>
      <c r="V2" s="5" t="s">
        <v>108</v>
      </c>
      <c r="X2" s="5">
        <f>D4</f>
        <v>54250</v>
      </c>
      <c r="Y2" s="5">
        <f>X2-W1</f>
        <v>-20750</v>
      </c>
    </row>
    <row r="3" spans="1:28" s="5" customFormat="1" ht="16.5" customHeight="1">
      <c r="A3" s="330" t="s">
        <v>110</v>
      </c>
      <c r="B3" s="331"/>
      <c r="C3" s="34" t="s">
        <v>111</v>
      </c>
      <c r="D3" s="35" t="s">
        <v>113</v>
      </c>
      <c r="E3" s="35" t="s">
        <v>113</v>
      </c>
      <c r="F3" s="35" t="s">
        <v>113</v>
      </c>
      <c r="G3" s="35" t="s">
        <v>113</v>
      </c>
      <c r="H3" s="36"/>
      <c r="I3" s="70" t="s">
        <v>203</v>
      </c>
      <c r="J3" s="71"/>
      <c r="K3" s="36"/>
      <c r="L3" s="31"/>
      <c r="M3" s="31"/>
      <c r="N3" s="31"/>
      <c r="O3" s="31"/>
      <c r="P3" s="31" t="s">
        <v>281</v>
      </c>
      <c r="Q3" s="31" t="s">
        <v>281</v>
      </c>
      <c r="R3" s="31" t="s">
        <v>281</v>
      </c>
      <c r="S3" s="33"/>
      <c r="T3" s="86"/>
      <c r="U3" s="80"/>
      <c r="V3" s="15">
        <v>45073</v>
      </c>
      <c r="W3" s="5">
        <v>10000</v>
      </c>
    </row>
    <row r="4" spans="1:28" s="5" customFormat="1" ht="42.75" thickBot="1">
      <c r="A4" s="82" t="s">
        <v>112</v>
      </c>
      <c r="B4" s="90">
        <f>SUM(C2:U2)</f>
        <v>110</v>
      </c>
      <c r="C4" s="38">
        <f>SUM(C2:N2)</f>
        <v>77.5</v>
      </c>
      <c r="D4" s="39">
        <f>C4*700</f>
        <v>54250</v>
      </c>
      <c r="E4" s="40" t="s">
        <v>132</v>
      </c>
      <c r="F4" s="40">
        <f>W1</f>
        <v>75000</v>
      </c>
      <c r="G4" s="17" t="s">
        <v>202</v>
      </c>
      <c r="H4" s="18">
        <f>D4-F4</f>
        <v>-20750</v>
      </c>
      <c r="I4" s="31"/>
      <c r="J4" s="37"/>
      <c r="K4" s="36"/>
      <c r="L4" s="31"/>
      <c r="M4" s="31"/>
      <c r="N4" s="31"/>
      <c r="O4" s="31" t="s">
        <v>114</v>
      </c>
      <c r="P4" s="31" t="s">
        <v>114</v>
      </c>
      <c r="Q4" s="31" t="s">
        <v>114</v>
      </c>
      <c r="R4" s="31" t="s">
        <v>114</v>
      </c>
      <c r="S4" s="33" t="s">
        <v>123</v>
      </c>
      <c r="T4" s="86" t="s">
        <v>114</v>
      </c>
      <c r="U4" s="80"/>
      <c r="V4" s="15">
        <v>45075</v>
      </c>
      <c r="W4" s="5">
        <v>10000</v>
      </c>
    </row>
    <row r="5" spans="1:28" ht="15.75">
      <c r="A5" s="82" t="s">
        <v>251</v>
      </c>
      <c r="B5" s="90">
        <f>B4*700-B8</f>
        <v>75000</v>
      </c>
      <c r="E5" s="41" t="s">
        <v>114</v>
      </c>
      <c r="F5" s="42" t="s">
        <v>114</v>
      </c>
      <c r="G5" s="42"/>
      <c r="H5" s="43" t="s">
        <v>114</v>
      </c>
      <c r="I5" s="44" t="s">
        <v>114</v>
      </c>
      <c r="J5" s="45" t="s">
        <v>114</v>
      </c>
      <c r="K5" s="46" t="s">
        <v>114</v>
      </c>
      <c r="L5" s="44" t="s">
        <v>114</v>
      </c>
      <c r="M5" s="44" t="s">
        <v>114</v>
      </c>
      <c r="N5" s="44" t="s">
        <v>114</v>
      </c>
      <c r="O5" s="52">
        <v>0.83333333333333337</v>
      </c>
      <c r="P5" s="52">
        <v>0.46875</v>
      </c>
      <c r="Q5" s="52">
        <v>0.39583333333333331</v>
      </c>
      <c r="R5" s="44">
        <v>10.15</v>
      </c>
      <c r="S5" s="47">
        <v>11</v>
      </c>
      <c r="T5" s="87">
        <v>9</v>
      </c>
      <c r="V5" s="15">
        <v>45078</v>
      </c>
      <c r="W5" s="5">
        <v>10000</v>
      </c>
    </row>
    <row r="6" spans="1:28" ht="30">
      <c r="A6" s="82" t="s">
        <v>118</v>
      </c>
      <c r="B6" s="90">
        <f>W1</f>
        <v>75000</v>
      </c>
      <c r="E6" s="48">
        <v>0.3125</v>
      </c>
      <c r="F6" s="49">
        <v>0.375</v>
      </c>
      <c r="G6" s="50" t="s">
        <v>114</v>
      </c>
      <c r="H6" s="51">
        <v>0.44791666666666669</v>
      </c>
      <c r="I6" s="52">
        <v>0.47916666666666669</v>
      </c>
      <c r="J6" s="48">
        <v>0.4375</v>
      </c>
      <c r="K6" s="51">
        <v>0.8125</v>
      </c>
      <c r="L6" s="52">
        <v>0.4375</v>
      </c>
      <c r="M6" s="52">
        <v>0.47916666666666669</v>
      </c>
      <c r="N6" s="52">
        <v>0.89583333333333337</v>
      </c>
      <c r="O6" s="52" t="s">
        <v>115</v>
      </c>
      <c r="P6" s="77" t="s">
        <v>115</v>
      </c>
      <c r="Q6" s="52" t="s">
        <v>119</v>
      </c>
      <c r="R6" s="52" t="s">
        <v>119</v>
      </c>
      <c r="S6" s="53" t="s">
        <v>196</v>
      </c>
      <c r="T6" s="88" t="s">
        <v>115</v>
      </c>
      <c r="U6" s="60"/>
      <c r="V6" s="15">
        <v>45086</v>
      </c>
      <c r="W6" s="5">
        <v>20000</v>
      </c>
    </row>
    <row r="7" spans="1:28" ht="16.5" thickBot="1">
      <c r="A7" s="83" t="s">
        <v>252</v>
      </c>
      <c r="B7" s="91">
        <f>B5-B6</f>
        <v>0</v>
      </c>
      <c r="E7" s="54" t="s">
        <v>115</v>
      </c>
      <c r="F7" s="50" t="s">
        <v>119</v>
      </c>
      <c r="G7" s="49">
        <v>0.39583333333333331</v>
      </c>
      <c r="H7" s="55" t="s">
        <v>115</v>
      </c>
      <c r="I7" s="56" t="s">
        <v>115</v>
      </c>
      <c r="J7" s="54" t="s">
        <v>115</v>
      </c>
      <c r="K7" s="55" t="s">
        <v>196</v>
      </c>
      <c r="L7" s="56" t="s">
        <v>196</v>
      </c>
      <c r="M7" s="56" t="s">
        <v>115</v>
      </c>
      <c r="N7" s="56" t="s">
        <v>115</v>
      </c>
      <c r="O7" s="56" t="s">
        <v>253</v>
      </c>
      <c r="P7" s="77">
        <v>0.59375</v>
      </c>
      <c r="Q7" s="77">
        <v>0.4375</v>
      </c>
      <c r="R7" s="77">
        <v>0.52083333333333337</v>
      </c>
      <c r="S7" s="76">
        <v>0.52083333333333337</v>
      </c>
      <c r="T7" s="89">
        <v>0.40625</v>
      </c>
      <c r="U7" s="81"/>
      <c r="V7" s="15">
        <v>45091</v>
      </c>
      <c r="W7" s="5">
        <v>25000</v>
      </c>
      <c r="X7">
        <f>_xlfn.LET(_xlpm.x,0,0)</f>
        <v>0</v>
      </c>
      <c r="AA7" t="s">
        <v>99</v>
      </c>
      <c r="AB7" t="s">
        <v>158</v>
      </c>
    </row>
    <row r="8" spans="1:28" ht="30">
      <c r="A8" s="93" t="s">
        <v>321</v>
      </c>
      <c r="B8">
        <v>2000</v>
      </c>
      <c r="E8" s="48">
        <v>0.35416666666666669</v>
      </c>
      <c r="F8" s="49">
        <v>0.5</v>
      </c>
      <c r="G8" s="57" t="s">
        <v>119</v>
      </c>
      <c r="H8" s="51">
        <v>0.5625</v>
      </c>
      <c r="I8" s="52">
        <v>2.0833333333333332E-2</v>
      </c>
      <c r="J8" s="48">
        <v>0</v>
      </c>
      <c r="K8" s="51">
        <v>0.91666666666666663</v>
      </c>
      <c r="L8" s="52">
        <v>0.52083333333333337</v>
      </c>
      <c r="M8" s="52" t="s">
        <v>200</v>
      </c>
      <c r="N8" s="52">
        <v>0.45833333333333331</v>
      </c>
      <c r="O8" s="52" t="s">
        <v>114</v>
      </c>
      <c r="P8" s="52" t="s">
        <v>114</v>
      </c>
      <c r="Q8" s="52" t="s">
        <v>114</v>
      </c>
      <c r="R8" s="77" t="s">
        <v>114</v>
      </c>
      <c r="S8" s="76" t="s">
        <v>123</v>
      </c>
      <c r="T8" s="89" t="s">
        <v>114</v>
      </c>
      <c r="U8" s="81"/>
      <c r="AA8" t="s">
        <v>147</v>
      </c>
      <c r="AB8" t="s">
        <v>159</v>
      </c>
    </row>
    <row r="9" spans="1:28">
      <c r="E9" s="45" t="s">
        <v>114</v>
      </c>
      <c r="F9" s="50" t="s">
        <v>120</v>
      </c>
      <c r="G9" s="49">
        <v>0.54166666666666663</v>
      </c>
      <c r="H9" s="46" t="s">
        <v>114</v>
      </c>
      <c r="I9" s="44" t="s">
        <v>114</v>
      </c>
      <c r="J9" s="45" t="s">
        <v>114</v>
      </c>
      <c r="K9" s="46" t="s">
        <v>114</v>
      </c>
      <c r="L9" s="44" t="s">
        <v>114</v>
      </c>
      <c r="M9" s="44" t="s">
        <v>114</v>
      </c>
      <c r="N9" s="44" t="s">
        <v>114</v>
      </c>
      <c r="O9" s="52">
        <v>0.89583333333333337</v>
      </c>
      <c r="P9" s="52">
        <v>0.61458333333333337</v>
      </c>
      <c r="Q9" s="52">
        <v>0.57291666666666663</v>
      </c>
      <c r="R9" s="52">
        <v>0.60416666666666663</v>
      </c>
      <c r="S9" s="53">
        <v>0.63541666666666663</v>
      </c>
      <c r="T9" s="88">
        <v>0.42708333333333331</v>
      </c>
      <c r="U9" s="60"/>
      <c r="Y9" t="s">
        <v>133</v>
      </c>
      <c r="Z9" t="s">
        <v>143</v>
      </c>
      <c r="AA9" t="s">
        <v>144</v>
      </c>
      <c r="AB9" t="s">
        <v>150</v>
      </c>
    </row>
    <row r="10" spans="1:28">
      <c r="E10" s="48">
        <v>0.47916666666666669</v>
      </c>
      <c r="F10" s="49">
        <v>0.60416666666666663</v>
      </c>
      <c r="G10" s="50" t="s">
        <v>114</v>
      </c>
      <c r="H10" s="51">
        <v>0.59375</v>
      </c>
      <c r="I10" s="52">
        <v>0.57291666666666663</v>
      </c>
      <c r="J10" s="48" t="s">
        <v>182</v>
      </c>
      <c r="K10" s="51">
        <v>0.44791666666666669</v>
      </c>
      <c r="L10" s="52">
        <v>0.5625</v>
      </c>
      <c r="M10" s="52">
        <v>0.61458333333333337</v>
      </c>
      <c r="N10" s="52">
        <v>0.46875</v>
      </c>
      <c r="O10" s="52" t="s">
        <v>119</v>
      </c>
      <c r="P10" s="52" t="s">
        <v>115</v>
      </c>
      <c r="Q10" s="77" t="s">
        <v>196</v>
      </c>
      <c r="R10" s="77" t="s">
        <v>197</v>
      </c>
      <c r="S10" s="76" t="s">
        <v>115</v>
      </c>
      <c r="T10" s="89" t="s">
        <v>196</v>
      </c>
      <c r="U10" s="81"/>
      <c r="AA10" t="s">
        <v>145</v>
      </c>
      <c r="AB10" t="s">
        <v>156</v>
      </c>
    </row>
    <row r="11" spans="1:28" ht="15.75" thickBot="1">
      <c r="E11" s="45" t="s">
        <v>115</v>
      </c>
      <c r="F11" s="50" t="s">
        <v>115</v>
      </c>
      <c r="G11" s="49">
        <v>0.83333333333333337</v>
      </c>
      <c r="H11" s="46" t="s">
        <v>115</v>
      </c>
      <c r="I11" s="44" t="s">
        <v>171</v>
      </c>
      <c r="J11" s="45" t="s">
        <v>115</v>
      </c>
      <c r="K11" s="46" t="s">
        <v>115</v>
      </c>
      <c r="L11" s="44" t="s">
        <v>198</v>
      </c>
      <c r="M11" s="44" t="s">
        <v>115</v>
      </c>
      <c r="N11" s="44" t="s">
        <v>119</v>
      </c>
      <c r="O11" s="52">
        <v>2.0833333333333332E-2</v>
      </c>
      <c r="P11" s="52">
        <v>0.72916666666666663</v>
      </c>
      <c r="Q11" s="58">
        <v>0.69791666666666663</v>
      </c>
      <c r="R11" s="84">
        <v>0.65625</v>
      </c>
      <c r="S11" s="76">
        <v>0.71875</v>
      </c>
      <c r="T11" s="92">
        <v>0.52083333333333337</v>
      </c>
      <c r="U11" s="81"/>
      <c r="Y11" t="s">
        <v>134</v>
      </c>
      <c r="Z11" t="s">
        <v>143</v>
      </c>
      <c r="AA11" t="s">
        <v>151</v>
      </c>
      <c r="AB11" t="s">
        <v>157</v>
      </c>
    </row>
    <row r="12" spans="1:28">
      <c r="E12" s="48">
        <v>0.625</v>
      </c>
      <c r="F12" s="49">
        <v>0.64583333333333337</v>
      </c>
      <c r="G12" s="50" t="s">
        <v>115</v>
      </c>
      <c r="H12" s="51">
        <v>0.76041666666666663</v>
      </c>
      <c r="I12" s="52" t="s">
        <v>114</v>
      </c>
      <c r="J12" s="48">
        <v>0.66666666666666663</v>
      </c>
      <c r="K12" s="51">
        <v>0.51041666666666663</v>
      </c>
      <c r="L12" s="52">
        <v>0.58333333333333337</v>
      </c>
      <c r="M12" s="52">
        <v>0.70833333333333337</v>
      </c>
      <c r="N12" s="52">
        <v>0.48958333333333331</v>
      </c>
      <c r="O12" s="52" t="s">
        <v>120</v>
      </c>
      <c r="P12" s="53" t="s">
        <v>114</v>
      </c>
      <c r="Q12" s="60"/>
      <c r="R12" s="60"/>
      <c r="S12" s="53" t="s">
        <v>114</v>
      </c>
      <c r="T12" s="60"/>
      <c r="U12" s="60"/>
    </row>
    <row r="13" spans="1:28">
      <c r="E13" s="45" t="s">
        <v>114</v>
      </c>
      <c r="F13" s="50" t="s">
        <v>114</v>
      </c>
      <c r="G13" s="49">
        <v>0.89583333333333337</v>
      </c>
      <c r="H13" s="46" t="s">
        <v>114</v>
      </c>
      <c r="I13" s="52">
        <v>0.70833333333333337</v>
      </c>
      <c r="J13" s="48"/>
      <c r="K13" s="51" t="s">
        <v>114</v>
      </c>
      <c r="L13" s="52" t="s">
        <v>114</v>
      </c>
      <c r="M13" s="52" t="s">
        <v>120</v>
      </c>
      <c r="N13" s="52" t="s">
        <v>114</v>
      </c>
      <c r="O13" s="52">
        <v>7.2916666666666671E-2</v>
      </c>
      <c r="P13" s="53">
        <v>0.73958333333333337</v>
      </c>
      <c r="Q13" s="60"/>
      <c r="R13" s="60"/>
      <c r="S13" s="53">
        <v>0.85416666666666663</v>
      </c>
      <c r="T13" s="60"/>
      <c r="U13" s="60"/>
      <c r="Y13" t="s">
        <v>135</v>
      </c>
      <c r="Z13" t="s">
        <v>143</v>
      </c>
      <c r="AA13" t="s">
        <v>146</v>
      </c>
      <c r="AB13" t="s">
        <v>152</v>
      </c>
    </row>
    <row r="14" spans="1:28">
      <c r="E14" s="48">
        <v>0.6875</v>
      </c>
      <c r="F14" s="49">
        <v>0.83333333333333337</v>
      </c>
      <c r="G14" s="50" t="s">
        <v>114</v>
      </c>
      <c r="H14" s="46">
        <v>10.45</v>
      </c>
      <c r="I14" s="52" t="s">
        <v>119</v>
      </c>
      <c r="J14" s="48"/>
      <c r="K14" s="51">
        <v>0.5625</v>
      </c>
      <c r="L14" s="52">
        <v>0.60416666666666663</v>
      </c>
      <c r="M14" s="52">
        <v>0.72916666666666663</v>
      </c>
      <c r="N14" s="52">
        <v>0.66666666666666663</v>
      </c>
      <c r="O14" s="52" t="s">
        <v>119</v>
      </c>
      <c r="P14" s="53" t="s">
        <v>119</v>
      </c>
      <c r="Q14" s="60"/>
      <c r="R14" s="60"/>
      <c r="S14" s="53" t="s">
        <v>115</v>
      </c>
      <c r="T14" s="60"/>
      <c r="U14" s="60"/>
      <c r="AA14" t="s">
        <v>148</v>
      </c>
      <c r="AB14" t="s">
        <v>0</v>
      </c>
    </row>
    <row r="15" spans="1:28" ht="15.75" thickBot="1">
      <c r="E15" s="45" t="s">
        <v>115</v>
      </c>
      <c r="F15" s="50" t="s">
        <v>119</v>
      </c>
      <c r="G15" s="49">
        <v>0.41666666666666669</v>
      </c>
      <c r="H15" s="46" t="s">
        <v>115</v>
      </c>
      <c r="I15" s="44">
        <v>7.15</v>
      </c>
      <c r="J15" s="45"/>
      <c r="K15" s="46" t="s">
        <v>197</v>
      </c>
      <c r="L15" s="44" t="s">
        <v>196</v>
      </c>
      <c r="M15" s="44" t="s">
        <v>115</v>
      </c>
      <c r="N15" s="44" t="s">
        <v>115</v>
      </c>
      <c r="O15" s="58">
        <v>0.125</v>
      </c>
      <c r="P15" s="53">
        <v>0.78125</v>
      </c>
      <c r="S15" s="53">
        <v>0.875</v>
      </c>
      <c r="T15" s="60"/>
      <c r="U15" s="60"/>
      <c r="Y15" t="s">
        <v>136</v>
      </c>
      <c r="Z15" t="s">
        <v>143</v>
      </c>
      <c r="AA15" t="s">
        <v>149</v>
      </c>
      <c r="AB15" t="s">
        <v>0</v>
      </c>
    </row>
    <row r="16" spans="1:28" ht="15.75" thickBot="1">
      <c r="E16" s="48">
        <v>0.83333333333333337</v>
      </c>
      <c r="F16" s="49">
        <v>0.875</v>
      </c>
      <c r="G16" s="50" t="s">
        <v>119</v>
      </c>
      <c r="H16" s="46">
        <v>11.15</v>
      </c>
      <c r="I16" s="52" t="s">
        <v>123</v>
      </c>
      <c r="J16" s="48"/>
      <c r="K16" s="51">
        <v>0.58333333333333337</v>
      </c>
      <c r="L16" s="52">
        <v>0.1875</v>
      </c>
      <c r="M16" s="58">
        <v>0.30208333333333331</v>
      </c>
      <c r="N16" s="59">
        <v>0.19791666666666666</v>
      </c>
      <c r="O16" s="60"/>
      <c r="P16" s="53" t="s">
        <v>114</v>
      </c>
      <c r="Q16" s="60"/>
      <c r="R16" s="60"/>
      <c r="S16" s="53" t="s">
        <v>114</v>
      </c>
      <c r="T16" s="60"/>
      <c r="U16" s="60"/>
    </row>
    <row r="17" spans="5:27">
      <c r="E17" s="45" t="s">
        <v>114</v>
      </c>
      <c r="F17" s="50" t="s">
        <v>123</v>
      </c>
      <c r="G17" s="49">
        <v>0.58333333333333337</v>
      </c>
      <c r="H17" s="46"/>
      <c r="I17" s="52">
        <v>0.8125</v>
      </c>
      <c r="J17" s="48"/>
      <c r="K17" s="51" t="s">
        <v>114</v>
      </c>
      <c r="L17" s="53" t="s">
        <v>114</v>
      </c>
      <c r="M17" s="60"/>
      <c r="N17" s="60"/>
      <c r="O17" s="60"/>
      <c r="P17" s="53">
        <v>0.79861111111111116</v>
      </c>
      <c r="Q17" s="60"/>
      <c r="R17" s="60"/>
      <c r="S17" s="53">
        <v>0.95833333333333337</v>
      </c>
      <c r="T17" s="60"/>
      <c r="U17" s="60"/>
      <c r="Y17" t="s">
        <v>137</v>
      </c>
      <c r="Z17" t="s">
        <v>160</v>
      </c>
    </row>
    <row r="18" spans="5:27">
      <c r="E18" s="48">
        <v>0.95833333333333337</v>
      </c>
      <c r="F18" s="49">
        <v>0.91666666666666663</v>
      </c>
      <c r="G18" s="50"/>
      <c r="H18" s="46"/>
      <c r="I18" s="44" t="s">
        <v>115</v>
      </c>
      <c r="J18" s="45"/>
      <c r="K18" s="51">
        <v>0.60416666666666663</v>
      </c>
      <c r="L18" s="53">
        <v>0.32291666666666669</v>
      </c>
      <c r="M18" s="60"/>
      <c r="N18" s="60"/>
      <c r="O18" s="60"/>
      <c r="P18" s="76" t="s">
        <v>119</v>
      </c>
      <c r="Q18" s="60"/>
      <c r="R18" s="60"/>
      <c r="S18" s="53" t="s">
        <v>115</v>
      </c>
      <c r="T18" s="60"/>
      <c r="U18" s="60"/>
      <c r="AA18" t="s">
        <v>153</v>
      </c>
    </row>
    <row r="19" spans="5:27" ht="15.75" thickBot="1">
      <c r="E19" s="45" t="s">
        <v>115</v>
      </c>
      <c r="F19" s="50" t="s">
        <v>124</v>
      </c>
      <c r="G19" s="50"/>
      <c r="H19" s="46"/>
      <c r="I19" s="44">
        <v>8.4499999999999993</v>
      </c>
      <c r="J19" s="45"/>
      <c r="K19" s="46" t="s">
        <v>115</v>
      </c>
      <c r="L19" s="47" t="s">
        <v>196</v>
      </c>
      <c r="P19" s="53">
        <v>0.86111111111111116</v>
      </c>
      <c r="S19" s="79">
        <v>0.5</v>
      </c>
      <c r="Y19" t="s">
        <v>138</v>
      </c>
      <c r="Z19" t="s">
        <v>160</v>
      </c>
      <c r="AA19" t="s">
        <v>154</v>
      </c>
    </row>
    <row r="20" spans="5:27">
      <c r="E20" s="48">
        <v>6.25E-2</v>
      </c>
      <c r="F20" s="49">
        <v>0.97916666666666663</v>
      </c>
      <c r="G20" s="50"/>
      <c r="H20" s="46"/>
      <c r="I20" s="44" t="s">
        <v>123</v>
      </c>
      <c r="J20" s="45"/>
      <c r="K20" s="51">
        <v>0.6875</v>
      </c>
      <c r="L20" s="53" t="s">
        <v>199</v>
      </c>
      <c r="M20" s="60"/>
      <c r="N20" s="60"/>
      <c r="O20" s="60"/>
      <c r="P20" s="53" t="s">
        <v>114</v>
      </c>
      <c r="Q20" s="60"/>
      <c r="R20" s="60"/>
      <c r="S20" s="60"/>
      <c r="T20" s="60"/>
      <c r="U20" s="60"/>
      <c r="AA20" t="s">
        <v>155</v>
      </c>
    </row>
    <row r="21" spans="5:27">
      <c r="E21" s="45"/>
      <c r="F21" s="50" t="s">
        <v>123</v>
      </c>
      <c r="G21" s="50"/>
      <c r="H21" s="46"/>
      <c r="I21" s="52">
        <v>0.38541666666666669</v>
      </c>
      <c r="J21" s="48"/>
      <c r="K21" s="51" t="s">
        <v>114</v>
      </c>
      <c r="L21" s="53" t="s">
        <v>114</v>
      </c>
      <c r="M21" s="60"/>
      <c r="N21" s="60"/>
      <c r="O21" s="60"/>
      <c r="P21" s="53">
        <v>0.89583333333333337</v>
      </c>
      <c r="Q21" s="60"/>
      <c r="R21" s="60"/>
      <c r="S21" s="60"/>
      <c r="T21" s="60"/>
      <c r="U21" s="60"/>
      <c r="Y21" t="s">
        <v>139</v>
      </c>
      <c r="Z21" t="s">
        <v>160</v>
      </c>
    </row>
    <row r="22" spans="5:27">
      <c r="E22" s="45"/>
      <c r="F22" s="49">
        <v>6.25E-2</v>
      </c>
      <c r="G22" s="50"/>
      <c r="H22" s="46"/>
      <c r="I22" s="44"/>
      <c r="J22" s="45"/>
      <c r="K22" s="51">
        <v>0.70833333333333337</v>
      </c>
      <c r="L22" s="53">
        <v>0.88541666666666663</v>
      </c>
      <c r="M22" s="60"/>
      <c r="N22" s="60"/>
      <c r="O22" s="60"/>
      <c r="P22" s="53" t="s">
        <v>115</v>
      </c>
      <c r="Q22" s="60"/>
      <c r="R22" s="60"/>
      <c r="S22" s="60"/>
      <c r="T22" s="60"/>
      <c r="U22" s="60"/>
    </row>
    <row r="23" spans="5:27">
      <c r="E23" s="45"/>
      <c r="F23" s="50" t="s">
        <v>119</v>
      </c>
      <c r="G23" s="50"/>
      <c r="H23" s="46"/>
      <c r="I23" s="44" t="s">
        <v>115</v>
      </c>
      <c r="J23" s="45"/>
      <c r="K23" s="46" t="s">
        <v>115</v>
      </c>
      <c r="L23" s="53" t="s">
        <v>115</v>
      </c>
      <c r="M23" s="60"/>
      <c r="N23" s="60"/>
      <c r="O23" s="60"/>
      <c r="P23" s="53">
        <v>0.5</v>
      </c>
      <c r="Q23" s="60"/>
      <c r="R23" s="60"/>
      <c r="S23" s="60"/>
      <c r="T23" s="60"/>
      <c r="U23" s="60"/>
      <c r="Y23" t="s">
        <v>140</v>
      </c>
      <c r="Z23" t="s">
        <v>143</v>
      </c>
    </row>
    <row r="24" spans="5:27" ht="15.75" thickBot="1">
      <c r="E24" s="61"/>
      <c r="F24" s="62">
        <v>8.3333333333333329E-2</v>
      </c>
      <c r="G24" s="63"/>
      <c r="H24" s="64"/>
      <c r="I24" s="65">
        <v>1.1499999999999999</v>
      </c>
      <c r="J24" s="45"/>
      <c r="K24" s="51">
        <v>0.80208333333333337</v>
      </c>
      <c r="L24" s="59">
        <v>0.90625</v>
      </c>
      <c r="M24" s="60"/>
      <c r="N24" s="60"/>
      <c r="O24" s="60"/>
      <c r="P24" s="53" t="s">
        <v>120</v>
      </c>
      <c r="Q24" s="60"/>
      <c r="R24" s="60"/>
      <c r="S24" s="60"/>
      <c r="T24" s="60"/>
      <c r="U24" s="60"/>
    </row>
    <row r="25" spans="5:27">
      <c r="J25" s="45"/>
      <c r="K25" s="66" t="s">
        <v>114</v>
      </c>
      <c r="P25" s="53">
        <v>8.3333333333333329E-2</v>
      </c>
      <c r="Y25" t="s">
        <v>141</v>
      </c>
      <c r="Z25" t="s">
        <v>143</v>
      </c>
    </row>
    <row r="26" spans="5:27">
      <c r="J26" s="45"/>
      <c r="K26" s="67">
        <v>0.91666666666666663</v>
      </c>
      <c r="L26" s="60"/>
      <c r="M26" s="60"/>
      <c r="N26" s="60"/>
      <c r="O26" s="60"/>
      <c r="P26" s="53" t="s">
        <v>119</v>
      </c>
      <c r="Q26" s="60"/>
      <c r="R26" s="60"/>
      <c r="S26" s="60"/>
      <c r="T26" s="60"/>
      <c r="U26" s="60"/>
    </row>
    <row r="27" spans="5:27" ht="15.75" thickBot="1">
      <c r="J27" s="45"/>
      <c r="K27" s="66" t="s">
        <v>115</v>
      </c>
      <c r="P27" s="59">
        <v>0.125</v>
      </c>
      <c r="Y27" t="s">
        <v>142</v>
      </c>
    </row>
    <row r="28" spans="5:27" ht="15.75" thickBot="1">
      <c r="J28" s="61"/>
      <c r="K28" s="68">
        <v>0.125</v>
      </c>
      <c r="L28" s="60"/>
      <c r="M28" s="60"/>
      <c r="N28" s="60"/>
      <c r="O28" s="60"/>
      <c r="P28" s="60"/>
      <c r="Q28" s="60"/>
      <c r="R28" s="60"/>
      <c r="S28" s="60"/>
      <c r="T28" s="60"/>
      <c r="U28" s="60"/>
    </row>
    <row r="29" spans="5:27">
      <c r="E29" s="16" t="s">
        <v>161</v>
      </c>
      <c r="F29" s="16" t="s">
        <v>143</v>
      </c>
      <c r="G29" s="16" t="s">
        <v>183</v>
      </c>
      <c r="H29" s="69" t="s">
        <v>172</v>
      </c>
      <c r="I29" s="16">
        <v>10</v>
      </c>
    </row>
    <row r="30" spans="5:27">
      <c r="E30" s="16" t="s">
        <v>162</v>
      </c>
      <c r="F30" s="16" t="s">
        <v>143</v>
      </c>
      <c r="G30" s="16" t="s">
        <v>183</v>
      </c>
      <c r="H30" s="69" t="s">
        <v>173</v>
      </c>
      <c r="I30" s="16">
        <v>2</v>
      </c>
    </row>
    <row r="31" spans="5:27">
      <c r="E31" s="16" t="s">
        <v>163</v>
      </c>
      <c r="F31" s="16" t="s">
        <v>143</v>
      </c>
      <c r="G31" s="16" t="s">
        <v>183</v>
      </c>
      <c r="H31" s="16" t="s">
        <v>174</v>
      </c>
      <c r="I31" s="16" t="s">
        <v>175</v>
      </c>
    </row>
    <row r="32" spans="5:27">
      <c r="E32" s="69" t="s">
        <v>164</v>
      </c>
      <c r="F32" s="16" t="s">
        <v>143</v>
      </c>
      <c r="G32" s="16" t="s">
        <v>183</v>
      </c>
      <c r="H32" s="16" t="s">
        <v>91</v>
      </c>
      <c r="I32" s="16" t="s">
        <v>175</v>
      </c>
    </row>
    <row r="33" spans="4:10">
      <c r="E33" s="16" t="s">
        <v>165</v>
      </c>
      <c r="F33" s="16" t="s">
        <v>143</v>
      </c>
      <c r="G33" s="16" t="s">
        <v>183</v>
      </c>
    </row>
    <row r="34" spans="4:10">
      <c r="E34" s="16" t="s">
        <v>166</v>
      </c>
      <c r="F34" s="16" t="s">
        <v>143</v>
      </c>
      <c r="G34" s="16" t="s">
        <v>183</v>
      </c>
    </row>
    <row r="35" spans="4:10">
      <c r="E35" s="16" t="s">
        <v>167</v>
      </c>
      <c r="F35" s="16" t="s">
        <v>143</v>
      </c>
      <c r="G35" s="16" t="s">
        <v>183</v>
      </c>
    </row>
    <row r="36" spans="4:10">
      <c r="E36" s="16" t="s">
        <v>168</v>
      </c>
      <c r="F36" s="16" t="s">
        <v>143</v>
      </c>
      <c r="G36" s="16" t="s">
        <v>183</v>
      </c>
    </row>
    <row r="37" spans="4:10">
      <c r="E37" s="16" t="s">
        <v>169</v>
      </c>
      <c r="F37" s="16" t="s">
        <v>143</v>
      </c>
      <c r="G37" s="16" t="s">
        <v>183</v>
      </c>
    </row>
    <row r="38" spans="4:10">
      <c r="E38" s="16" t="s">
        <v>170</v>
      </c>
      <c r="F38" s="16" t="s">
        <v>143</v>
      </c>
      <c r="G38" s="16" t="s">
        <v>183</v>
      </c>
    </row>
    <row r="39" spans="4:10">
      <c r="E39" s="16" t="s">
        <v>180</v>
      </c>
      <c r="F39" s="16" t="s">
        <v>181</v>
      </c>
    </row>
    <row r="40" spans="4:10">
      <c r="E40" s="16" t="s">
        <v>177</v>
      </c>
    </row>
    <row r="41" spans="4:10">
      <c r="E41" s="16" t="s">
        <v>178</v>
      </c>
    </row>
    <row r="42" spans="4:10">
      <c r="E42" s="16" t="s">
        <v>179</v>
      </c>
    </row>
    <row r="44" spans="4:10">
      <c r="E44" s="16" t="s">
        <v>184</v>
      </c>
      <c r="F44" s="16" t="s">
        <v>185</v>
      </c>
    </row>
    <row r="45" spans="4:10">
      <c r="D45" s="16" t="s">
        <v>186</v>
      </c>
      <c r="E45" s="16" t="s">
        <v>100</v>
      </c>
      <c r="F45" s="16" t="s">
        <v>100</v>
      </c>
    </row>
    <row r="46" spans="4:10">
      <c r="D46" s="16" t="s">
        <v>187</v>
      </c>
      <c r="E46" s="16" t="s">
        <v>100</v>
      </c>
      <c r="F46" s="16" t="s">
        <v>100</v>
      </c>
    </row>
    <row r="47" spans="4:10">
      <c r="D47" s="16" t="s">
        <v>188</v>
      </c>
      <c r="E47" s="16" t="s">
        <v>100</v>
      </c>
      <c r="F47" s="16" t="s">
        <v>100</v>
      </c>
    </row>
    <row r="48" spans="4:10">
      <c r="D48" s="16" t="s">
        <v>189</v>
      </c>
      <c r="E48" s="16" t="s">
        <v>100</v>
      </c>
      <c r="F48" s="16" t="s">
        <v>100</v>
      </c>
      <c r="J48" s="16">
        <f>INT(I48)</f>
        <v>0</v>
      </c>
    </row>
    <row r="49" spans="1:6">
      <c r="D49" s="16" t="s">
        <v>190</v>
      </c>
      <c r="E49" s="16" t="s">
        <v>100</v>
      </c>
      <c r="F49" s="16" t="s">
        <v>100</v>
      </c>
    </row>
    <row r="50" spans="1:6">
      <c r="D50" s="16" t="s">
        <v>191</v>
      </c>
      <c r="E50" s="16" t="s">
        <v>100</v>
      </c>
      <c r="F50" s="16" t="s">
        <v>100</v>
      </c>
    </row>
    <row r="51" spans="1:6">
      <c r="D51" s="16" t="s">
        <v>192</v>
      </c>
      <c r="E51" s="16" t="s">
        <v>100</v>
      </c>
      <c r="F51" s="16" t="s">
        <v>100</v>
      </c>
    </row>
    <row r="52" spans="1:6">
      <c r="D52" s="16" t="s">
        <v>193</v>
      </c>
      <c r="E52" s="16" t="s">
        <v>100</v>
      </c>
      <c r="F52" s="16" t="s">
        <v>100</v>
      </c>
    </row>
    <row r="53" spans="1:6">
      <c r="D53" s="16" t="s">
        <v>194</v>
      </c>
      <c r="E53" s="16" t="s">
        <v>100</v>
      </c>
      <c r="F53" s="16" t="s">
        <v>100</v>
      </c>
    </row>
    <row r="54" spans="1:6">
      <c r="D54" s="16" t="s">
        <v>195</v>
      </c>
      <c r="E54" s="16" t="s">
        <v>100</v>
      </c>
      <c r="F54" s="16" t="s">
        <v>100</v>
      </c>
    </row>
    <row r="57" spans="1:6">
      <c r="A57" t="s">
        <v>201</v>
      </c>
    </row>
  </sheetData>
  <mergeCells count="3">
    <mergeCell ref="A1:B1"/>
    <mergeCell ref="A2:B2"/>
    <mergeCell ref="A3:B3"/>
  </mergeCells>
  <phoneticPr fontId="6"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E0C43-8267-4C16-9B87-17373475C31D}">
  <dimension ref="A1:AO41"/>
  <sheetViews>
    <sheetView topLeftCell="AE1" zoomScale="130" zoomScaleNormal="130" workbookViewId="0">
      <selection sqref="A1:B1"/>
    </sheetView>
  </sheetViews>
  <sheetFormatPr defaultRowHeight="15"/>
  <cols>
    <col min="1" max="1" width="21.7109375" customWidth="1"/>
    <col min="2" max="2" width="10.85546875" customWidth="1"/>
    <col min="3" max="15" width="13.5703125" style="16" customWidth="1"/>
    <col min="16" max="32" width="12" style="16" customWidth="1"/>
    <col min="33" max="33" width="15.85546875" style="16" customWidth="1"/>
    <col min="34" max="34" width="15.42578125" style="16" customWidth="1"/>
    <col min="35" max="35" width="16.85546875" style="16" customWidth="1"/>
    <col min="36" max="36" width="15.85546875" style="16" customWidth="1"/>
    <col min="37" max="37" width="18.140625" customWidth="1"/>
    <col min="39" max="39" width="13.42578125" customWidth="1"/>
    <col min="40" max="40" width="14.85546875" customWidth="1"/>
  </cols>
  <sheetData>
    <row r="1" spans="1:41" s="99" customFormat="1" ht="30">
      <c r="A1" s="332" t="s">
        <v>108</v>
      </c>
      <c r="B1" s="333"/>
      <c r="C1" s="96">
        <v>45095</v>
      </c>
      <c r="D1" s="96">
        <v>45096</v>
      </c>
      <c r="E1" s="96">
        <v>45097</v>
      </c>
      <c r="F1" s="96">
        <v>45098</v>
      </c>
      <c r="G1" s="96">
        <v>45099</v>
      </c>
      <c r="H1" s="96">
        <v>45100</v>
      </c>
      <c r="I1" s="155">
        <v>45101</v>
      </c>
      <c r="J1" s="155">
        <v>45102</v>
      </c>
      <c r="K1" s="155">
        <v>45103</v>
      </c>
      <c r="L1" s="155">
        <v>45104</v>
      </c>
      <c r="M1" s="155">
        <v>45105</v>
      </c>
      <c r="N1" s="96">
        <v>45106</v>
      </c>
      <c r="O1" s="96">
        <v>45107</v>
      </c>
      <c r="P1" s="96">
        <v>45108</v>
      </c>
      <c r="Q1" s="96">
        <v>45109</v>
      </c>
      <c r="R1" s="96">
        <v>45110</v>
      </c>
      <c r="S1" s="158">
        <v>45111</v>
      </c>
      <c r="T1" s="172" t="s">
        <v>335</v>
      </c>
      <c r="U1" s="96">
        <v>45126</v>
      </c>
      <c r="V1" s="96">
        <v>45127</v>
      </c>
      <c r="W1" s="96">
        <v>45128</v>
      </c>
      <c r="X1" s="96">
        <v>45129</v>
      </c>
      <c r="Y1" s="96">
        <v>45130</v>
      </c>
      <c r="Z1" s="96">
        <v>45131</v>
      </c>
      <c r="AA1" s="96">
        <v>45132</v>
      </c>
      <c r="AB1" s="96">
        <v>45134</v>
      </c>
      <c r="AC1" s="96">
        <v>45135</v>
      </c>
      <c r="AD1" s="96">
        <v>45136</v>
      </c>
      <c r="AE1" s="96">
        <v>45137</v>
      </c>
      <c r="AF1" s="96">
        <v>45138</v>
      </c>
      <c r="AG1" s="96">
        <v>45139</v>
      </c>
      <c r="AH1" s="158">
        <v>45140</v>
      </c>
      <c r="AI1" s="157">
        <v>45141</v>
      </c>
      <c r="AJ1" s="154">
        <v>45142</v>
      </c>
      <c r="AK1" s="97" t="s">
        <v>118</v>
      </c>
      <c r="AL1" s="97">
        <f>SUM(AL2:AL7)</f>
        <v>110000</v>
      </c>
      <c r="AM1" s="97" t="s">
        <v>116</v>
      </c>
      <c r="AN1" s="97" t="s">
        <v>117</v>
      </c>
      <c r="AO1" s="98"/>
    </row>
    <row r="2" spans="1:41" s="99" customFormat="1">
      <c r="A2" s="334" t="s">
        <v>109</v>
      </c>
      <c r="B2" s="335"/>
      <c r="C2" s="100">
        <v>2.75</v>
      </c>
      <c r="D2" s="100">
        <v>10.75</v>
      </c>
      <c r="E2" s="100">
        <v>10.25</v>
      </c>
      <c r="F2" s="100"/>
      <c r="G2" s="100">
        <v>8.75</v>
      </c>
      <c r="H2" s="100">
        <v>7</v>
      </c>
      <c r="I2" s="156">
        <v>10.25</v>
      </c>
      <c r="J2" s="156">
        <v>4.5</v>
      </c>
      <c r="K2" s="156">
        <v>9.75</v>
      </c>
      <c r="L2" s="156">
        <v>7.5</v>
      </c>
      <c r="M2" s="156">
        <v>1</v>
      </c>
      <c r="N2" s="100">
        <v>12.75</v>
      </c>
      <c r="O2" s="100">
        <v>5.25</v>
      </c>
      <c r="P2" s="100">
        <v>2.5</v>
      </c>
      <c r="Q2" s="100">
        <v>5</v>
      </c>
      <c r="R2" s="100">
        <v>8.25</v>
      </c>
      <c r="S2" s="159">
        <v>3.5</v>
      </c>
      <c r="T2" s="132">
        <v>15</v>
      </c>
      <c r="U2" s="100">
        <v>2.5</v>
      </c>
      <c r="V2" s="100">
        <v>8</v>
      </c>
      <c r="W2" s="100">
        <v>9.75</v>
      </c>
      <c r="X2" s="100">
        <v>8</v>
      </c>
      <c r="Y2" s="100">
        <v>5.25</v>
      </c>
      <c r="Z2" s="100">
        <v>3.25</v>
      </c>
      <c r="AA2" s="100">
        <v>2.5</v>
      </c>
      <c r="AB2" s="100">
        <v>9</v>
      </c>
      <c r="AC2" s="100">
        <v>4.5</v>
      </c>
      <c r="AD2" s="100">
        <v>4.25</v>
      </c>
      <c r="AE2" s="100">
        <v>6.5</v>
      </c>
      <c r="AF2" s="100">
        <v>5.75</v>
      </c>
      <c r="AG2" s="100">
        <v>9.5</v>
      </c>
      <c r="AH2" s="159">
        <v>7.25</v>
      </c>
      <c r="AI2" s="132">
        <v>7.75</v>
      </c>
      <c r="AJ2" s="100">
        <v>4</v>
      </c>
      <c r="AK2" s="102" t="s">
        <v>108</v>
      </c>
      <c r="AL2" s="102"/>
      <c r="AM2" s="102" t="str">
        <f>D4</f>
        <v>Start</v>
      </c>
      <c r="AN2" s="102" t="e">
        <f>AM2-AL1</f>
        <v>#VALUE!</v>
      </c>
      <c r="AO2" s="103"/>
    </row>
    <row r="3" spans="1:41" s="99" customFormat="1">
      <c r="A3" s="334" t="s">
        <v>110</v>
      </c>
      <c r="B3" s="335"/>
      <c r="C3" s="145"/>
      <c r="D3" s="100"/>
      <c r="E3" s="100"/>
      <c r="F3" s="101"/>
      <c r="G3" s="101"/>
      <c r="H3" s="101"/>
      <c r="I3" s="101"/>
      <c r="J3" s="104"/>
      <c r="K3" s="100"/>
      <c r="L3" s="100"/>
      <c r="M3" s="100"/>
      <c r="N3" s="100"/>
      <c r="O3" s="100"/>
      <c r="P3" s="100"/>
      <c r="Q3" s="100"/>
      <c r="R3" s="100"/>
      <c r="S3" s="159"/>
      <c r="T3" s="132"/>
      <c r="U3" s="100"/>
      <c r="V3" s="100"/>
      <c r="W3" s="100"/>
      <c r="X3" s="100"/>
      <c r="Y3" s="100"/>
      <c r="Z3" s="100"/>
      <c r="AA3" s="100"/>
      <c r="AB3" s="100"/>
      <c r="AC3" s="100"/>
      <c r="AD3" s="100"/>
      <c r="AE3" s="100"/>
      <c r="AF3" s="100"/>
      <c r="AG3" s="100"/>
      <c r="AH3" s="159"/>
      <c r="AI3" s="132"/>
      <c r="AJ3" s="100"/>
      <c r="AK3" s="105"/>
      <c r="AL3" s="102">
        <v>40000</v>
      </c>
      <c r="AM3" s="102"/>
      <c r="AN3" s="102"/>
      <c r="AO3" s="103"/>
    </row>
    <row r="4" spans="1:41" s="99" customFormat="1" ht="15.75">
      <c r="A4" s="106" t="s">
        <v>112</v>
      </c>
      <c r="B4" s="107">
        <f>SUM(C2:AJ2)-SUM(I2:M2)/2</f>
        <v>206</v>
      </c>
      <c r="C4" s="146" t="s">
        <v>114</v>
      </c>
      <c r="D4" s="146" t="s">
        <v>114</v>
      </c>
      <c r="E4" s="100" t="s">
        <v>114</v>
      </c>
      <c r="F4" s="101"/>
      <c r="G4" s="101" t="s">
        <v>114</v>
      </c>
      <c r="H4" s="101"/>
      <c r="I4" s="101"/>
      <c r="J4" s="100"/>
      <c r="K4" s="100"/>
      <c r="L4" s="100"/>
      <c r="M4" s="100"/>
      <c r="N4" s="100"/>
      <c r="O4" s="100" t="s">
        <v>114</v>
      </c>
      <c r="P4" s="100" t="s">
        <v>114</v>
      </c>
      <c r="Q4" s="100" t="s">
        <v>114</v>
      </c>
      <c r="R4" s="100" t="s">
        <v>114</v>
      </c>
      <c r="S4" s="160" t="s">
        <v>114</v>
      </c>
      <c r="T4" s="132"/>
      <c r="U4" s="100"/>
      <c r="V4" s="100"/>
      <c r="W4" s="100"/>
      <c r="X4" s="100"/>
      <c r="Y4" s="100"/>
      <c r="Z4" s="100"/>
      <c r="AA4" s="100"/>
      <c r="AB4" s="100"/>
      <c r="AC4" s="100"/>
      <c r="AD4" s="100"/>
      <c r="AE4" s="100"/>
      <c r="AF4" s="100"/>
      <c r="AG4" s="100"/>
      <c r="AH4" s="159"/>
      <c r="AI4" s="132"/>
      <c r="AJ4" s="100"/>
      <c r="AK4" s="105">
        <v>45131</v>
      </c>
      <c r="AL4" s="102">
        <v>20000</v>
      </c>
      <c r="AM4" s="102"/>
      <c r="AN4" s="102"/>
      <c r="AO4" s="103"/>
    </row>
    <row r="5" spans="1:41" s="111" customFormat="1" ht="15.75">
      <c r="A5" s="106" t="s">
        <v>251</v>
      </c>
      <c r="B5" s="107">
        <f>B4*600</f>
        <v>123600</v>
      </c>
      <c r="C5" s="101">
        <v>0.4375</v>
      </c>
      <c r="D5" s="101">
        <v>0.42708333333333331</v>
      </c>
      <c r="E5" s="101">
        <v>0.46875</v>
      </c>
      <c r="F5" s="101"/>
      <c r="G5" s="101">
        <v>0.33333333333333331</v>
      </c>
      <c r="H5" s="101"/>
      <c r="I5" s="101"/>
      <c r="J5" s="108"/>
      <c r="K5" s="108"/>
      <c r="L5" s="108"/>
      <c r="M5" s="108"/>
      <c r="N5" s="108"/>
      <c r="O5" s="101"/>
      <c r="P5" s="101"/>
      <c r="Q5" s="101"/>
      <c r="R5" s="108"/>
      <c r="S5" s="161">
        <v>0.34375</v>
      </c>
      <c r="T5" s="133"/>
      <c r="U5" s="108"/>
      <c r="V5" s="108"/>
      <c r="W5" s="108"/>
      <c r="X5" s="108"/>
      <c r="Y5" s="108"/>
      <c r="Z5" s="108"/>
      <c r="AA5" s="108"/>
      <c r="AB5" s="108"/>
      <c r="AC5" s="108"/>
      <c r="AD5" s="108"/>
      <c r="AE5" s="108"/>
      <c r="AF5" s="108"/>
      <c r="AG5" s="108"/>
      <c r="AH5" s="173"/>
      <c r="AI5" s="133"/>
      <c r="AJ5" s="108"/>
      <c r="AK5" s="105">
        <v>45148</v>
      </c>
      <c r="AL5" s="102">
        <v>50000</v>
      </c>
      <c r="AM5" s="109"/>
      <c r="AN5" s="109"/>
      <c r="AO5" s="110"/>
    </row>
    <row r="6" spans="1:41" s="111" customFormat="1" ht="15.75">
      <c r="A6" s="106" t="s">
        <v>118</v>
      </c>
      <c r="B6" s="107">
        <f>AL1</f>
        <v>110000</v>
      </c>
      <c r="C6" s="147" t="s">
        <v>115</v>
      </c>
      <c r="D6" s="108" t="s">
        <v>115</v>
      </c>
      <c r="E6" s="101" t="s">
        <v>325</v>
      </c>
      <c r="F6" s="101"/>
      <c r="G6" s="108" t="s">
        <v>115</v>
      </c>
      <c r="H6" s="101"/>
      <c r="I6" s="101"/>
      <c r="J6" s="101"/>
      <c r="K6" s="101"/>
      <c r="L6" s="101"/>
      <c r="M6" s="101"/>
      <c r="N6" s="101"/>
      <c r="O6" s="101"/>
      <c r="P6" s="112"/>
      <c r="Q6" s="101"/>
      <c r="R6" s="101"/>
      <c r="S6" s="162" t="s">
        <v>115</v>
      </c>
      <c r="T6" s="134"/>
      <c r="U6" s="101"/>
      <c r="V6" s="101"/>
      <c r="W6" s="101"/>
      <c r="X6" s="101"/>
      <c r="Y6" s="101"/>
      <c r="Z6" s="101"/>
      <c r="AA6" s="101"/>
      <c r="AB6" s="101"/>
      <c r="AC6" s="101"/>
      <c r="AD6" s="101"/>
      <c r="AE6" s="101"/>
      <c r="AF6" s="101"/>
      <c r="AG6" s="101"/>
      <c r="AH6" s="161"/>
      <c r="AI6" s="134"/>
      <c r="AJ6" s="101"/>
      <c r="AK6" s="105"/>
      <c r="AL6" s="102"/>
      <c r="AM6" s="109"/>
      <c r="AN6" s="109"/>
      <c r="AO6" s="110"/>
    </row>
    <row r="7" spans="1:41" s="111" customFormat="1" ht="16.5" thickBot="1">
      <c r="A7" s="106" t="s">
        <v>252</v>
      </c>
      <c r="B7" s="176">
        <f>B5-B6+B10-B11-B12</f>
        <v>0</v>
      </c>
      <c r="C7" s="101">
        <v>0.52083333333333337</v>
      </c>
      <c r="D7" s="101">
        <v>0.52083333333333337</v>
      </c>
      <c r="E7" s="147" t="s">
        <v>114</v>
      </c>
      <c r="F7" s="108"/>
      <c r="G7" s="101">
        <v>0.41666666666666669</v>
      </c>
      <c r="H7" s="147"/>
      <c r="I7" s="147"/>
      <c r="J7" s="147"/>
      <c r="K7" s="147"/>
      <c r="L7" s="147"/>
      <c r="M7" s="147"/>
      <c r="N7" s="147"/>
      <c r="O7" s="147"/>
      <c r="P7" s="112"/>
      <c r="Q7" s="112"/>
      <c r="R7" s="112"/>
      <c r="S7" s="162">
        <v>0.375</v>
      </c>
      <c r="T7" s="153"/>
      <c r="U7" s="118"/>
      <c r="V7" s="118"/>
      <c r="W7" s="118"/>
      <c r="X7" s="118"/>
      <c r="Y7" s="118"/>
      <c r="Z7" s="118"/>
      <c r="AA7" s="118"/>
      <c r="AB7" s="118"/>
      <c r="AC7" s="118"/>
      <c r="AD7" s="118"/>
      <c r="AE7" s="118"/>
      <c r="AF7" s="118"/>
      <c r="AG7" s="167"/>
      <c r="AH7" s="174"/>
      <c r="AI7" s="153"/>
      <c r="AJ7" s="118"/>
      <c r="AK7" s="119"/>
      <c r="AL7" s="120"/>
      <c r="AM7" s="120">
        <f>_xlfn.LET(_xlpm.x,0,0)</f>
        <v>0</v>
      </c>
      <c r="AN7" s="120"/>
      <c r="AO7" s="121"/>
    </row>
    <row r="8" spans="1:41" s="16" customFormat="1" ht="30">
      <c r="A8" s="106" t="s">
        <v>328</v>
      </c>
      <c r="B8" s="148">
        <f>B40</f>
        <v>19.25</v>
      </c>
      <c r="C8" s="57" t="s">
        <v>114</v>
      </c>
      <c r="D8" s="50" t="s">
        <v>324</v>
      </c>
      <c r="E8" s="49">
        <v>0.5625</v>
      </c>
      <c r="F8" s="50"/>
      <c r="G8" s="50" t="s">
        <v>324</v>
      </c>
      <c r="H8" s="50" t="s">
        <v>114</v>
      </c>
      <c r="I8" s="57" t="s">
        <v>114</v>
      </c>
      <c r="J8" s="50" t="s">
        <v>114</v>
      </c>
      <c r="K8" s="50" t="s">
        <v>114</v>
      </c>
      <c r="L8" s="50" t="s">
        <v>114</v>
      </c>
      <c r="M8" s="50" t="s">
        <v>114</v>
      </c>
      <c r="N8" s="50" t="s">
        <v>114</v>
      </c>
      <c r="O8" s="50" t="s">
        <v>114</v>
      </c>
      <c r="P8" s="50" t="s">
        <v>114</v>
      </c>
      <c r="Q8" s="50" t="s">
        <v>114</v>
      </c>
      <c r="R8" s="50" t="s">
        <v>114</v>
      </c>
      <c r="S8" s="163" t="s">
        <v>114</v>
      </c>
      <c r="U8" s="16" t="s">
        <v>114</v>
      </c>
      <c r="V8" s="16" t="s">
        <v>114</v>
      </c>
      <c r="W8" s="16" t="s">
        <v>114</v>
      </c>
      <c r="X8" s="16" t="s">
        <v>114</v>
      </c>
      <c r="Y8" s="16" t="s">
        <v>114</v>
      </c>
      <c r="Z8" s="16" t="s">
        <v>114</v>
      </c>
      <c r="AA8" s="16" t="s">
        <v>114</v>
      </c>
      <c r="AB8" s="16" t="s">
        <v>114</v>
      </c>
      <c r="AC8" s="16" t="s">
        <v>114</v>
      </c>
      <c r="AD8" s="16" t="s">
        <v>114</v>
      </c>
      <c r="AE8" s="16" t="s">
        <v>114</v>
      </c>
      <c r="AF8" s="16" t="s">
        <v>114</v>
      </c>
      <c r="AG8" s="50" t="s">
        <v>114</v>
      </c>
      <c r="AH8" s="66" t="s">
        <v>114</v>
      </c>
      <c r="AI8" s="16" t="s">
        <v>114</v>
      </c>
      <c r="AJ8" s="16" t="s">
        <v>114</v>
      </c>
      <c r="AK8"/>
      <c r="AL8"/>
      <c r="AM8"/>
      <c r="AN8"/>
      <c r="AO8"/>
    </row>
    <row r="9" spans="1:41" s="16" customFormat="1" ht="30">
      <c r="A9" s="106" t="s">
        <v>329</v>
      </c>
      <c r="B9" s="148">
        <f>B41</f>
        <v>137.25</v>
      </c>
      <c r="C9" s="49">
        <v>0.625</v>
      </c>
      <c r="D9" s="149">
        <v>0.55208333333333337</v>
      </c>
      <c r="E9" s="49" t="s">
        <v>330</v>
      </c>
      <c r="F9" s="50"/>
      <c r="G9" s="50" t="s">
        <v>200</v>
      </c>
      <c r="H9" s="49">
        <v>0.39583333333333331</v>
      </c>
      <c r="I9" s="49">
        <v>0.375</v>
      </c>
      <c r="J9" s="49">
        <v>0.375</v>
      </c>
      <c r="K9" s="49">
        <v>0.375</v>
      </c>
      <c r="L9" s="49">
        <v>0.39583333333333331</v>
      </c>
      <c r="M9" s="49">
        <v>0.98958333333333337</v>
      </c>
      <c r="N9" s="49">
        <v>0.375</v>
      </c>
      <c r="O9" s="49" t="s">
        <v>334</v>
      </c>
      <c r="P9" s="49">
        <v>0.67708333333333337</v>
      </c>
      <c r="Q9" s="49">
        <v>0.45833333333333331</v>
      </c>
      <c r="R9" s="49">
        <v>0.35416666666666669</v>
      </c>
      <c r="S9" s="67">
        <v>0.42708333333333331</v>
      </c>
      <c r="U9" s="60">
        <v>0.4375</v>
      </c>
      <c r="V9" s="60">
        <v>0.36458333333333331</v>
      </c>
      <c r="W9" s="60">
        <v>0.375</v>
      </c>
      <c r="X9" s="60">
        <v>0.45833333333333331</v>
      </c>
      <c r="Y9" s="60">
        <v>0.41666666666666669</v>
      </c>
      <c r="Z9" s="60">
        <v>0.63541666666666663</v>
      </c>
      <c r="AA9" s="60">
        <v>0.4375</v>
      </c>
      <c r="AB9" s="60">
        <v>0.38541666666666669</v>
      </c>
      <c r="AC9" s="60">
        <v>0.36458333333333331</v>
      </c>
      <c r="AD9" s="60">
        <v>0.36458333333333331</v>
      </c>
      <c r="AE9" s="60">
        <v>0.39583333333333331</v>
      </c>
      <c r="AF9" s="60">
        <v>0.34375</v>
      </c>
      <c r="AG9" s="49">
        <v>0.44791666666666669</v>
      </c>
      <c r="AH9" s="67">
        <v>0.40625</v>
      </c>
      <c r="AI9" s="67">
        <v>0.40625</v>
      </c>
      <c r="AJ9" s="67">
        <v>0.35416666666666669</v>
      </c>
      <c r="AK9" s="165"/>
      <c r="AL9"/>
      <c r="AM9"/>
      <c r="AN9"/>
      <c r="AO9"/>
    </row>
    <row r="10" spans="1:41" s="16" customFormat="1">
      <c r="A10" s="106" t="s">
        <v>331</v>
      </c>
      <c r="B10" s="148"/>
      <c r="C10" s="57" t="s">
        <v>115</v>
      </c>
      <c r="D10" s="50" t="s">
        <v>115</v>
      </c>
      <c r="E10" s="49">
        <v>0.66666666666666663</v>
      </c>
      <c r="F10" s="50"/>
      <c r="G10" s="50" t="s">
        <v>115</v>
      </c>
      <c r="H10" s="50" t="s">
        <v>115</v>
      </c>
      <c r="I10" s="50" t="s">
        <v>115</v>
      </c>
      <c r="J10" s="50" t="s">
        <v>115</v>
      </c>
      <c r="K10" s="50" t="s">
        <v>115</v>
      </c>
      <c r="L10" s="50" t="s">
        <v>115</v>
      </c>
      <c r="M10" s="50" t="s">
        <v>115</v>
      </c>
      <c r="N10" s="50" t="s">
        <v>115</v>
      </c>
      <c r="O10" s="50" t="s">
        <v>115</v>
      </c>
      <c r="P10" s="50" t="s">
        <v>115</v>
      </c>
      <c r="Q10" s="50" t="s">
        <v>115</v>
      </c>
      <c r="R10" s="50" t="s">
        <v>115</v>
      </c>
      <c r="S10" s="163" t="s">
        <v>115</v>
      </c>
      <c r="U10" s="16" t="s">
        <v>115</v>
      </c>
      <c r="V10" s="16" t="s">
        <v>115</v>
      </c>
      <c r="W10" s="16" t="s">
        <v>115</v>
      </c>
      <c r="X10" s="16" t="s">
        <v>197</v>
      </c>
      <c r="Y10" s="16" t="s">
        <v>115</v>
      </c>
      <c r="Z10" s="16" t="s">
        <v>115</v>
      </c>
      <c r="AA10" s="16" t="s">
        <v>115</v>
      </c>
      <c r="AB10" s="16" t="s">
        <v>115</v>
      </c>
      <c r="AC10" s="16" t="s">
        <v>115</v>
      </c>
      <c r="AD10" s="16" t="s">
        <v>115</v>
      </c>
      <c r="AE10" s="16" t="s">
        <v>115</v>
      </c>
      <c r="AF10" s="16" t="s">
        <v>115</v>
      </c>
      <c r="AG10" s="50" t="s">
        <v>115</v>
      </c>
      <c r="AH10" s="66" t="s">
        <v>115</v>
      </c>
      <c r="AI10" s="166" t="s">
        <v>115</v>
      </c>
      <c r="AJ10" s="166" t="s">
        <v>115</v>
      </c>
      <c r="AK10"/>
      <c r="AL10"/>
      <c r="AM10"/>
      <c r="AN10"/>
      <c r="AO10"/>
    </row>
    <row r="11" spans="1:41" s="16" customFormat="1">
      <c r="A11" s="150" t="s">
        <v>343</v>
      </c>
      <c r="B11" s="148">
        <v>8600</v>
      </c>
      <c r="C11" s="49">
        <v>0.65625</v>
      </c>
      <c r="D11" s="49">
        <v>0.64583333333333337</v>
      </c>
      <c r="E11" s="50" t="s">
        <v>114</v>
      </c>
      <c r="F11" s="50"/>
      <c r="G11" s="49">
        <v>0.5625</v>
      </c>
      <c r="H11" s="49">
        <v>0.47916666666666669</v>
      </c>
      <c r="I11" s="50" t="s">
        <v>200</v>
      </c>
      <c r="J11" s="50" t="s">
        <v>200</v>
      </c>
      <c r="K11" s="49">
        <v>0.54166666666666663</v>
      </c>
      <c r="L11" s="49">
        <v>0.52083333333333337</v>
      </c>
      <c r="M11" s="49">
        <v>0.53125</v>
      </c>
      <c r="N11" s="49">
        <v>0.54166666666666663</v>
      </c>
      <c r="O11" s="49">
        <v>0.53125</v>
      </c>
      <c r="P11" s="49">
        <v>0.71875</v>
      </c>
      <c r="Q11" s="49">
        <v>0.52083333333333337</v>
      </c>
      <c r="R11" s="49">
        <v>0.375</v>
      </c>
      <c r="S11" s="67">
        <v>0.47916666666666669</v>
      </c>
      <c r="U11" s="60">
        <v>0.54166666666666663</v>
      </c>
      <c r="V11" s="60">
        <v>0.46875</v>
      </c>
      <c r="W11" s="60">
        <v>0.51041666666666663</v>
      </c>
      <c r="X11" s="60" t="s">
        <v>200</v>
      </c>
      <c r="Y11" s="60">
        <v>0.53125</v>
      </c>
      <c r="Z11" s="60">
        <v>0.67708333333333337</v>
      </c>
      <c r="AA11" s="60">
        <v>0.46875</v>
      </c>
      <c r="AB11" s="60">
        <v>0.96875</v>
      </c>
      <c r="AC11" s="60">
        <v>0.40625</v>
      </c>
      <c r="AD11" s="60">
        <v>0.38541666666666669</v>
      </c>
      <c r="AE11" s="60">
        <v>0.41666666666666669</v>
      </c>
      <c r="AF11" s="60">
        <v>0.47916666666666669</v>
      </c>
      <c r="AG11" s="49" t="s">
        <v>339</v>
      </c>
      <c r="AH11" s="66">
        <v>12.45</v>
      </c>
      <c r="AI11" s="67">
        <v>0.48958333333333331</v>
      </c>
      <c r="AJ11" s="67">
        <v>0.47916666666666669</v>
      </c>
      <c r="AK11"/>
      <c r="AL11"/>
      <c r="AM11"/>
      <c r="AN11"/>
      <c r="AO11"/>
    </row>
    <row r="12" spans="1:41" s="16" customFormat="1">
      <c r="A12" s="150" t="s">
        <v>344</v>
      </c>
      <c r="B12" s="148">
        <v>5000</v>
      </c>
      <c r="C12" s="50"/>
      <c r="D12" s="50" t="s">
        <v>114</v>
      </c>
      <c r="E12" s="49">
        <v>0.70833333333333337</v>
      </c>
      <c r="F12" s="50"/>
      <c r="G12" s="50" t="s">
        <v>332</v>
      </c>
      <c r="H12" s="50" t="s">
        <v>114</v>
      </c>
      <c r="I12" s="50" t="s">
        <v>114</v>
      </c>
      <c r="J12" s="50" t="s">
        <v>114</v>
      </c>
      <c r="K12" s="50" t="s">
        <v>333</v>
      </c>
      <c r="L12" s="50" t="s">
        <v>114</v>
      </c>
      <c r="M12" s="50"/>
      <c r="N12" s="50" t="s">
        <v>114</v>
      </c>
      <c r="O12" s="50" t="s">
        <v>114</v>
      </c>
      <c r="P12" s="50" t="s">
        <v>114</v>
      </c>
      <c r="Q12" s="50" t="s">
        <v>114</v>
      </c>
      <c r="R12" s="50" t="s">
        <v>114</v>
      </c>
      <c r="S12" s="163" t="s">
        <v>114</v>
      </c>
      <c r="V12" s="16" t="s">
        <v>114</v>
      </c>
      <c r="W12" s="16" t="s">
        <v>114</v>
      </c>
      <c r="X12" s="16" t="s">
        <v>114</v>
      </c>
      <c r="Y12" s="16" t="s">
        <v>114</v>
      </c>
      <c r="Z12" s="16" t="s">
        <v>114</v>
      </c>
      <c r="AA12" s="16" t="s">
        <v>114</v>
      </c>
      <c r="AB12" s="16" t="s">
        <v>114</v>
      </c>
      <c r="AC12" s="16" t="s">
        <v>114</v>
      </c>
      <c r="AD12" s="16" t="s">
        <v>114</v>
      </c>
      <c r="AE12" s="16" t="s">
        <v>114</v>
      </c>
      <c r="AF12" s="16" t="s">
        <v>114</v>
      </c>
      <c r="AG12" s="50" t="s">
        <v>114</v>
      </c>
      <c r="AH12" s="66" t="s">
        <v>114</v>
      </c>
      <c r="AI12" s="166" t="s">
        <v>114</v>
      </c>
      <c r="AJ12" s="166" t="s">
        <v>114</v>
      </c>
      <c r="AK12"/>
      <c r="AL12"/>
      <c r="AM12"/>
      <c r="AN12"/>
      <c r="AO12"/>
    </row>
    <row r="13" spans="1:41">
      <c r="A13" s="150"/>
      <c r="B13" s="148"/>
      <c r="C13" s="49"/>
      <c r="D13" s="49">
        <v>0.73958333333333337</v>
      </c>
      <c r="E13" s="50" t="s">
        <v>115</v>
      </c>
      <c r="F13" s="50"/>
      <c r="G13" s="49">
        <v>0.61458333333333337</v>
      </c>
      <c r="H13" s="49">
        <v>0.59375</v>
      </c>
      <c r="I13" s="49">
        <v>0.64583333333333337</v>
      </c>
      <c r="J13" s="49">
        <v>0.60416666666666663</v>
      </c>
      <c r="K13" s="49">
        <v>0.625</v>
      </c>
      <c r="L13" s="49">
        <v>0.69791666666666663</v>
      </c>
      <c r="M13" s="50"/>
      <c r="N13" s="49">
        <v>0.60416666666666663</v>
      </c>
      <c r="O13" s="49">
        <v>0.5625</v>
      </c>
      <c r="P13" s="49">
        <v>7.2916666666666671E-2</v>
      </c>
      <c r="Q13" s="49">
        <v>0.66666666666666663</v>
      </c>
      <c r="R13" s="49">
        <v>0.44791666666666669</v>
      </c>
      <c r="S13" s="67">
        <v>0.9375</v>
      </c>
      <c r="V13" s="60">
        <v>0.72916666666666663</v>
      </c>
      <c r="W13" s="60">
        <v>0.63541666666666663</v>
      </c>
      <c r="X13" s="60">
        <v>0.60416666666666663</v>
      </c>
      <c r="Y13" s="60">
        <v>0.57291666666666663</v>
      </c>
      <c r="Z13" s="16">
        <v>10.45</v>
      </c>
      <c r="AA13" s="60">
        <v>0.96875</v>
      </c>
      <c r="AB13" s="60">
        <v>0.52083333333333337</v>
      </c>
      <c r="AC13" s="60">
        <v>0.45833333333333331</v>
      </c>
      <c r="AD13" s="60">
        <v>0.52083333333333337</v>
      </c>
      <c r="AE13" s="60">
        <v>0.46875</v>
      </c>
      <c r="AF13" s="60">
        <v>0.9375</v>
      </c>
      <c r="AG13" s="49">
        <v>0.53125</v>
      </c>
      <c r="AH13" s="67">
        <v>0.60416666666666663</v>
      </c>
      <c r="AI13" s="67">
        <v>0.6875</v>
      </c>
      <c r="AJ13" s="67">
        <v>0.625</v>
      </c>
      <c r="AK13" s="165"/>
    </row>
    <row r="14" spans="1:41">
      <c r="A14" s="150"/>
      <c r="B14" s="148"/>
      <c r="C14" s="50"/>
      <c r="D14" s="50" t="s">
        <v>115</v>
      </c>
      <c r="E14" s="49">
        <v>0.80208333333333337</v>
      </c>
      <c r="F14" s="50"/>
      <c r="G14" s="50" t="s">
        <v>115</v>
      </c>
      <c r="H14" s="50" t="s">
        <v>115</v>
      </c>
      <c r="I14" s="50" t="s">
        <v>115</v>
      </c>
      <c r="J14" s="50" t="s">
        <v>119</v>
      </c>
      <c r="K14" s="50" t="s">
        <v>196</v>
      </c>
      <c r="L14" s="50" t="s">
        <v>115</v>
      </c>
      <c r="M14" s="50"/>
      <c r="N14" s="50" t="s">
        <v>115</v>
      </c>
      <c r="O14" s="50" t="s">
        <v>197</v>
      </c>
      <c r="P14" s="50" t="s">
        <v>115</v>
      </c>
      <c r="Q14" s="50" t="s">
        <v>115</v>
      </c>
      <c r="R14" s="50" t="s">
        <v>115</v>
      </c>
      <c r="S14" s="163" t="s">
        <v>115</v>
      </c>
      <c r="V14" s="16" t="s">
        <v>115</v>
      </c>
      <c r="W14" s="69" t="s">
        <v>115</v>
      </c>
      <c r="X14" s="16" t="s">
        <v>197</v>
      </c>
      <c r="Y14" s="16" t="s">
        <v>115</v>
      </c>
      <c r="Z14" s="16" t="s">
        <v>115</v>
      </c>
      <c r="AA14" s="16" t="s">
        <v>115</v>
      </c>
      <c r="AB14" s="60" t="s">
        <v>115</v>
      </c>
      <c r="AC14" s="60" t="s">
        <v>115</v>
      </c>
      <c r="AD14" s="60" t="s">
        <v>115</v>
      </c>
      <c r="AE14" s="60" t="s">
        <v>119</v>
      </c>
      <c r="AF14" s="60" t="s">
        <v>115</v>
      </c>
      <c r="AG14" s="49" t="s">
        <v>115</v>
      </c>
      <c r="AH14" s="66" t="s">
        <v>115</v>
      </c>
      <c r="AI14" s="166" t="s">
        <v>115</v>
      </c>
      <c r="AJ14" s="166" t="s">
        <v>196</v>
      </c>
    </row>
    <row r="15" spans="1:41" s="16" customFormat="1">
      <c r="A15" s="150"/>
      <c r="B15" s="148"/>
      <c r="C15" s="49"/>
      <c r="D15" s="49">
        <v>0.80208333333333337</v>
      </c>
      <c r="E15" s="50" t="s">
        <v>114</v>
      </c>
      <c r="F15" s="50"/>
      <c r="G15" s="49">
        <v>0.64583333333333337</v>
      </c>
      <c r="H15" s="49">
        <v>0.66666666666666663</v>
      </c>
      <c r="I15" s="49">
        <v>0.77083333333333337</v>
      </c>
      <c r="J15" s="49">
        <v>0.66666666666666663</v>
      </c>
      <c r="K15" s="49">
        <v>0.66666666666666663</v>
      </c>
      <c r="L15" s="49">
        <v>0.80208333333333337</v>
      </c>
      <c r="M15" s="50"/>
      <c r="N15" s="49">
        <v>0.6875</v>
      </c>
      <c r="O15" s="49">
        <v>0.71875</v>
      </c>
      <c r="P15" s="49">
        <v>0.13541666666666666</v>
      </c>
      <c r="Q15" s="49">
        <v>0.8125</v>
      </c>
      <c r="R15" s="50">
        <v>11.45</v>
      </c>
      <c r="S15" s="67">
        <v>0.95833333333333337</v>
      </c>
      <c r="T15" s="16" t="s">
        <v>336</v>
      </c>
      <c r="V15" s="60">
        <v>0.80208333333333337</v>
      </c>
      <c r="W15" s="60">
        <v>0.76041666666666663</v>
      </c>
      <c r="X15" s="60">
        <v>0.6875</v>
      </c>
      <c r="Y15" s="60">
        <v>0.71875</v>
      </c>
      <c r="Z15" s="60">
        <v>0.54166666666666663</v>
      </c>
      <c r="AA15" s="60">
        <v>0.54166666666666663</v>
      </c>
      <c r="AB15" s="60">
        <v>0.57291666666666663</v>
      </c>
      <c r="AC15" s="60" t="s">
        <v>200</v>
      </c>
      <c r="AD15" s="60">
        <v>0.55208333333333337</v>
      </c>
      <c r="AE15" s="60">
        <v>1.0416666666666666E-2</v>
      </c>
      <c r="AF15" s="60">
        <v>4.1666666666666664E-2</v>
      </c>
      <c r="AG15" s="49">
        <v>0.57291666666666663</v>
      </c>
      <c r="AH15" s="67">
        <v>0.67708333333333337</v>
      </c>
      <c r="AI15" s="67">
        <v>0.77083333333333337</v>
      </c>
      <c r="AJ15" s="67">
        <v>0.66666666666666663</v>
      </c>
      <c r="AK15"/>
      <c r="AL15"/>
      <c r="AM15"/>
      <c r="AN15"/>
      <c r="AO15"/>
    </row>
    <row r="16" spans="1:41">
      <c r="A16" s="150"/>
      <c r="B16" s="148"/>
      <c r="C16" s="50"/>
      <c r="D16" s="50" t="s">
        <v>114</v>
      </c>
      <c r="E16" s="49">
        <v>0.8125</v>
      </c>
      <c r="F16" s="50"/>
      <c r="G16" s="50" t="s">
        <v>114</v>
      </c>
      <c r="H16" s="50" t="s">
        <v>114</v>
      </c>
      <c r="I16" s="50" t="s">
        <v>114</v>
      </c>
      <c r="J16" s="50"/>
      <c r="K16" s="50" t="s">
        <v>324</v>
      </c>
      <c r="L16" s="50" t="s">
        <v>114</v>
      </c>
      <c r="M16" s="50"/>
      <c r="N16" s="50" t="s">
        <v>114</v>
      </c>
      <c r="O16" s="50"/>
      <c r="P16" s="50"/>
      <c r="Q16" s="50"/>
      <c r="R16" s="50" t="s">
        <v>123</v>
      </c>
      <c r="S16" s="163" t="s">
        <v>114</v>
      </c>
      <c r="V16" s="16" t="s">
        <v>114</v>
      </c>
      <c r="W16" s="16" t="s">
        <v>114</v>
      </c>
      <c r="X16" s="16" t="s">
        <v>114</v>
      </c>
      <c r="AB16" s="16" t="s">
        <v>114</v>
      </c>
      <c r="AC16" s="16" t="s">
        <v>114</v>
      </c>
      <c r="AD16" s="69" t="s">
        <v>114</v>
      </c>
      <c r="AE16" s="16" t="s">
        <v>114</v>
      </c>
      <c r="AG16" s="50" t="s">
        <v>114</v>
      </c>
      <c r="AH16" s="66" t="s">
        <v>324</v>
      </c>
      <c r="AI16" s="67" t="s">
        <v>114</v>
      </c>
      <c r="AJ16" s="166"/>
    </row>
    <row r="17" spans="1:37">
      <c r="A17" s="150"/>
      <c r="B17" s="148"/>
      <c r="C17" s="50"/>
      <c r="D17" s="49">
        <v>0.83333333333333337</v>
      </c>
      <c r="E17" s="50" t="s">
        <v>115</v>
      </c>
      <c r="F17" s="50"/>
      <c r="G17" s="49">
        <v>0.66666666666666663</v>
      </c>
      <c r="H17" s="49">
        <v>0.70833333333333337</v>
      </c>
      <c r="I17" s="49">
        <v>0.95833333333333337</v>
      </c>
      <c r="J17" s="50"/>
      <c r="K17" s="49">
        <v>0.77083333333333337</v>
      </c>
      <c r="L17" s="49">
        <v>0.95833333333333337</v>
      </c>
      <c r="M17" s="50"/>
      <c r="N17" s="49">
        <v>0.70833333333333337</v>
      </c>
      <c r="O17" s="50"/>
      <c r="P17" s="50"/>
      <c r="Q17" s="50"/>
      <c r="R17" s="49">
        <v>0.52083333333333337</v>
      </c>
      <c r="S17" s="67">
        <v>0</v>
      </c>
      <c r="V17" s="60">
        <v>0.83333333333333337</v>
      </c>
      <c r="W17" s="60">
        <v>0.82291666666666663</v>
      </c>
      <c r="X17" s="60">
        <v>0.80208333333333337</v>
      </c>
      <c r="AB17" s="60">
        <v>0.625</v>
      </c>
      <c r="AC17" s="60">
        <v>0.625</v>
      </c>
      <c r="AD17" s="60">
        <v>0.625</v>
      </c>
      <c r="AE17" s="60">
        <v>0.54166666666666663</v>
      </c>
      <c r="AF17" s="60"/>
      <c r="AG17" s="49">
        <v>0.61458333333333337</v>
      </c>
      <c r="AH17" s="67">
        <v>0.69791666666666663</v>
      </c>
      <c r="AI17" s="67">
        <v>0.94791666666666663</v>
      </c>
      <c r="AJ17" s="166"/>
      <c r="AK17" s="165"/>
    </row>
    <row r="18" spans="1:37">
      <c r="A18" s="150"/>
      <c r="B18" s="148"/>
      <c r="C18" s="50"/>
      <c r="D18" s="50" t="s">
        <v>115</v>
      </c>
      <c r="E18" s="49">
        <v>0.85416666666666663</v>
      </c>
      <c r="F18" s="50"/>
      <c r="G18" s="50" t="s">
        <v>115</v>
      </c>
      <c r="H18" s="50" t="s">
        <v>115</v>
      </c>
      <c r="I18" s="50" t="s">
        <v>124</v>
      </c>
      <c r="J18" s="50"/>
      <c r="K18" s="50" t="s">
        <v>115</v>
      </c>
      <c r="L18" s="50" t="s">
        <v>115</v>
      </c>
      <c r="M18" s="50"/>
      <c r="N18" s="50" t="s">
        <v>115</v>
      </c>
      <c r="O18" s="50"/>
      <c r="P18" s="50"/>
      <c r="Q18" s="50"/>
      <c r="R18" s="50" t="s">
        <v>115</v>
      </c>
      <c r="S18" s="66"/>
      <c r="V18" s="16" t="s">
        <v>197</v>
      </c>
      <c r="W18" s="16" t="s">
        <v>115</v>
      </c>
      <c r="X18" s="16" t="s">
        <v>197</v>
      </c>
      <c r="AB18" s="16" t="s">
        <v>115</v>
      </c>
      <c r="AC18" s="16" t="s">
        <v>196</v>
      </c>
      <c r="AD18" s="69" t="s">
        <v>115</v>
      </c>
      <c r="AE18" s="16" t="s">
        <v>115</v>
      </c>
      <c r="AG18" s="50" t="s">
        <v>115</v>
      </c>
      <c r="AH18" s="66" t="s">
        <v>115</v>
      </c>
      <c r="AI18" s="67" t="s">
        <v>115</v>
      </c>
      <c r="AJ18" s="166"/>
    </row>
    <row r="19" spans="1:37">
      <c r="A19" s="150"/>
      <c r="B19" s="148"/>
      <c r="C19" s="50"/>
      <c r="D19" s="49">
        <v>0.86458333333333337</v>
      </c>
      <c r="E19" s="50" t="s">
        <v>123</v>
      </c>
      <c r="F19" s="50"/>
      <c r="G19" s="49">
        <v>0.75</v>
      </c>
      <c r="H19" s="49">
        <v>0.72916666666666663</v>
      </c>
      <c r="I19" s="49">
        <v>0.63541666666666663</v>
      </c>
      <c r="J19" s="50"/>
      <c r="K19" s="49">
        <v>0.80208333333333337</v>
      </c>
      <c r="L19" s="49">
        <v>0.54166666666666663</v>
      </c>
      <c r="M19" s="50"/>
      <c r="N19" s="49">
        <v>0.80208333333333337</v>
      </c>
      <c r="O19" s="50"/>
      <c r="P19" s="50"/>
      <c r="Q19" s="50"/>
      <c r="R19" s="49">
        <v>0.55208333333333337</v>
      </c>
      <c r="S19" s="66"/>
      <c r="V19" s="60">
        <v>0.875</v>
      </c>
      <c r="W19" s="60">
        <v>0.85416666666666663</v>
      </c>
      <c r="X19" s="60">
        <v>0.82291666666666663</v>
      </c>
      <c r="AB19" s="60">
        <v>0.6875</v>
      </c>
      <c r="AC19" s="60">
        <v>0.72916666666666663</v>
      </c>
      <c r="AD19" s="60">
        <v>0.69791666666666663</v>
      </c>
      <c r="AE19" s="60">
        <v>0.59375</v>
      </c>
      <c r="AF19" s="60"/>
      <c r="AG19" s="49">
        <v>0.69791666666666663</v>
      </c>
      <c r="AH19" s="67">
        <v>0.71875</v>
      </c>
      <c r="AI19" s="67" t="s">
        <v>340</v>
      </c>
      <c r="AJ19" s="166"/>
    </row>
    <row r="20" spans="1:37">
      <c r="A20" s="150"/>
      <c r="B20" s="148"/>
      <c r="C20" s="50"/>
      <c r="D20" s="50" t="s">
        <v>114</v>
      </c>
      <c r="E20" s="49">
        <v>0.95833333333333337</v>
      </c>
      <c r="F20" s="50"/>
      <c r="G20" s="50" t="s">
        <v>114</v>
      </c>
      <c r="H20" s="50" t="s">
        <v>114</v>
      </c>
      <c r="I20" s="50"/>
      <c r="J20" s="50"/>
      <c r="K20" s="50" t="s">
        <v>114</v>
      </c>
      <c r="L20" s="50"/>
      <c r="M20" s="50"/>
      <c r="N20" s="50" t="s">
        <v>114</v>
      </c>
      <c r="O20" s="50"/>
      <c r="P20" s="50"/>
      <c r="Q20" s="50"/>
      <c r="R20" s="50" t="s">
        <v>114</v>
      </c>
      <c r="S20" s="66"/>
      <c r="V20" s="16" t="s">
        <v>114</v>
      </c>
      <c r="W20" s="16" t="s">
        <v>114</v>
      </c>
      <c r="X20" s="16" t="s">
        <v>114</v>
      </c>
      <c r="AB20" s="16" t="s">
        <v>114</v>
      </c>
      <c r="AD20" s="16" t="s">
        <v>114</v>
      </c>
      <c r="AE20" s="16" t="s">
        <v>338</v>
      </c>
      <c r="AG20" s="50" t="s">
        <v>114</v>
      </c>
      <c r="AH20" s="66" t="s">
        <v>114</v>
      </c>
      <c r="AI20" s="67"/>
    </row>
    <row r="21" spans="1:37">
      <c r="A21" s="150"/>
      <c r="B21" s="148"/>
      <c r="C21" s="50"/>
      <c r="D21" s="49">
        <v>0.94791666666666663</v>
      </c>
      <c r="E21" s="50" t="s">
        <v>119</v>
      </c>
      <c r="F21" s="50"/>
      <c r="G21" s="49">
        <v>0.83333333333333337</v>
      </c>
      <c r="H21" s="49">
        <v>0.84375</v>
      </c>
      <c r="I21" s="50"/>
      <c r="J21" s="50"/>
      <c r="K21" s="49">
        <v>0.83333333333333337</v>
      </c>
      <c r="L21" s="50"/>
      <c r="M21" s="50"/>
      <c r="N21" s="49">
        <v>0.83333333333333337</v>
      </c>
      <c r="O21" s="50"/>
      <c r="P21" s="50"/>
      <c r="Q21" s="50"/>
      <c r="R21" s="49">
        <v>0.5625</v>
      </c>
      <c r="S21" s="66"/>
      <c r="V21" s="60">
        <v>0.92708333333333337</v>
      </c>
      <c r="W21" s="60">
        <v>0.45833333333333331</v>
      </c>
      <c r="X21" s="60">
        <v>0.96875</v>
      </c>
      <c r="AB21" s="60">
        <v>0.72916666666666663</v>
      </c>
      <c r="AC21" s="60"/>
      <c r="AD21" s="60" t="s">
        <v>337</v>
      </c>
      <c r="AE21" s="60">
        <v>0.75</v>
      </c>
      <c r="AF21" s="60"/>
      <c r="AG21" s="49">
        <v>0.73958333333333337</v>
      </c>
      <c r="AH21" s="67">
        <v>0.75</v>
      </c>
      <c r="AI21" s="67"/>
      <c r="AJ21" s="60"/>
    </row>
    <row r="22" spans="1:37">
      <c r="A22" s="150"/>
      <c r="B22" s="148"/>
      <c r="C22" s="50"/>
      <c r="D22" s="57" t="s">
        <v>115</v>
      </c>
      <c r="E22" s="49">
        <v>0.58333333333333337</v>
      </c>
      <c r="F22" s="50"/>
      <c r="G22" s="50" t="s">
        <v>115</v>
      </c>
      <c r="H22" s="50" t="s">
        <v>115</v>
      </c>
      <c r="I22" s="50"/>
      <c r="J22" s="50"/>
      <c r="K22" s="50" t="s">
        <v>196</v>
      </c>
      <c r="L22" s="50"/>
      <c r="M22" s="50"/>
      <c r="N22" s="50" t="s">
        <v>115</v>
      </c>
      <c r="O22" s="50"/>
      <c r="P22" s="50"/>
      <c r="Q22" s="50"/>
      <c r="R22" s="50" t="s">
        <v>115</v>
      </c>
      <c r="S22" s="66"/>
      <c r="V22" s="16" t="s">
        <v>115</v>
      </c>
      <c r="W22" s="16" t="s">
        <v>115</v>
      </c>
      <c r="X22" s="16" t="s">
        <v>197</v>
      </c>
      <c r="AB22" s="16" t="s">
        <v>115</v>
      </c>
      <c r="AD22" s="16" t="s">
        <v>115</v>
      </c>
      <c r="AE22" s="16" t="s">
        <v>115</v>
      </c>
      <c r="AG22" s="50" t="s">
        <v>115</v>
      </c>
      <c r="AH22" s="66" t="s">
        <v>115</v>
      </c>
      <c r="AI22" s="67"/>
    </row>
    <row r="23" spans="1:37">
      <c r="A23" s="150"/>
      <c r="B23" s="148"/>
      <c r="C23" s="50"/>
      <c r="D23" s="149">
        <v>0.11458333333333333</v>
      </c>
      <c r="E23" s="50"/>
      <c r="F23" s="50"/>
      <c r="G23" s="49">
        <v>0.875</v>
      </c>
      <c r="H23" s="49">
        <v>0.875</v>
      </c>
      <c r="I23" s="50"/>
      <c r="J23" s="50"/>
      <c r="K23" s="49">
        <v>0.89583333333333337</v>
      </c>
      <c r="L23" s="50"/>
      <c r="M23" s="50"/>
      <c r="N23" s="49">
        <v>0.85416666666666663</v>
      </c>
      <c r="O23" s="50"/>
      <c r="P23" s="50"/>
      <c r="Q23" s="50"/>
      <c r="R23" s="49">
        <v>0.60416666666666663</v>
      </c>
      <c r="S23" s="66"/>
      <c r="V23" s="60">
        <v>4.1666666666666664E-2</v>
      </c>
      <c r="W23" s="60">
        <v>0.98958333333333337</v>
      </c>
      <c r="X23" s="60">
        <v>0.13541666666666666</v>
      </c>
      <c r="AB23" s="16">
        <v>6.45</v>
      </c>
      <c r="AD23" s="16">
        <v>7.45</v>
      </c>
      <c r="AE23" s="60">
        <v>0.8125</v>
      </c>
      <c r="AF23" s="60"/>
      <c r="AG23" s="49">
        <v>0.77083333333333337</v>
      </c>
      <c r="AH23" s="67">
        <v>0.83333333333333337</v>
      </c>
      <c r="AI23" s="67"/>
      <c r="AJ23" s="60"/>
    </row>
    <row r="24" spans="1:37">
      <c r="A24" s="150"/>
      <c r="B24" s="148"/>
      <c r="C24" s="50"/>
      <c r="D24" s="50"/>
      <c r="E24" s="50"/>
      <c r="F24" s="50"/>
      <c r="G24" s="50" t="s">
        <v>114</v>
      </c>
      <c r="H24" s="50" t="s">
        <v>114</v>
      </c>
      <c r="I24" s="50"/>
      <c r="J24" s="50"/>
      <c r="K24" s="50" t="s">
        <v>114</v>
      </c>
      <c r="L24" s="50"/>
      <c r="M24" s="50"/>
      <c r="N24" s="50" t="s">
        <v>114</v>
      </c>
      <c r="O24" s="50"/>
      <c r="P24" s="50"/>
      <c r="Q24" s="50"/>
      <c r="R24" s="57" t="s">
        <v>114</v>
      </c>
      <c r="S24" s="66"/>
      <c r="W24" s="16" t="s">
        <v>114</v>
      </c>
      <c r="AB24" s="16" t="s">
        <v>114</v>
      </c>
      <c r="AE24" s="16" t="s">
        <v>114</v>
      </c>
      <c r="AG24" s="50" t="s">
        <v>114</v>
      </c>
      <c r="AH24" s="66"/>
      <c r="AI24" s="67"/>
    </row>
    <row r="25" spans="1:37">
      <c r="A25" s="150"/>
      <c r="B25" s="148"/>
      <c r="C25" s="50"/>
      <c r="D25" s="50"/>
      <c r="E25" s="50"/>
      <c r="F25" s="50"/>
      <c r="G25" s="49">
        <v>0.98958333333333337</v>
      </c>
      <c r="H25" s="49">
        <v>0.94791666666666663</v>
      </c>
      <c r="I25" s="50"/>
      <c r="J25" s="50"/>
      <c r="K25" s="49">
        <v>0.97916666666666663</v>
      </c>
      <c r="L25" s="50"/>
      <c r="M25" s="50"/>
      <c r="N25" s="49">
        <v>0.95833333333333337</v>
      </c>
      <c r="O25" s="50"/>
      <c r="P25" s="50"/>
      <c r="Q25" s="50"/>
      <c r="R25" s="49">
        <v>0.63541666666666663</v>
      </c>
      <c r="S25" s="66"/>
      <c r="W25" s="60">
        <v>6.25E-2</v>
      </c>
      <c r="AB25" s="60">
        <v>0.92708333333333337</v>
      </c>
      <c r="AC25" s="60"/>
      <c r="AD25" s="60"/>
      <c r="AE25" s="60">
        <v>0.94791666666666663</v>
      </c>
      <c r="AF25" s="60"/>
      <c r="AG25" s="49">
        <v>0.84375</v>
      </c>
      <c r="AH25" s="66"/>
      <c r="AI25" s="67"/>
      <c r="AJ25" s="60"/>
    </row>
    <row r="26" spans="1:37">
      <c r="A26" s="150"/>
      <c r="B26" s="148"/>
      <c r="C26" s="50"/>
      <c r="D26" s="50"/>
      <c r="E26" s="50"/>
      <c r="F26" s="50"/>
      <c r="G26" s="50" t="s">
        <v>115</v>
      </c>
      <c r="H26" s="49">
        <v>0.53125</v>
      </c>
      <c r="I26" s="50"/>
      <c r="J26" s="50"/>
      <c r="K26" s="50" t="s">
        <v>115</v>
      </c>
      <c r="L26" s="50"/>
      <c r="M26" s="50"/>
      <c r="N26" s="57" t="s">
        <v>115</v>
      </c>
      <c r="O26" s="50"/>
      <c r="P26" s="50"/>
      <c r="Q26" s="50"/>
      <c r="R26" s="57" t="s">
        <v>115</v>
      </c>
      <c r="S26" s="66"/>
      <c r="W26" s="16" t="s">
        <v>197</v>
      </c>
      <c r="AB26" s="16" t="s">
        <v>115</v>
      </c>
      <c r="AE26" s="16" t="s">
        <v>115</v>
      </c>
      <c r="AG26" s="50" t="s">
        <v>115</v>
      </c>
      <c r="AH26" s="66"/>
      <c r="AI26" s="67"/>
    </row>
    <row r="27" spans="1:37">
      <c r="A27" s="150"/>
      <c r="B27" s="148"/>
      <c r="C27" s="50"/>
      <c r="D27" s="50"/>
      <c r="E27" s="50"/>
      <c r="F27" s="50"/>
      <c r="G27" s="49">
        <v>9.375E-2</v>
      </c>
      <c r="H27" s="50"/>
      <c r="I27" s="50"/>
      <c r="J27" s="50"/>
      <c r="K27" s="49">
        <v>0.54166666666666663</v>
      </c>
      <c r="L27" s="50"/>
      <c r="M27" s="50"/>
      <c r="N27" s="49">
        <v>0.625</v>
      </c>
      <c r="O27" s="50"/>
      <c r="P27" s="50"/>
      <c r="Q27" s="50"/>
      <c r="R27" s="49">
        <v>0.69791666666666663</v>
      </c>
      <c r="S27" s="66"/>
      <c r="W27" s="60">
        <v>0.63541666666666663</v>
      </c>
      <c r="AB27" s="60">
        <v>4.1666666666666664E-2</v>
      </c>
      <c r="AC27" s="60"/>
      <c r="AD27" s="60"/>
      <c r="AE27" s="60">
        <v>4.1666666666666664E-2</v>
      </c>
      <c r="AF27" s="60"/>
      <c r="AG27" s="49">
        <v>0.86458333333333337</v>
      </c>
      <c r="AH27" s="66"/>
      <c r="AI27" s="67"/>
      <c r="AJ27" s="60"/>
    </row>
    <row r="28" spans="1:37">
      <c r="A28" s="150"/>
      <c r="B28" s="148"/>
      <c r="C28" s="50"/>
      <c r="D28" s="50"/>
      <c r="E28" s="50"/>
      <c r="F28" s="50"/>
      <c r="G28" s="50"/>
      <c r="H28" s="50"/>
      <c r="I28" s="50"/>
      <c r="J28" s="50"/>
      <c r="K28" s="50"/>
      <c r="L28" s="50"/>
      <c r="M28" s="50"/>
      <c r="N28" s="50"/>
      <c r="O28" s="50"/>
      <c r="P28" s="50"/>
      <c r="Q28" s="50"/>
      <c r="R28" s="57" t="s">
        <v>114</v>
      </c>
      <c r="S28" s="66"/>
      <c r="AG28" s="50" t="s">
        <v>114</v>
      </c>
      <c r="AH28" s="66"/>
      <c r="AI28" s="67"/>
    </row>
    <row r="29" spans="1:37">
      <c r="A29" s="150"/>
      <c r="B29" s="148"/>
      <c r="C29" s="50"/>
      <c r="D29" s="50"/>
      <c r="E29" s="50"/>
      <c r="F29" s="50"/>
      <c r="G29" s="50"/>
      <c r="H29" s="50"/>
      <c r="I29" s="50"/>
      <c r="J29" s="50"/>
      <c r="K29" s="50"/>
      <c r="L29" s="50"/>
      <c r="M29" s="50"/>
      <c r="N29" s="50"/>
      <c r="O29" s="50"/>
      <c r="P29" s="50"/>
      <c r="Q29" s="50"/>
      <c r="R29" s="49">
        <v>0.77083333333333337</v>
      </c>
      <c r="S29" s="66"/>
      <c r="AG29" s="49">
        <v>0.95833333333333337</v>
      </c>
      <c r="AH29" s="66"/>
      <c r="AI29" s="67"/>
    </row>
    <row r="30" spans="1:37">
      <c r="A30" s="150"/>
      <c r="B30" s="148"/>
      <c r="C30" s="50"/>
      <c r="D30" s="50"/>
      <c r="E30" s="50"/>
      <c r="F30" s="50"/>
      <c r="G30" s="50"/>
      <c r="H30" s="50"/>
      <c r="I30" s="50"/>
      <c r="J30" s="50"/>
      <c r="K30" s="50"/>
      <c r="L30" s="50"/>
      <c r="M30" s="50"/>
      <c r="N30" s="50"/>
      <c r="O30" s="50"/>
      <c r="P30" s="50"/>
      <c r="Q30" s="50"/>
      <c r="R30" s="50" t="s">
        <v>115</v>
      </c>
      <c r="S30" s="66"/>
      <c r="AG30" s="50" t="s">
        <v>115</v>
      </c>
      <c r="AH30" s="66"/>
      <c r="AI30" s="67"/>
    </row>
    <row r="31" spans="1:37" ht="15.75" thickBot="1">
      <c r="A31" s="151"/>
      <c r="B31" s="152"/>
      <c r="C31" s="63"/>
      <c r="D31" s="63"/>
      <c r="E31" s="63"/>
      <c r="F31" s="63"/>
      <c r="G31" s="63"/>
      <c r="H31" s="63"/>
      <c r="I31" s="63"/>
      <c r="J31" s="63"/>
      <c r="K31" s="63"/>
      <c r="L31" s="63"/>
      <c r="M31" s="63"/>
      <c r="N31" s="63"/>
      <c r="O31" s="63"/>
      <c r="P31" s="63"/>
      <c r="Q31" s="63"/>
      <c r="R31" s="62">
        <v>0.79166666666666663</v>
      </c>
      <c r="S31" s="164"/>
      <c r="T31" s="175"/>
      <c r="U31" s="175"/>
      <c r="V31" s="175"/>
      <c r="W31" s="175"/>
      <c r="X31" s="175"/>
      <c r="Y31" s="175"/>
      <c r="Z31" s="175"/>
      <c r="AA31" s="175"/>
      <c r="AB31" s="175"/>
      <c r="AC31" s="175"/>
      <c r="AD31" s="175"/>
      <c r="AE31" s="175"/>
      <c r="AF31" s="175"/>
      <c r="AG31" s="62">
        <v>0.125</v>
      </c>
      <c r="AH31" s="164"/>
    </row>
    <row r="32" spans="1:37">
      <c r="A32" s="168"/>
      <c r="B32" s="169"/>
      <c r="C32" s="170"/>
      <c r="D32" s="170"/>
      <c r="E32" s="170"/>
      <c r="F32" s="170"/>
      <c r="G32" s="170"/>
      <c r="H32" s="170"/>
      <c r="I32" s="170"/>
      <c r="J32" s="170"/>
      <c r="K32" s="170"/>
      <c r="L32" s="170"/>
      <c r="M32" s="170"/>
      <c r="N32" s="170"/>
      <c r="O32" s="170"/>
      <c r="P32" s="170"/>
      <c r="Q32" s="170"/>
      <c r="R32" s="170" t="s">
        <v>114</v>
      </c>
      <c r="S32" s="171"/>
    </row>
    <row r="33" spans="1:37">
      <c r="A33" s="150"/>
      <c r="B33" s="148"/>
      <c r="C33" s="50"/>
      <c r="D33" s="50"/>
      <c r="E33" s="50"/>
      <c r="F33" s="50"/>
      <c r="G33" s="50"/>
      <c r="H33" s="50"/>
      <c r="I33" s="50"/>
      <c r="J33" s="50"/>
      <c r="K33" s="50"/>
      <c r="L33" s="50"/>
      <c r="M33" s="50"/>
      <c r="N33" s="50"/>
      <c r="O33" s="50"/>
      <c r="P33" s="50"/>
      <c r="Q33" s="50"/>
      <c r="R33" s="49">
        <v>0.83333333333333337</v>
      </c>
      <c r="S33" s="66"/>
    </row>
    <row r="34" spans="1:37">
      <c r="A34" s="150"/>
      <c r="B34" s="148"/>
      <c r="C34" s="50"/>
      <c r="D34" s="50"/>
      <c r="E34" s="50"/>
      <c r="F34" s="50"/>
      <c r="G34" s="50"/>
      <c r="H34" s="50"/>
      <c r="I34" s="50"/>
      <c r="J34" s="50"/>
      <c r="K34" s="50"/>
      <c r="L34" s="50"/>
      <c r="M34" s="50"/>
      <c r="N34" s="50"/>
      <c r="O34" s="50"/>
      <c r="P34" s="50"/>
      <c r="Q34" s="50"/>
      <c r="R34" s="50" t="s">
        <v>115</v>
      </c>
      <c r="S34" s="66"/>
    </row>
    <row r="35" spans="1:37">
      <c r="A35" s="150"/>
      <c r="B35" s="148"/>
      <c r="C35" s="50"/>
      <c r="D35" s="50"/>
      <c r="E35" s="50"/>
      <c r="F35" s="50"/>
      <c r="G35" s="50"/>
      <c r="H35" s="50"/>
      <c r="I35" s="50"/>
      <c r="J35" s="50"/>
      <c r="K35" s="50"/>
      <c r="L35" s="50"/>
      <c r="M35" s="50"/>
      <c r="N35" s="50"/>
      <c r="O35" s="50"/>
      <c r="P35" s="50"/>
      <c r="Q35" s="50"/>
      <c r="R35" s="49">
        <v>0.85416666666666663</v>
      </c>
      <c r="S35" s="66"/>
    </row>
    <row r="36" spans="1:37">
      <c r="A36" s="150"/>
      <c r="B36" s="148"/>
      <c r="C36" s="50"/>
      <c r="D36" s="50"/>
      <c r="E36" s="50"/>
      <c r="F36" s="50"/>
      <c r="G36" s="50"/>
      <c r="H36" s="50"/>
      <c r="I36" s="50"/>
      <c r="J36" s="50"/>
      <c r="K36" s="50"/>
      <c r="L36" s="50"/>
      <c r="M36" s="50"/>
      <c r="N36" s="50"/>
      <c r="O36" s="50"/>
      <c r="P36" s="50"/>
      <c r="Q36" s="50"/>
      <c r="R36" s="49" t="s">
        <v>114</v>
      </c>
      <c r="S36" s="66"/>
    </row>
    <row r="37" spans="1:37">
      <c r="A37" s="150"/>
      <c r="B37" s="148"/>
      <c r="C37" s="50"/>
      <c r="D37" s="50"/>
      <c r="E37" s="50"/>
      <c r="F37" s="50"/>
      <c r="G37" s="50"/>
      <c r="H37" s="50"/>
      <c r="I37" s="50"/>
      <c r="J37" s="50"/>
      <c r="K37" s="50"/>
      <c r="L37" s="50"/>
      <c r="M37" s="50"/>
      <c r="N37" s="50"/>
      <c r="O37" s="50"/>
      <c r="P37" s="50"/>
      <c r="Q37" s="50"/>
      <c r="R37" s="49">
        <v>0.94791666666666663</v>
      </c>
      <c r="S37" s="66"/>
    </row>
    <row r="38" spans="1:37">
      <c r="A38" s="150"/>
      <c r="B38" s="148"/>
      <c r="C38" s="50"/>
      <c r="D38" s="50"/>
      <c r="E38" s="50"/>
      <c r="F38" s="50"/>
      <c r="G38" s="50"/>
      <c r="H38" s="50"/>
      <c r="I38" s="50"/>
      <c r="J38" s="50"/>
      <c r="K38" s="50"/>
      <c r="L38" s="50"/>
      <c r="M38" s="50"/>
      <c r="N38" s="50"/>
      <c r="O38" s="50"/>
      <c r="P38" s="50"/>
      <c r="Q38" s="50"/>
      <c r="R38" s="49" t="s">
        <v>196</v>
      </c>
      <c r="S38" s="66"/>
    </row>
    <row r="39" spans="1:37" ht="15.75" thickBot="1">
      <c r="A39" s="151"/>
      <c r="B39" s="152"/>
      <c r="C39" s="63"/>
      <c r="D39" s="63"/>
      <c r="E39" s="63"/>
      <c r="F39" s="63"/>
      <c r="G39" s="63"/>
      <c r="H39" s="63"/>
      <c r="I39" s="63"/>
      <c r="J39" s="63"/>
      <c r="K39" s="63"/>
      <c r="L39" s="63"/>
      <c r="M39" s="63"/>
      <c r="N39" s="63"/>
      <c r="O39" s="63"/>
      <c r="P39" s="63"/>
      <c r="Q39" s="63"/>
      <c r="R39" s="62">
        <v>5.2083333333333336E-2</v>
      </c>
      <c r="S39" s="164"/>
    </row>
    <row r="40" spans="1:37">
      <c r="A40" t="s">
        <v>326</v>
      </c>
      <c r="B40">
        <f>SUM(C40:BH40)</f>
        <v>19.25</v>
      </c>
      <c r="C40" s="16">
        <v>0</v>
      </c>
      <c r="D40" s="16">
        <v>3.5</v>
      </c>
      <c r="E40" s="16">
        <v>2.5</v>
      </c>
      <c r="G40" s="16">
        <v>0</v>
      </c>
      <c r="Q40" s="16">
        <v>5</v>
      </c>
      <c r="R40" s="16">
        <v>4.75</v>
      </c>
      <c r="S40" s="16">
        <v>3.5</v>
      </c>
      <c r="T40" s="16">
        <v>0</v>
      </c>
      <c r="U40" s="16">
        <v>0</v>
      </c>
      <c r="V40" s="16">
        <v>0</v>
      </c>
      <c r="W40" s="16">
        <v>0</v>
      </c>
      <c r="X40" s="16">
        <v>0</v>
      </c>
      <c r="Y40" s="16">
        <v>0</v>
      </c>
      <c r="Z40" s="16">
        <v>0</v>
      </c>
      <c r="AA40" s="16">
        <v>0</v>
      </c>
      <c r="AB40" s="16">
        <v>0</v>
      </c>
    </row>
    <row r="41" spans="1:37">
      <c r="A41" t="s">
        <v>327</v>
      </c>
      <c r="B41">
        <f>SUM(C41:BH41)</f>
        <v>137.25</v>
      </c>
      <c r="C41" s="16">
        <f t="shared" ref="C41:H41" si="0">C2-C40</f>
        <v>2.75</v>
      </c>
      <c r="D41" s="16">
        <f t="shared" si="0"/>
        <v>7.25</v>
      </c>
      <c r="E41" s="16">
        <f t="shared" si="0"/>
        <v>7.75</v>
      </c>
      <c r="F41" s="16">
        <f t="shared" si="0"/>
        <v>0</v>
      </c>
      <c r="G41" s="16">
        <f t="shared" si="0"/>
        <v>8.75</v>
      </c>
      <c r="H41" s="16">
        <f t="shared" si="0"/>
        <v>7</v>
      </c>
      <c r="I41" s="16">
        <f>(I2-I40)/2</f>
        <v>5.125</v>
      </c>
      <c r="J41" s="16">
        <f>(J2-J40)/2</f>
        <v>2.25</v>
      </c>
      <c r="K41" s="16">
        <f>(K2-K40)/2</f>
        <v>4.875</v>
      </c>
      <c r="L41" s="16">
        <f>(L2-L40)/2</f>
        <v>3.75</v>
      </c>
      <c r="M41" s="16">
        <f>(M2-M40)/2</f>
        <v>0.5</v>
      </c>
      <c r="N41" s="16">
        <f t="shared" ref="N41:AB41" si="1">N2-N40</f>
        <v>12.75</v>
      </c>
      <c r="O41" s="16">
        <f t="shared" si="1"/>
        <v>5.25</v>
      </c>
      <c r="P41" s="16">
        <f t="shared" si="1"/>
        <v>2.5</v>
      </c>
      <c r="Q41" s="16">
        <f t="shared" si="1"/>
        <v>0</v>
      </c>
      <c r="R41" s="16">
        <f t="shared" si="1"/>
        <v>3.5</v>
      </c>
      <c r="S41" s="16">
        <f t="shared" si="1"/>
        <v>0</v>
      </c>
      <c r="T41" s="16">
        <f t="shared" si="1"/>
        <v>15</v>
      </c>
      <c r="U41" s="16">
        <f t="shared" si="1"/>
        <v>2.5</v>
      </c>
      <c r="V41" s="16">
        <f t="shared" si="1"/>
        <v>8</v>
      </c>
      <c r="W41" s="16">
        <f t="shared" si="1"/>
        <v>9.75</v>
      </c>
      <c r="X41" s="16">
        <f t="shared" si="1"/>
        <v>8</v>
      </c>
      <c r="Y41" s="16">
        <f t="shared" si="1"/>
        <v>5.25</v>
      </c>
      <c r="Z41" s="16">
        <f t="shared" si="1"/>
        <v>3.25</v>
      </c>
      <c r="AA41" s="16">
        <f t="shared" si="1"/>
        <v>2.5</v>
      </c>
      <c r="AB41" s="16">
        <f t="shared" si="1"/>
        <v>9</v>
      </c>
      <c r="AK41" s="16"/>
    </row>
  </sheetData>
  <mergeCells count="3">
    <mergeCell ref="A1:B1"/>
    <mergeCell ref="A2:B2"/>
    <mergeCell ref="A3:B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CD4C5-6D88-41C1-9909-C52B4490C6AA}">
  <dimension ref="A1:Z23"/>
  <sheetViews>
    <sheetView zoomScale="91" zoomScaleNormal="91" workbookViewId="0">
      <selection activeCell="G20" sqref="G20"/>
    </sheetView>
  </sheetViews>
  <sheetFormatPr defaultRowHeight="15"/>
  <cols>
    <col min="3" max="3" width="12.28515625" style="16" customWidth="1"/>
    <col min="4" max="6" width="12.85546875" style="16" customWidth="1"/>
    <col min="7" max="7" width="14.42578125" style="16" customWidth="1"/>
    <col min="8" max="8" width="16.140625" style="16" customWidth="1"/>
    <col min="9" max="9" width="18.85546875" style="16" customWidth="1"/>
    <col min="10" max="14" width="16.140625" style="16" customWidth="1"/>
    <col min="15" max="18" width="12.5703125" style="16" customWidth="1"/>
    <col min="19" max="21" width="12.28515625" style="16" customWidth="1"/>
    <col min="22" max="22" width="18.140625" customWidth="1"/>
    <col min="24" max="24" width="13.42578125" customWidth="1"/>
    <col min="25" max="25" width="14.85546875" customWidth="1"/>
  </cols>
  <sheetData>
    <row r="1" spans="1:26" s="99" customFormat="1" ht="30.75" thickBot="1">
      <c r="A1" s="332" t="s">
        <v>108</v>
      </c>
      <c r="B1" s="333"/>
      <c r="C1" s="96">
        <v>45091</v>
      </c>
      <c r="D1" s="136">
        <v>45092</v>
      </c>
      <c r="E1" s="96">
        <v>45093</v>
      </c>
      <c r="F1" s="96">
        <v>45094</v>
      </c>
      <c r="G1" s="96">
        <v>45095</v>
      </c>
      <c r="H1" s="96">
        <v>45096</v>
      </c>
      <c r="I1" s="96">
        <v>45097</v>
      </c>
      <c r="J1" s="96">
        <v>45098</v>
      </c>
      <c r="K1" s="96">
        <v>45099</v>
      </c>
      <c r="L1" s="96">
        <v>45100</v>
      </c>
      <c r="M1" s="96">
        <v>45101</v>
      </c>
      <c r="N1" s="96">
        <v>45102</v>
      </c>
      <c r="O1" s="96">
        <v>45103</v>
      </c>
      <c r="P1" s="96">
        <v>45104</v>
      </c>
      <c r="Q1" s="96">
        <v>45105</v>
      </c>
      <c r="R1" s="96">
        <v>45106</v>
      </c>
      <c r="S1" s="96">
        <v>45107</v>
      </c>
      <c r="T1" s="96">
        <v>45108</v>
      </c>
      <c r="U1" s="96">
        <v>45109</v>
      </c>
      <c r="V1" s="97" t="s">
        <v>118</v>
      </c>
      <c r="W1" s="97">
        <f>SUM(W2:W7)</f>
        <v>0</v>
      </c>
      <c r="X1" s="97" t="s">
        <v>116</v>
      </c>
      <c r="Y1" s="97" t="s">
        <v>117</v>
      </c>
      <c r="Z1" s="98"/>
    </row>
    <row r="2" spans="1:26" s="99" customFormat="1">
      <c r="A2" s="334" t="s">
        <v>109</v>
      </c>
      <c r="B2" s="335"/>
      <c r="C2" s="122">
        <v>5.75</v>
      </c>
      <c r="D2" s="137">
        <v>10</v>
      </c>
      <c r="E2" s="132">
        <v>0.75</v>
      </c>
      <c r="F2" s="101"/>
      <c r="G2" s="101"/>
      <c r="H2" s="101"/>
      <c r="I2" s="101"/>
      <c r="J2" s="100"/>
      <c r="K2" s="100"/>
      <c r="L2" s="100"/>
      <c r="M2" s="100"/>
      <c r="N2" s="100"/>
      <c r="O2" s="100"/>
      <c r="P2" s="100"/>
      <c r="Q2" s="100"/>
      <c r="R2" s="100"/>
      <c r="S2" s="100"/>
      <c r="T2" s="100"/>
      <c r="U2" s="100"/>
      <c r="V2" s="102" t="s">
        <v>108</v>
      </c>
      <c r="W2" s="102"/>
      <c r="X2" s="102" t="str">
        <f>D4</f>
        <v>Start</v>
      </c>
      <c r="Y2" s="102" t="e">
        <f>X2-W1</f>
        <v>#VALUE!</v>
      </c>
      <c r="Z2" s="103"/>
    </row>
    <row r="3" spans="1:26" s="99" customFormat="1" ht="16.5" customHeight="1">
      <c r="A3" s="334" t="s">
        <v>110</v>
      </c>
      <c r="B3" s="335"/>
      <c r="C3" s="123"/>
      <c r="D3" s="138"/>
      <c r="E3" s="132"/>
      <c r="F3" s="101"/>
      <c r="G3" s="101"/>
      <c r="H3" s="101"/>
      <c r="I3" s="101"/>
      <c r="J3" s="104"/>
      <c r="K3" s="100"/>
      <c r="L3" s="100"/>
      <c r="M3" s="100"/>
      <c r="N3" s="100"/>
      <c r="O3" s="100"/>
      <c r="P3" s="100"/>
      <c r="Q3" s="100"/>
      <c r="R3" s="100"/>
      <c r="S3" s="100"/>
      <c r="T3" s="100"/>
      <c r="U3" s="100"/>
      <c r="V3" s="105"/>
      <c r="W3" s="102"/>
      <c r="X3" s="102"/>
      <c r="Y3" s="102"/>
      <c r="Z3" s="103"/>
    </row>
    <row r="4" spans="1:26" s="99" customFormat="1" ht="15.75">
      <c r="A4" s="106" t="s">
        <v>112</v>
      </c>
      <c r="B4" s="107">
        <f>SUM(C2:U2)</f>
        <v>16.5</v>
      </c>
      <c r="C4" s="124" t="s">
        <v>114</v>
      </c>
      <c r="D4" s="139" t="s">
        <v>114</v>
      </c>
      <c r="E4" s="132"/>
      <c r="F4" s="101"/>
      <c r="G4" s="101"/>
      <c r="H4" s="101"/>
      <c r="I4" s="101"/>
      <c r="J4" s="100"/>
      <c r="K4" s="100"/>
      <c r="L4" s="100"/>
      <c r="M4" s="100"/>
      <c r="N4" s="100"/>
      <c r="O4" s="100" t="s">
        <v>114</v>
      </c>
      <c r="P4" s="100" t="s">
        <v>114</v>
      </c>
      <c r="Q4" s="100" t="s">
        <v>114</v>
      </c>
      <c r="R4" s="100" t="s">
        <v>114</v>
      </c>
      <c r="S4" s="100"/>
      <c r="T4" s="100"/>
      <c r="U4" s="100"/>
      <c r="V4" s="105"/>
      <c r="W4" s="102"/>
      <c r="X4" s="102"/>
      <c r="Y4" s="102"/>
      <c r="Z4" s="103"/>
    </row>
    <row r="5" spans="1:26" s="111" customFormat="1" ht="15.75">
      <c r="A5" s="106" t="s">
        <v>251</v>
      </c>
      <c r="B5" s="107">
        <f>B4*700</f>
        <v>11550</v>
      </c>
      <c r="C5" s="125">
        <v>0.76041666666666663</v>
      </c>
      <c r="D5" s="140">
        <v>0.44791666666666669</v>
      </c>
      <c r="E5" s="133"/>
      <c r="F5" s="101"/>
      <c r="G5" s="101"/>
      <c r="H5" s="101"/>
      <c r="I5" s="101"/>
      <c r="J5" s="108"/>
      <c r="K5" s="108"/>
      <c r="L5" s="108"/>
      <c r="M5" s="108"/>
      <c r="N5" s="108"/>
      <c r="O5" s="101"/>
      <c r="P5" s="101"/>
      <c r="Q5" s="101"/>
      <c r="R5" s="108"/>
      <c r="S5" s="108"/>
      <c r="T5" s="108"/>
      <c r="U5" s="108"/>
      <c r="V5" s="105"/>
      <c r="W5" s="102"/>
      <c r="X5" s="109"/>
      <c r="Y5" s="109"/>
      <c r="Z5" s="110"/>
    </row>
    <row r="6" spans="1:26" s="111" customFormat="1" ht="27.75" customHeight="1">
      <c r="A6" s="106" t="s">
        <v>118</v>
      </c>
      <c r="B6" s="107">
        <v>10000</v>
      </c>
      <c r="C6" s="126" t="s">
        <v>115</v>
      </c>
      <c r="D6" s="141" t="s">
        <v>119</v>
      </c>
      <c r="E6" s="134"/>
      <c r="F6" s="101"/>
      <c r="G6" s="108"/>
      <c r="H6" s="101"/>
      <c r="I6" s="101"/>
      <c r="J6" s="101"/>
      <c r="K6" s="101"/>
      <c r="L6" s="101"/>
      <c r="M6" s="101"/>
      <c r="N6" s="101"/>
      <c r="O6" s="101"/>
      <c r="P6" s="112"/>
      <c r="Q6" s="101"/>
      <c r="R6" s="101"/>
      <c r="S6" s="101"/>
      <c r="T6" s="101"/>
      <c r="U6" s="101"/>
      <c r="V6" s="105"/>
      <c r="W6" s="102"/>
      <c r="X6" s="109"/>
      <c r="Y6" s="109"/>
      <c r="Z6" s="110"/>
    </row>
    <row r="7" spans="1:26" s="111" customFormat="1" ht="16.5" thickBot="1">
      <c r="A7" s="113" t="s">
        <v>252</v>
      </c>
      <c r="B7" s="114">
        <f>B5-B6</f>
        <v>1550</v>
      </c>
      <c r="C7" s="127">
        <v>0.80208333333333337</v>
      </c>
      <c r="D7" s="142">
        <v>0.54166666666666663</v>
      </c>
      <c r="E7" s="135"/>
      <c r="F7" s="117"/>
      <c r="G7" s="115"/>
      <c r="H7" s="116"/>
      <c r="I7" s="116"/>
      <c r="J7" s="116"/>
      <c r="K7" s="116"/>
      <c r="L7" s="116"/>
      <c r="M7" s="116"/>
      <c r="N7" s="116"/>
      <c r="O7" s="116"/>
      <c r="P7" s="118"/>
      <c r="Q7" s="118"/>
      <c r="R7" s="118"/>
      <c r="S7" s="118"/>
      <c r="T7" s="118"/>
      <c r="U7" s="118"/>
      <c r="V7" s="119"/>
      <c r="W7" s="120"/>
      <c r="X7" s="120">
        <f>_xlfn.LET(_xlpm.x,0,0)</f>
        <v>0</v>
      </c>
      <c r="Y7" s="120"/>
      <c r="Z7" s="121"/>
    </row>
    <row r="8" spans="1:26" s="16" customFormat="1">
      <c r="A8"/>
      <c r="B8"/>
      <c r="C8" s="128" t="s">
        <v>120</v>
      </c>
      <c r="D8" s="95" t="s">
        <v>114</v>
      </c>
      <c r="V8"/>
      <c r="W8"/>
      <c r="X8"/>
      <c r="Y8"/>
      <c r="Z8"/>
    </row>
    <row r="9" spans="1:26" s="16" customFormat="1">
      <c r="A9"/>
      <c r="B9"/>
      <c r="C9" s="129">
        <v>0.82291666666666663</v>
      </c>
      <c r="D9" s="143" t="s">
        <v>322</v>
      </c>
      <c r="V9"/>
      <c r="W9"/>
      <c r="X9"/>
      <c r="Y9"/>
      <c r="Z9"/>
    </row>
    <row r="10" spans="1:26" s="16" customFormat="1">
      <c r="A10"/>
      <c r="B10"/>
      <c r="C10" s="130" t="s">
        <v>115</v>
      </c>
      <c r="D10" s="95" t="s">
        <v>119</v>
      </c>
      <c r="V10"/>
      <c r="W10"/>
      <c r="X10"/>
      <c r="Y10"/>
      <c r="Z10"/>
    </row>
    <row r="11" spans="1:26" s="16" customFormat="1">
      <c r="A11"/>
      <c r="B11"/>
      <c r="C11" s="129">
        <v>0.875</v>
      </c>
      <c r="D11" s="94">
        <v>0.6875</v>
      </c>
      <c r="V11"/>
      <c r="W11"/>
      <c r="X11"/>
      <c r="Y11"/>
      <c r="Z11"/>
    </row>
    <row r="12" spans="1:26" s="16" customFormat="1">
      <c r="A12"/>
      <c r="B12"/>
      <c r="C12" s="130" t="s">
        <v>114</v>
      </c>
      <c r="D12" s="95" t="s">
        <v>114</v>
      </c>
      <c r="V12"/>
      <c r="W12"/>
      <c r="X12"/>
      <c r="Y12"/>
      <c r="Z12"/>
    </row>
    <row r="13" spans="1:26">
      <c r="C13" s="129">
        <v>0.96875</v>
      </c>
      <c r="D13" s="94">
        <v>0.70833333333333337</v>
      </c>
    </row>
    <row r="14" spans="1:26">
      <c r="C14" s="130" t="s">
        <v>119</v>
      </c>
      <c r="D14" s="95" t="s">
        <v>119</v>
      </c>
    </row>
    <row r="15" spans="1:26" s="16" customFormat="1" ht="15.75" thickBot="1">
      <c r="A15"/>
      <c r="B15"/>
      <c r="C15" s="131">
        <v>0.61458333333333337</v>
      </c>
      <c r="D15" s="94">
        <v>0.80208333333333337</v>
      </c>
      <c r="V15"/>
      <c r="W15"/>
      <c r="X15"/>
      <c r="Y15"/>
      <c r="Z15"/>
    </row>
    <row r="16" spans="1:26">
      <c r="D16" s="95" t="s">
        <v>123</v>
      </c>
    </row>
    <row r="17" spans="4:10">
      <c r="D17" s="95">
        <v>7.45</v>
      </c>
    </row>
    <row r="18" spans="4:10">
      <c r="D18" s="95" t="s">
        <v>115</v>
      </c>
    </row>
    <row r="19" spans="4:10">
      <c r="D19" s="95">
        <v>8.4499999999999993</v>
      </c>
      <c r="I19" s="16">
        <f t="shared" ref="I19" ca="1" si="0">RANDBETWEEN(1,2)</f>
        <v>1</v>
      </c>
      <c r="J19" s="16">
        <v>1</v>
      </c>
    </row>
    <row r="20" spans="4:10">
      <c r="D20" s="95" t="s">
        <v>114</v>
      </c>
    </row>
    <row r="21" spans="4:10">
      <c r="D21" s="94">
        <v>0.94791666666666663</v>
      </c>
    </row>
    <row r="22" spans="4:10">
      <c r="D22" s="143" t="s">
        <v>119</v>
      </c>
    </row>
    <row r="23" spans="4:10" ht="15.75" thickBot="1">
      <c r="D23" s="144" t="s">
        <v>323</v>
      </c>
    </row>
  </sheetData>
  <mergeCells count="3">
    <mergeCell ref="A1:B1"/>
    <mergeCell ref="A2:B2"/>
    <mergeCell ref="A3:B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93D6C-9BDD-4ED2-9CB0-D2FAC8CE1379}">
  <dimension ref="A3:H55"/>
  <sheetViews>
    <sheetView topLeftCell="A9" workbookViewId="0">
      <selection activeCell="G21" sqref="G21"/>
    </sheetView>
  </sheetViews>
  <sheetFormatPr defaultRowHeight="15"/>
  <cols>
    <col min="2" max="2" width="40" customWidth="1"/>
    <col min="3" max="8" width="7.7109375" customWidth="1"/>
  </cols>
  <sheetData>
    <row r="3" spans="1:5">
      <c r="B3" t="s">
        <v>204</v>
      </c>
    </row>
    <row r="4" spans="1:5">
      <c r="B4" s="72" t="s">
        <v>205</v>
      </c>
    </row>
    <row r="5" spans="1:5">
      <c r="C5" s="11" t="s">
        <v>5</v>
      </c>
      <c r="D5" s="11" t="s">
        <v>6</v>
      </c>
      <c r="E5" s="11" t="s">
        <v>7</v>
      </c>
    </row>
    <row r="6" spans="1:5">
      <c r="A6" t="s">
        <v>268</v>
      </c>
      <c r="B6" s="72" t="s">
        <v>206</v>
      </c>
      <c r="C6" s="11" t="s">
        <v>224</v>
      </c>
      <c r="D6" s="11" t="s">
        <v>225</v>
      </c>
      <c r="E6" s="11" t="s">
        <v>226</v>
      </c>
    </row>
    <row r="7" spans="1:5">
      <c r="C7" s="11" t="s">
        <v>228</v>
      </c>
      <c r="D7" s="11" t="s">
        <v>231</v>
      </c>
      <c r="E7" s="11" t="s">
        <v>233</v>
      </c>
    </row>
    <row r="8" spans="1:5">
      <c r="C8" s="11" t="s">
        <v>227</v>
      </c>
      <c r="D8" s="11" t="s">
        <v>232</v>
      </c>
      <c r="E8" s="11" t="s">
        <v>234</v>
      </c>
    </row>
    <row r="9" spans="1:5">
      <c r="A9" t="s">
        <v>263</v>
      </c>
      <c r="B9" s="72" t="s">
        <v>207</v>
      </c>
      <c r="C9" s="11" t="s">
        <v>229</v>
      </c>
      <c r="D9" s="11" t="s">
        <v>235</v>
      </c>
      <c r="E9" s="11" t="s">
        <v>237</v>
      </c>
    </row>
    <row r="10" spans="1:5">
      <c r="C10" s="11" t="s">
        <v>230</v>
      </c>
      <c r="D10" s="11" t="s">
        <v>236</v>
      </c>
      <c r="E10" s="11" t="s">
        <v>234</v>
      </c>
    </row>
    <row r="11" spans="1:5">
      <c r="A11" t="s">
        <v>264</v>
      </c>
      <c r="B11" s="72" t="s">
        <v>208</v>
      </c>
      <c r="C11" s="11" t="s">
        <v>228</v>
      </c>
      <c r="D11" s="11" t="s">
        <v>231</v>
      </c>
      <c r="E11" s="11" t="s">
        <v>238</v>
      </c>
    </row>
    <row r="12" spans="1:5">
      <c r="C12" s="11" t="s">
        <v>227</v>
      </c>
      <c r="D12" s="11" t="s">
        <v>232</v>
      </c>
    </row>
    <row r="13" spans="1:5">
      <c r="A13" t="s">
        <v>265</v>
      </c>
      <c r="B13" s="72" t="s">
        <v>209</v>
      </c>
      <c r="C13" s="11" t="s">
        <v>239</v>
      </c>
      <c r="D13" s="11" t="s">
        <v>241</v>
      </c>
      <c r="E13" s="11" t="s">
        <v>233</v>
      </c>
    </row>
    <row r="14" spans="1:5">
      <c r="C14" s="11" t="s">
        <v>240</v>
      </c>
      <c r="D14" s="11" t="s">
        <v>242</v>
      </c>
      <c r="E14" s="11" t="s">
        <v>234</v>
      </c>
    </row>
    <row r="15" spans="1:5">
      <c r="A15" t="s">
        <v>266</v>
      </c>
      <c r="B15" s="72" t="s">
        <v>210</v>
      </c>
      <c r="C15" s="11" t="s">
        <v>243</v>
      </c>
      <c r="D15" s="11" t="s">
        <v>245</v>
      </c>
      <c r="E15" s="11" t="s">
        <v>233</v>
      </c>
    </row>
    <row r="16" spans="1:5">
      <c r="C16" s="11" t="s">
        <v>244</v>
      </c>
      <c r="D16" s="11" t="s">
        <v>246</v>
      </c>
      <c r="E16" s="11" t="s">
        <v>234</v>
      </c>
    </row>
    <row r="17" spans="1:6">
      <c r="A17" t="s">
        <v>267</v>
      </c>
      <c r="B17" s="72" t="s">
        <v>255</v>
      </c>
    </row>
    <row r="18" spans="1:6">
      <c r="A18" t="s">
        <v>279</v>
      </c>
      <c r="B18" s="72" t="s">
        <v>278</v>
      </c>
    </row>
    <row r="19" spans="1:6">
      <c r="B19" s="72" t="s">
        <v>211</v>
      </c>
    </row>
    <row r="20" spans="1:6">
      <c r="B20" s="72" t="s">
        <v>212</v>
      </c>
      <c r="D20" t="s">
        <v>93</v>
      </c>
      <c r="E20" t="s">
        <v>1</v>
      </c>
    </row>
    <row r="21" spans="1:6">
      <c r="B21" s="72" t="s">
        <v>213</v>
      </c>
      <c r="D21" t="s">
        <v>93</v>
      </c>
      <c r="E21" t="s">
        <v>1</v>
      </c>
    </row>
    <row r="22" spans="1:6">
      <c r="B22" s="72" t="s">
        <v>214</v>
      </c>
      <c r="D22" t="s">
        <v>93</v>
      </c>
      <c r="E22" t="s">
        <v>254</v>
      </c>
    </row>
    <row r="23" spans="1:6">
      <c r="B23" s="72" t="s">
        <v>215</v>
      </c>
      <c r="D23" t="s">
        <v>93</v>
      </c>
      <c r="E23" t="s">
        <v>254</v>
      </c>
    </row>
    <row r="24" spans="1:6">
      <c r="B24" s="72" t="s">
        <v>216</v>
      </c>
      <c r="E24" t="s">
        <v>1</v>
      </c>
    </row>
    <row r="25" spans="1:6">
      <c r="B25" t="s">
        <v>256</v>
      </c>
      <c r="D25" t="s">
        <v>10</v>
      </c>
      <c r="E25" t="s">
        <v>15</v>
      </c>
      <c r="F25" t="s">
        <v>16</v>
      </c>
    </row>
    <row r="26" spans="1:6">
      <c r="B26" t="s">
        <v>257</v>
      </c>
      <c r="D26" t="s">
        <v>259</v>
      </c>
      <c r="E26" t="s">
        <v>260</v>
      </c>
      <c r="F26" t="s">
        <v>261</v>
      </c>
    </row>
    <row r="27" spans="1:6">
      <c r="B27" s="72" t="s">
        <v>217</v>
      </c>
    </row>
    <row r="28" spans="1:6">
      <c r="B28" s="72" t="s">
        <v>218</v>
      </c>
    </row>
    <row r="29" spans="1:6">
      <c r="B29" s="72" t="s">
        <v>219</v>
      </c>
    </row>
    <row r="30" spans="1:6">
      <c r="B30" s="72" t="s">
        <v>220</v>
      </c>
      <c r="D30" t="s">
        <v>258</v>
      </c>
      <c r="E30" t="s">
        <v>94</v>
      </c>
      <c r="F30" t="s">
        <v>49</v>
      </c>
    </row>
    <row r="31" spans="1:6">
      <c r="B31" s="72" t="s">
        <v>221</v>
      </c>
      <c r="D31" t="s">
        <v>258</v>
      </c>
      <c r="E31" t="s">
        <v>93</v>
      </c>
      <c r="F31" t="s">
        <v>262</v>
      </c>
    </row>
    <row r="32" spans="1:6">
      <c r="B32" s="72" t="s">
        <v>222</v>
      </c>
    </row>
    <row r="33" spans="2:8">
      <c r="B33" s="72" t="s">
        <v>223</v>
      </c>
    </row>
    <row r="34" spans="2:8">
      <c r="B34" s="72" t="s">
        <v>247</v>
      </c>
    </row>
    <row r="35" spans="2:8">
      <c r="B35" s="72" t="s">
        <v>248</v>
      </c>
    </row>
    <row r="36" spans="2:8">
      <c r="B36" s="72" t="s">
        <v>249</v>
      </c>
    </row>
    <row r="37" spans="2:8">
      <c r="B37" s="72" t="s">
        <v>250</v>
      </c>
    </row>
    <row r="39" spans="2:8">
      <c r="B39" t="s">
        <v>255</v>
      </c>
    </row>
    <row r="41" spans="2:8">
      <c r="B41" t="s">
        <v>256</v>
      </c>
    </row>
    <row r="42" spans="2:8">
      <c r="B42" t="s">
        <v>257</v>
      </c>
      <c r="C42" s="327"/>
      <c r="D42" s="327"/>
      <c r="E42" s="327"/>
      <c r="F42" s="327"/>
      <c r="G42" s="327"/>
      <c r="H42" s="327"/>
    </row>
    <row r="43" spans="2:8">
      <c r="B43" t="s">
        <v>278</v>
      </c>
    </row>
    <row r="44" spans="2:8">
      <c r="C44" t="s">
        <v>279</v>
      </c>
    </row>
    <row r="45" spans="2:8">
      <c r="B45" t="s">
        <v>269</v>
      </c>
      <c r="C45" t="s">
        <v>280</v>
      </c>
    </row>
    <row r="46" spans="2:8">
      <c r="B46" t="s">
        <v>270</v>
      </c>
    </row>
    <row r="47" spans="2:8">
      <c r="B47" t="s">
        <v>176</v>
      </c>
    </row>
    <row r="48" spans="2:8">
      <c r="B48" t="s">
        <v>271</v>
      </c>
    </row>
    <row r="49" spans="2:2">
      <c r="B49" t="s">
        <v>0</v>
      </c>
    </row>
    <row r="50" spans="2:2">
      <c r="B50" t="s">
        <v>272</v>
      </c>
    </row>
    <row r="51" spans="2:2">
      <c r="B51" t="s">
        <v>273</v>
      </c>
    </row>
    <row r="52" spans="2:2">
      <c r="B52" t="s">
        <v>274</v>
      </c>
    </row>
    <row r="53" spans="2:2">
      <c r="B53" t="s">
        <v>275</v>
      </c>
    </row>
    <row r="54" spans="2:2">
      <c r="B54" t="s">
        <v>276</v>
      </c>
    </row>
    <row r="55" spans="2:2">
      <c r="B55" t="s">
        <v>277</v>
      </c>
    </row>
  </sheetData>
  <mergeCells count="3">
    <mergeCell ref="C42:D42"/>
    <mergeCell ref="E42:F42"/>
    <mergeCell ref="G42:H42"/>
  </mergeCells>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2099-BF6F-486C-98A1-87287BC4ED2E}">
  <dimension ref="A1:O33"/>
  <sheetViews>
    <sheetView workbookViewId="0">
      <selection activeCell="C8" sqref="C8"/>
    </sheetView>
  </sheetViews>
  <sheetFormatPr defaultRowHeight="15"/>
  <cols>
    <col min="1" max="1" width="34.7109375" customWidth="1"/>
    <col min="2" max="2" width="21.5703125" customWidth="1"/>
  </cols>
  <sheetData>
    <row r="1" spans="1:15">
      <c r="D1" t="s">
        <v>98</v>
      </c>
      <c r="E1" t="s">
        <v>306</v>
      </c>
      <c r="F1" t="s">
        <v>307</v>
      </c>
      <c r="G1" t="s">
        <v>269</v>
      </c>
      <c r="H1" t="s">
        <v>174</v>
      </c>
      <c r="I1" t="s">
        <v>301</v>
      </c>
      <c r="J1" t="s">
        <v>302</v>
      </c>
      <c r="K1" t="s">
        <v>174</v>
      </c>
      <c r="L1" t="s">
        <v>301</v>
      </c>
      <c r="M1" t="s">
        <v>305</v>
      </c>
      <c r="N1" t="s">
        <v>174</v>
      </c>
      <c r="O1" t="s">
        <v>301</v>
      </c>
    </row>
    <row r="2" spans="1:15">
      <c r="A2" t="s">
        <v>282</v>
      </c>
      <c r="D2" t="s">
        <v>0</v>
      </c>
    </row>
    <row r="3" spans="1:15">
      <c r="A3" t="s">
        <v>283</v>
      </c>
      <c r="D3" t="s">
        <v>1</v>
      </c>
    </row>
    <row r="4" spans="1:15">
      <c r="A4" t="s">
        <v>284</v>
      </c>
      <c r="D4" t="s">
        <v>0</v>
      </c>
    </row>
    <row r="5" spans="1:15">
      <c r="A5" t="s">
        <v>285</v>
      </c>
      <c r="D5" t="s">
        <v>1</v>
      </c>
    </row>
    <row r="6" spans="1:15">
      <c r="A6" t="s">
        <v>146</v>
      </c>
      <c r="B6" t="s">
        <v>313</v>
      </c>
      <c r="D6" t="s">
        <v>0</v>
      </c>
    </row>
    <row r="7" spans="1:15">
      <c r="A7" t="s">
        <v>145</v>
      </c>
      <c r="B7" t="s">
        <v>312</v>
      </c>
      <c r="D7" t="s">
        <v>1</v>
      </c>
      <c r="G7" t="s">
        <v>0</v>
      </c>
      <c r="H7" t="s">
        <v>101</v>
      </c>
      <c r="I7">
        <v>-1</v>
      </c>
      <c r="L7">
        <v>0</v>
      </c>
      <c r="O7">
        <v>0</v>
      </c>
    </row>
    <row r="8" spans="1:15">
      <c r="A8" t="s">
        <v>254</v>
      </c>
      <c r="B8" t="s">
        <v>311</v>
      </c>
      <c r="D8" t="s">
        <v>1</v>
      </c>
      <c r="G8" t="s">
        <v>1</v>
      </c>
      <c r="H8" t="s">
        <v>300</v>
      </c>
      <c r="I8">
        <v>0</v>
      </c>
      <c r="L8">
        <v>1</v>
      </c>
      <c r="O8">
        <v>1</v>
      </c>
    </row>
    <row r="9" spans="1:15">
      <c r="A9" t="s">
        <v>148</v>
      </c>
      <c r="D9" t="s">
        <v>1</v>
      </c>
      <c r="G9" t="s">
        <v>1</v>
      </c>
      <c r="H9" t="s">
        <v>100</v>
      </c>
      <c r="I9">
        <v>3</v>
      </c>
      <c r="L9">
        <v>3</v>
      </c>
      <c r="O9">
        <v>4</v>
      </c>
    </row>
    <row r="10" spans="1:15">
      <c r="A10" t="s">
        <v>149</v>
      </c>
      <c r="D10" t="s">
        <v>1</v>
      </c>
      <c r="F10" t="s">
        <v>1</v>
      </c>
      <c r="G10" t="s">
        <v>1</v>
      </c>
      <c r="H10" t="s">
        <v>100</v>
      </c>
      <c r="I10">
        <v>9</v>
      </c>
      <c r="L10">
        <v>4</v>
      </c>
      <c r="O10">
        <v>7</v>
      </c>
    </row>
    <row r="11" spans="1:15">
      <c r="A11" t="s">
        <v>1</v>
      </c>
      <c r="B11" t="s">
        <v>303</v>
      </c>
      <c r="D11" t="s">
        <v>0</v>
      </c>
      <c r="G11" t="s">
        <v>1</v>
      </c>
      <c r="H11" t="s">
        <v>101</v>
      </c>
      <c r="I11">
        <v>8</v>
      </c>
      <c r="L11">
        <v>6</v>
      </c>
      <c r="O11">
        <v>6</v>
      </c>
    </row>
    <row r="12" spans="1:15">
      <c r="A12" t="s">
        <v>286</v>
      </c>
      <c r="B12" t="s">
        <v>304</v>
      </c>
      <c r="D12" t="s">
        <v>0</v>
      </c>
      <c r="L12">
        <v>9</v>
      </c>
    </row>
    <row r="13" spans="1:15">
      <c r="A13" t="s">
        <v>287</v>
      </c>
      <c r="D13" t="s">
        <v>0</v>
      </c>
    </row>
    <row r="14" spans="1:15">
      <c r="A14" t="s">
        <v>288</v>
      </c>
      <c r="D14" t="s">
        <v>1</v>
      </c>
    </row>
    <row r="15" spans="1:15">
      <c r="A15" t="s">
        <v>289</v>
      </c>
      <c r="D15" t="s">
        <v>1</v>
      </c>
    </row>
    <row r="16" spans="1:15">
      <c r="A16" t="s">
        <v>290</v>
      </c>
      <c r="D16" t="s">
        <v>1</v>
      </c>
      <c r="E16">
        <v>10</v>
      </c>
      <c r="G16">
        <v>12</v>
      </c>
      <c r="I16">
        <v>12</v>
      </c>
      <c r="J16">
        <f>MAX(E16,G16,I16)</f>
        <v>12</v>
      </c>
    </row>
    <row r="17" spans="1:4">
      <c r="A17" t="s">
        <v>291</v>
      </c>
      <c r="D17" t="s">
        <v>1</v>
      </c>
    </row>
    <row r="18" spans="1:4">
      <c r="A18" t="s">
        <v>292</v>
      </c>
    </row>
    <row r="21" spans="1:4">
      <c r="D21" t="s">
        <v>314</v>
      </c>
    </row>
    <row r="22" spans="1:4">
      <c r="A22" t="s">
        <v>293</v>
      </c>
      <c r="D22" t="s">
        <v>315</v>
      </c>
    </row>
    <row r="23" spans="1:4">
      <c r="A23" t="s">
        <v>308</v>
      </c>
      <c r="D23" t="s">
        <v>316</v>
      </c>
    </row>
    <row r="24" spans="1:4">
      <c r="A24" t="s">
        <v>294</v>
      </c>
      <c r="D24" t="s">
        <v>317</v>
      </c>
    </row>
    <row r="25" spans="1:4">
      <c r="A25" t="s">
        <v>295</v>
      </c>
      <c r="D25" t="s">
        <v>318</v>
      </c>
    </row>
    <row r="26" spans="1:4">
      <c r="A26" t="s">
        <v>296</v>
      </c>
      <c r="D26" t="s">
        <v>319</v>
      </c>
    </row>
    <row r="27" spans="1:4">
      <c r="A27" t="s">
        <v>297</v>
      </c>
      <c r="D27" t="s">
        <v>320</v>
      </c>
    </row>
    <row r="28" spans="1:4">
      <c r="A28" t="s">
        <v>298</v>
      </c>
    </row>
    <row r="29" spans="1:4">
      <c r="A29" t="s">
        <v>299</v>
      </c>
    </row>
    <row r="32" spans="1:4">
      <c r="A32" t="s">
        <v>309</v>
      </c>
      <c r="B32" t="s">
        <v>1</v>
      </c>
      <c r="C32" t="s">
        <v>51</v>
      </c>
      <c r="D32" t="s">
        <v>52</v>
      </c>
    </row>
    <row r="33" spans="1:1">
      <c r="A33" t="s">
        <v>310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4717-490C-4D41-93B8-0CC0E9BB5B81}">
  <dimension ref="A1:S47"/>
  <sheetViews>
    <sheetView topLeftCell="A30" workbookViewId="0">
      <selection activeCell="F40" sqref="F40"/>
    </sheetView>
  </sheetViews>
  <sheetFormatPr defaultColWidth="12.5703125" defaultRowHeight="15.75"/>
  <cols>
    <col min="1" max="14" width="9.5703125" style="233" customWidth="1"/>
    <col min="15" max="15" width="40.28515625" style="233" customWidth="1"/>
    <col min="16" max="19" width="9.5703125" style="233" customWidth="1"/>
    <col min="20" max="16384" width="12.5703125" style="233"/>
  </cols>
  <sheetData>
    <row r="1" spans="2:19" hidden="1"/>
    <row r="2" spans="2:19" hidden="1"/>
    <row r="3" spans="2:19" hidden="1"/>
    <row r="4" spans="2:19" hidden="1">
      <c r="I4" s="233" t="s">
        <v>520</v>
      </c>
    </row>
    <row r="5" spans="2:19" hidden="1"/>
    <row r="6" spans="2:19" hidden="1"/>
    <row r="7" spans="2:19" hidden="1">
      <c r="L7" s="233" t="s">
        <v>446</v>
      </c>
    </row>
    <row r="8" spans="2:19" hidden="1">
      <c r="L8" s="233" t="s">
        <v>447</v>
      </c>
    </row>
    <row r="9" spans="2:19" hidden="1">
      <c r="L9" s="233" t="s">
        <v>448</v>
      </c>
    </row>
    <row r="10" spans="2:19" hidden="1">
      <c r="F10" s="233">
        <v>1</v>
      </c>
      <c r="H10" s="233">
        <v>2</v>
      </c>
      <c r="L10" s="233" t="s">
        <v>449</v>
      </c>
      <c r="P10" s="233">
        <v>1</v>
      </c>
      <c r="S10" s="233">
        <v>2</v>
      </c>
    </row>
    <row r="11" spans="2:19" hidden="1">
      <c r="B11" s="234" t="s">
        <v>450</v>
      </c>
      <c r="C11" s="233" t="s">
        <v>0</v>
      </c>
      <c r="D11" s="233" t="s">
        <v>1</v>
      </c>
      <c r="E11" s="233" t="s">
        <v>0</v>
      </c>
      <c r="F11" s="233" t="s">
        <v>1</v>
      </c>
      <c r="G11" s="233" t="s">
        <v>0</v>
      </c>
      <c r="H11" s="233" t="s">
        <v>1</v>
      </c>
      <c r="I11" s="233" t="s">
        <v>0</v>
      </c>
      <c r="J11" s="233" t="s">
        <v>1</v>
      </c>
      <c r="K11" s="233" t="s">
        <v>0</v>
      </c>
      <c r="L11" s="233" t="s">
        <v>1</v>
      </c>
      <c r="O11" s="233" t="s">
        <v>0</v>
      </c>
      <c r="P11" s="233" t="s">
        <v>1</v>
      </c>
      <c r="Q11" s="233" t="s">
        <v>0</v>
      </c>
      <c r="R11" s="239" t="s">
        <v>1</v>
      </c>
      <c r="S11" s="234" t="s">
        <v>0</v>
      </c>
    </row>
    <row r="12" spans="2:19" hidden="1">
      <c r="D12" s="233" t="s">
        <v>1</v>
      </c>
      <c r="F12" s="233" t="s">
        <v>1</v>
      </c>
      <c r="K12" s="233" t="s">
        <v>0</v>
      </c>
      <c r="L12" s="233" t="s">
        <v>1</v>
      </c>
      <c r="Q12" s="233" t="s">
        <v>0</v>
      </c>
    </row>
    <row r="13" spans="2:19" hidden="1">
      <c r="F13" s="233" t="s">
        <v>1</v>
      </c>
      <c r="K13" s="233" t="s">
        <v>0</v>
      </c>
    </row>
    <row r="14" spans="2:19" hidden="1">
      <c r="K14" s="233" t="s">
        <v>0</v>
      </c>
    </row>
    <row r="15" spans="2:19" hidden="1">
      <c r="K15" s="233" t="s">
        <v>0</v>
      </c>
    </row>
    <row r="16" spans="2:19" hidden="1">
      <c r="K16" s="233" t="s">
        <v>0</v>
      </c>
      <c r="R16" s="233" t="s">
        <v>0</v>
      </c>
      <c r="S16" s="233" t="s">
        <v>1</v>
      </c>
    </row>
    <row r="17" spans="1:19" hidden="1">
      <c r="K17" s="233" t="s">
        <v>0</v>
      </c>
      <c r="R17" s="233" t="s">
        <v>0</v>
      </c>
      <c r="S17" s="233" t="s">
        <v>1</v>
      </c>
    </row>
    <row r="18" spans="1:19" hidden="1">
      <c r="K18" s="233" t="s">
        <v>0</v>
      </c>
      <c r="R18" s="233" t="s">
        <v>0</v>
      </c>
    </row>
    <row r="19" spans="1:19" hidden="1"/>
    <row r="20" spans="1:19" hidden="1"/>
    <row r="21" spans="1:19" hidden="1"/>
    <row r="22" spans="1:19" hidden="1">
      <c r="K22" s="233" t="s">
        <v>451</v>
      </c>
    </row>
    <row r="23" spans="1:19" hidden="1">
      <c r="K23" s="233" t="s">
        <v>452</v>
      </c>
    </row>
    <row r="24" spans="1:19" hidden="1">
      <c r="K24" s="233" t="s">
        <v>448</v>
      </c>
    </row>
    <row r="25" spans="1:19" hidden="1">
      <c r="C25" s="233">
        <v>1</v>
      </c>
      <c r="E25" s="233">
        <v>2</v>
      </c>
      <c r="G25" s="233">
        <v>3</v>
      </c>
      <c r="I25" s="233">
        <v>4</v>
      </c>
      <c r="K25" s="233" t="s">
        <v>453</v>
      </c>
    </row>
    <row r="26" spans="1:19" hidden="1">
      <c r="B26" s="234" t="s">
        <v>454</v>
      </c>
      <c r="C26" s="235" t="s">
        <v>0</v>
      </c>
      <c r="D26" s="233" t="s">
        <v>1</v>
      </c>
      <c r="E26" s="235" t="s">
        <v>0</v>
      </c>
      <c r="F26" s="233" t="s">
        <v>1</v>
      </c>
      <c r="G26" s="235" t="s">
        <v>0</v>
      </c>
      <c r="H26" s="233" t="s">
        <v>1</v>
      </c>
      <c r="I26" s="235" t="s">
        <v>0</v>
      </c>
      <c r="J26" s="233" t="s">
        <v>1</v>
      </c>
      <c r="K26" s="235" t="s">
        <v>0</v>
      </c>
      <c r="L26" s="233" t="s">
        <v>1</v>
      </c>
      <c r="O26" s="233" t="s">
        <v>0</v>
      </c>
      <c r="P26" s="233" t="s">
        <v>1</v>
      </c>
      <c r="Q26" s="233" t="s">
        <v>0</v>
      </c>
    </row>
    <row r="27" spans="1:19" hidden="1">
      <c r="D27" s="233" t="s">
        <v>1</v>
      </c>
      <c r="E27" s="233" t="s">
        <v>0</v>
      </c>
      <c r="L27" s="233" t="s">
        <v>1</v>
      </c>
      <c r="O27" s="233" t="s">
        <v>0</v>
      </c>
    </row>
    <row r="28" spans="1:19" hidden="1">
      <c r="D28" s="233" t="s">
        <v>1</v>
      </c>
      <c r="L28" s="233" t="s">
        <v>1</v>
      </c>
    </row>
    <row r="29" spans="1:19" hidden="1">
      <c r="L29" s="233" t="s">
        <v>1</v>
      </c>
    </row>
    <row r="30" spans="1:19">
      <c r="H30" s="233" t="s">
        <v>521</v>
      </c>
    </row>
    <row r="31" spans="1:19">
      <c r="I31" s="233" t="s">
        <v>523</v>
      </c>
    </row>
    <row r="32" spans="1:19">
      <c r="A32" s="233" t="s">
        <v>522</v>
      </c>
      <c r="B32" s="233">
        <v>1</v>
      </c>
      <c r="D32" s="233">
        <v>2</v>
      </c>
      <c r="G32" s="233">
        <v>3</v>
      </c>
      <c r="I32" s="233">
        <v>4</v>
      </c>
      <c r="L32" s="233">
        <v>5</v>
      </c>
    </row>
    <row r="33" spans="1:15">
      <c r="A33" s="233" t="s">
        <v>0</v>
      </c>
      <c r="B33" s="233" t="s">
        <v>1</v>
      </c>
      <c r="C33" s="233" t="s">
        <v>0</v>
      </c>
      <c r="D33" s="233" t="s">
        <v>1</v>
      </c>
      <c r="E33" s="233" t="s">
        <v>0</v>
      </c>
      <c r="F33" s="233" t="s">
        <v>1</v>
      </c>
      <c r="G33" s="233" t="s">
        <v>0</v>
      </c>
      <c r="H33" s="233" t="s">
        <v>1</v>
      </c>
      <c r="I33" s="233" t="s">
        <v>0</v>
      </c>
      <c r="J33" s="233" t="s">
        <v>1</v>
      </c>
      <c r="K33" s="233" t="s">
        <v>0</v>
      </c>
      <c r="L33" s="239" t="s">
        <v>1</v>
      </c>
      <c r="M33" s="239"/>
      <c r="N33" s="239"/>
      <c r="O33" s="233" t="s">
        <v>524</v>
      </c>
    </row>
    <row r="34" spans="1:15">
      <c r="A34" s="233" t="s">
        <v>0</v>
      </c>
      <c r="B34" s="234"/>
      <c r="C34" s="233" t="s">
        <v>0</v>
      </c>
      <c r="D34" s="234"/>
      <c r="F34" s="233" t="s">
        <v>1</v>
      </c>
      <c r="G34" s="234"/>
      <c r="H34" s="233" t="s">
        <v>1</v>
      </c>
      <c r="I34" s="234"/>
      <c r="K34" s="233" t="s">
        <v>0</v>
      </c>
      <c r="L34" s="250"/>
      <c r="M34" s="250"/>
      <c r="N34" s="250"/>
      <c r="O34" s="233" t="s">
        <v>525</v>
      </c>
    </row>
    <row r="35" spans="1:15">
      <c r="A35" s="233" t="s">
        <v>0</v>
      </c>
      <c r="F35" s="233" t="s">
        <v>1</v>
      </c>
      <c r="K35" s="233" t="s">
        <v>0</v>
      </c>
    </row>
    <row r="36" spans="1:15">
      <c r="A36" s="233" t="s">
        <v>0</v>
      </c>
      <c r="K36" s="233" t="s">
        <v>0</v>
      </c>
    </row>
    <row r="37" spans="1:15">
      <c r="A37" s="251"/>
      <c r="B37" s="251" t="s">
        <v>526</v>
      </c>
      <c r="C37" s="251"/>
      <c r="D37" s="251"/>
      <c r="E37" s="251"/>
      <c r="F37" s="251"/>
      <c r="G37" s="251"/>
      <c r="H37" s="251"/>
      <c r="I37" s="251"/>
      <c r="J37" s="251"/>
      <c r="K37" s="251"/>
      <c r="L37" s="251"/>
      <c r="M37" s="251"/>
      <c r="N37" s="251"/>
    </row>
    <row r="38" spans="1:15">
      <c r="B38" s="233">
        <v>1</v>
      </c>
      <c r="D38" s="233">
        <v>2</v>
      </c>
      <c r="F38" s="233">
        <v>3</v>
      </c>
      <c r="H38" s="233">
        <v>4</v>
      </c>
      <c r="J38" s="233">
        <v>5</v>
      </c>
      <c r="L38" s="233">
        <v>6</v>
      </c>
    </row>
    <row r="39" spans="1:15">
      <c r="A39" s="233" t="s">
        <v>1</v>
      </c>
      <c r="B39" s="233" t="s">
        <v>0</v>
      </c>
      <c r="C39" s="233" t="s">
        <v>1</v>
      </c>
      <c r="D39" s="233" t="s">
        <v>0</v>
      </c>
      <c r="E39" s="233" t="s">
        <v>1</v>
      </c>
      <c r="F39" s="233" t="s">
        <v>0</v>
      </c>
      <c r="G39" s="233" t="s">
        <v>1</v>
      </c>
      <c r="H39" s="233" t="s">
        <v>0</v>
      </c>
      <c r="I39" s="233" t="s">
        <v>1</v>
      </c>
      <c r="J39" s="233" t="s">
        <v>0</v>
      </c>
      <c r="K39" s="255" t="s">
        <v>1</v>
      </c>
      <c r="L39" s="256" t="s">
        <v>0</v>
      </c>
      <c r="M39" s="239" t="s">
        <v>1</v>
      </c>
      <c r="N39" s="239" t="s">
        <v>0</v>
      </c>
      <c r="O39" s="233" t="s">
        <v>524</v>
      </c>
    </row>
    <row r="40" spans="1:15">
      <c r="A40" s="233" t="s">
        <v>1</v>
      </c>
      <c r="E40" s="233" t="s">
        <v>1</v>
      </c>
      <c r="G40" s="233" t="s">
        <v>1</v>
      </c>
      <c r="I40" s="233" t="s">
        <v>1</v>
      </c>
      <c r="K40" s="255" t="s">
        <v>1</v>
      </c>
      <c r="L40" s="257"/>
      <c r="M40" s="250"/>
      <c r="N40" s="250"/>
      <c r="O40" s="233" t="s">
        <v>525</v>
      </c>
    </row>
    <row r="41" spans="1:15">
      <c r="A41" s="233" t="s">
        <v>1</v>
      </c>
      <c r="I41" s="233" t="s">
        <v>1</v>
      </c>
    </row>
    <row r="46" spans="1:15">
      <c r="B46" s="233" t="s">
        <v>0</v>
      </c>
      <c r="C46" s="233" t="s">
        <v>1</v>
      </c>
    </row>
    <row r="47" spans="1:15">
      <c r="B47" s="233" t="s">
        <v>0</v>
      </c>
      <c r="C47" s="233" t="s">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A2B8-52D4-4D1B-BD2D-2AC27565E431}">
  <dimension ref="A1:AD74"/>
  <sheetViews>
    <sheetView topLeftCell="A61" workbookViewId="0">
      <selection activeCell="M67" sqref="M67"/>
    </sheetView>
  </sheetViews>
  <sheetFormatPr defaultRowHeight="15"/>
  <cols>
    <col min="3" max="3" width="8.28515625" customWidth="1"/>
    <col min="4" max="4" width="8.7109375" customWidth="1"/>
  </cols>
  <sheetData>
    <row r="1" spans="1:19">
      <c r="B1" t="s">
        <v>0</v>
      </c>
      <c r="C1" t="s">
        <v>1</v>
      </c>
      <c r="D1" t="s">
        <v>460</v>
      </c>
    </row>
    <row r="3" spans="1:19">
      <c r="A3" t="s">
        <v>92</v>
      </c>
      <c r="B3" t="s">
        <v>91</v>
      </c>
      <c r="C3" t="s">
        <v>92</v>
      </c>
      <c r="D3" t="s">
        <v>1</v>
      </c>
      <c r="E3" t="s">
        <v>463</v>
      </c>
      <c r="F3" t="s">
        <v>0</v>
      </c>
      <c r="G3" t="s">
        <v>1</v>
      </c>
      <c r="H3" t="s">
        <v>0</v>
      </c>
    </row>
    <row r="5" spans="1:19">
      <c r="A5" t="s">
        <v>1</v>
      </c>
      <c r="B5" t="s">
        <v>1</v>
      </c>
      <c r="C5" t="s">
        <v>0</v>
      </c>
      <c r="D5" t="s">
        <v>461</v>
      </c>
      <c r="E5" t="s">
        <v>462</v>
      </c>
    </row>
    <row r="6" spans="1:19">
      <c r="C6" t="s">
        <v>0</v>
      </c>
    </row>
    <row r="8" spans="1:19">
      <c r="C8" t="s">
        <v>1</v>
      </c>
      <c r="E8" t="s">
        <v>464</v>
      </c>
      <c r="F8" t="s">
        <v>1</v>
      </c>
    </row>
    <row r="9" spans="1:19">
      <c r="C9" t="s">
        <v>1</v>
      </c>
      <c r="F9" t="s">
        <v>1</v>
      </c>
    </row>
    <row r="10" spans="1:19">
      <c r="C10" t="s">
        <v>1</v>
      </c>
      <c r="F10" t="s">
        <v>1</v>
      </c>
    </row>
    <row r="12" spans="1:19" ht="15.75" thickBot="1">
      <c r="A12" s="11"/>
      <c r="B12" t="s">
        <v>477</v>
      </c>
    </row>
    <row r="13" spans="1:19">
      <c r="A13" s="11" t="s">
        <v>466</v>
      </c>
      <c r="B13" s="11" t="s">
        <v>1</v>
      </c>
      <c r="C13" s="11" t="s">
        <v>466</v>
      </c>
      <c r="D13" s="11" t="s">
        <v>1</v>
      </c>
      <c r="E13" s="11" t="s">
        <v>466</v>
      </c>
      <c r="F13" s="11" t="s">
        <v>1</v>
      </c>
      <c r="G13" s="11" t="s">
        <v>466</v>
      </c>
      <c r="N13" s="11"/>
      <c r="O13" s="241" t="s">
        <v>466</v>
      </c>
      <c r="P13" s="242" t="s">
        <v>1</v>
      </c>
      <c r="Q13" s="242" t="s">
        <v>466</v>
      </c>
      <c r="R13" s="243" t="s">
        <v>1</v>
      </c>
      <c r="S13" s="11"/>
    </row>
    <row r="14" spans="1:19" ht="15.75" thickBot="1">
      <c r="A14" s="11" t="s">
        <v>466</v>
      </c>
      <c r="B14" s="11" t="s">
        <v>1</v>
      </c>
      <c r="C14" s="11" t="s">
        <v>466</v>
      </c>
      <c r="D14" s="11" t="s">
        <v>1</v>
      </c>
      <c r="E14" s="11" t="s">
        <v>466</v>
      </c>
      <c r="G14" s="11" t="s">
        <v>466</v>
      </c>
      <c r="I14" s="11" t="s">
        <v>481</v>
      </c>
      <c r="N14" s="11"/>
      <c r="O14" s="246" t="s">
        <v>466</v>
      </c>
      <c r="P14" s="221"/>
      <c r="Q14" s="245"/>
      <c r="R14" s="247" t="s">
        <v>1</v>
      </c>
      <c r="S14" s="11"/>
    </row>
    <row r="15" spans="1:19">
      <c r="A15" s="11"/>
      <c r="B15" s="11" t="s">
        <v>1</v>
      </c>
      <c r="C15" s="11" t="s">
        <v>466</v>
      </c>
      <c r="E15" s="11" t="s">
        <v>466</v>
      </c>
      <c r="G15" s="11" t="s">
        <v>466</v>
      </c>
      <c r="N15" s="11"/>
      <c r="O15" s="11"/>
      <c r="Q15" s="11"/>
    </row>
    <row r="16" spans="1:19">
      <c r="A16" s="11"/>
      <c r="B16" s="11" t="s">
        <v>1</v>
      </c>
      <c r="G16" s="11" t="s">
        <v>466</v>
      </c>
    </row>
    <row r="18" spans="1:30" ht="15.75" thickBot="1">
      <c r="C18" t="s">
        <v>478</v>
      </c>
      <c r="I18" s="11"/>
      <c r="J18" s="11"/>
      <c r="K18" s="11"/>
      <c r="L18" s="11"/>
      <c r="M18" s="11"/>
    </row>
    <row r="19" spans="1:30">
      <c r="A19" s="241" t="s">
        <v>466</v>
      </c>
      <c r="B19" s="242" t="s">
        <v>1</v>
      </c>
      <c r="C19" s="242" t="s">
        <v>466</v>
      </c>
      <c r="D19" s="242" t="s">
        <v>1</v>
      </c>
      <c r="E19" s="242" t="s">
        <v>466</v>
      </c>
      <c r="F19" s="243" t="s">
        <v>1</v>
      </c>
      <c r="I19" s="11"/>
      <c r="J19" s="241" t="s">
        <v>466</v>
      </c>
      <c r="K19" s="242" t="s">
        <v>1</v>
      </c>
      <c r="L19" s="242" t="s">
        <v>466</v>
      </c>
      <c r="M19" s="243" t="s">
        <v>1</v>
      </c>
      <c r="N19" s="11" t="s">
        <v>466</v>
      </c>
      <c r="O19" s="11" t="s">
        <v>1</v>
      </c>
      <c r="P19" s="11" t="s">
        <v>466</v>
      </c>
      <c r="Q19" s="11" t="s">
        <v>1</v>
      </c>
      <c r="R19" s="11" t="s">
        <v>482</v>
      </c>
      <c r="U19" s="241" t="s">
        <v>466</v>
      </c>
      <c r="V19" s="242" t="s">
        <v>1</v>
      </c>
      <c r="W19" s="243" t="s">
        <v>466</v>
      </c>
      <c r="X19" s="243" t="s">
        <v>1</v>
      </c>
      <c r="Y19" s="11" t="s">
        <v>466</v>
      </c>
      <c r="Z19" s="11" t="s">
        <v>1</v>
      </c>
      <c r="AA19" s="11" t="s">
        <v>466</v>
      </c>
      <c r="AB19" s="11" t="s">
        <v>1</v>
      </c>
      <c r="AC19" s="11" t="s">
        <v>466</v>
      </c>
      <c r="AD19" s="11" t="s">
        <v>1</v>
      </c>
    </row>
    <row r="20" spans="1:30" ht="15.75" thickBot="1">
      <c r="A20" s="244" t="s">
        <v>466</v>
      </c>
      <c r="C20" s="11"/>
      <c r="D20" s="11" t="s">
        <v>1</v>
      </c>
      <c r="E20" s="11" t="s">
        <v>466</v>
      </c>
      <c r="F20" s="248" t="s">
        <v>1</v>
      </c>
      <c r="I20" s="11"/>
      <c r="J20" s="246" t="s">
        <v>466</v>
      </c>
      <c r="K20" s="245" t="s">
        <v>1</v>
      </c>
      <c r="L20" s="245" t="s">
        <v>466</v>
      </c>
      <c r="M20" s="247" t="s">
        <v>1</v>
      </c>
      <c r="N20" s="11" t="s">
        <v>466</v>
      </c>
      <c r="O20" s="11" t="s">
        <v>1</v>
      </c>
      <c r="P20" s="11" t="s">
        <v>466</v>
      </c>
      <c r="Q20" s="11" t="s">
        <v>1</v>
      </c>
      <c r="U20" s="246" t="s">
        <v>466</v>
      </c>
      <c r="V20" s="245" t="s">
        <v>1</v>
      </c>
      <c r="W20" s="247" t="s">
        <v>466</v>
      </c>
      <c r="X20" s="247" t="s">
        <v>1</v>
      </c>
      <c r="Y20" s="11" t="s">
        <v>466</v>
      </c>
      <c r="Z20" s="11" t="s">
        <v>1</v>
      </c>
      <c r="AA20" s="11" t="s">
        <v>466</v>
      </c>
      <c r="AB20" s="11" t="s">
        <v>1</v>
      </c>
      <c r="AC20" s="11" t="s">
        <v>466</v>
      </c>
      <c r="AD20" s="11" t="s">
        <v>1</v>
      </c>
    </row>
    <row r="21" spans="1:30" ht="15.75" thickBot="1">
      <c r="A21" s="246" t="s">
        <v>466</v>
      </c>
      <c r="B21" s="221"/>
      <c r="C21" s="245"/>
      <c r="D21" s="221"/>
      <c r="E21" s="221"/>
      <c r="F21" s="222"/>
      <c r="I21" s="11"/>
      <c r="J21" s="11" t="s">
        <v>466</v>
      </c>
      <c r="L21" s="11"/>
      <c r="N21" s="11" t="s">
        <v>466</v>
      </c>
      <c r="P21" s="11" t="s">
        <v>466</v>
      </c>
      <c r="Q21" s="11" t="s">
        <v>1</v>
      </c>
      <c r="U21" s="11"/>
      <c r="W21" s="11"/>
      <c r="Y21" s="11"/>
      <c r="AA21" s="11" t="s">
        <v>466</v>
      </c>
      <c r="AB21" s="11" t="s">
        <v>1</v>
      </c>
      <c r="AC21" s="11" t="s">
        <v>466</v>
      </c>
      <c r="AD21" s="11" t="s">
        <v>1</v>
      </c>
    </row>
    <row r="22" spans="1:30">
      <c r="I22" s="11"/>
      <c r="J22" s="11" t="s">
        <v>466</v>
      </c>
      <c r="K22" s="11"/>
      <c r="L22" s="11"/>
      <c r="M22" s="11"/>
      <c r="N22" s="11" t="s">
        <v>466</v>
      </c>
      <c r="Q22" s="11"/>
      <c r="U22" s="11"/>
      <c r="V22" s="11"/>
      <c r="W22" s="11"/>
      <c r="X22" s="11"/>
      <c r="Y22" s="11"/>
      <c r="AB22" s="11"/>
    </row>
    <row r="23" spans="1:30">
      <c r="C23" t="s">
        <v>479</v>
      </c>
      <c r="I23" s="11"/>
      <c r="K23" s="11"/>
      <c r="L23" s="11"/>
      <c r="M23" s="11"/>
    </row>
    <row r="24" spans="1:30">
      <c r="A24" s="11" t="s">
        <v>466</v>
      </c>
      <c r="B24" s="11" t="s">
        <v>1</v>
      </c>
      <c r="C24" s="11" t="s">
        <v>466</v>
      </c>
      <c r="D24" s="11" t="s">
        <v>1</v>
      </c>
      <c r="E24" s="11" t="s">
        <v>466</v>
      </c>
      <c r="F24" s="11" t="s">
        <v>466</v>
      </c>
      <c r="G24" s="11" t="s">
        <v>1</v>
      </c>
      <c r="H24" s="11" t="s">
        <v>466</v>
      </c>
      <c r="I24" s="11" t="s">
        <v>1</v>
      </c>
      <c r="J24" s="11" t="s">
        <v>466</v>
      </c>
      <c r="K24" s="11" t="s">
        <v>1</v>
      </c>
      <c r="L24" s="11" t="s">
        <v>466</v>
      </c>
      <c r="M24" s="11"/>
      <c r="N24" s="11" t="s">
        <v>483</v>
      </c>
      <c r="T24" t="s">
        <v>494</v>
      </c>
    </row>
    <row r="25" spans="1:30">
      <c r="A25" s="11" t="s">
        <v>466</v>
      </c>
      <c r="B25" s="11" t="s">
        <v>1</v>
      </c>
      <c r="C25" s="11" t="s">
        <v>466</v>
      </c>
      <c r="F25" s="11" t="s">
        <v>466</v>
      </c>
      <c r="G25" s="11" t="s">
        <v>1</v>
      </c>
      <c r="H25" s="11" t="s">
        <v>466</v>
      </c>
      <c r="I25" s="11" t="s">
        <v>1</v>
      </c>
      <c r="J25" s="11" t="s">
        <v>466</v>
      </c>
      <c r="K25" s="11"/>
      <c r="L25" s="11" t="s">
        <v>466</v>
      </c>
      <c r="M25" s="11"/>
    </row>
    <row r="26" spans="1:30">
      <c r="B26" s="11" t="s">
        <v>1</v>
      </c>
      <c r="G26" s="11" t="s">
        <v>1</v>
      </c>
      <c r="I26" s="11"/>
      <c r="K26" s="11"/>
      <c r="L26" s="11"/>
      <c r="M26" s="11"/>
    </row>
    <row r="27" spans="1:30">
      <c r="I27" s="11"/>
      <c r="K27" s="11"/>
      <c r="L27" s="11"/>
      <c r="M27" s="11"/>
    </row>
    <row r="28" spans="1:30">
      <c r="C28" t="s">
        <v>480</v>
      </c>
      <c r="I28" s="11"/>
    </row>
    <row r="29" spans="1:30">
      <c r="A29" s="11" t="s">
        <v>466</v>
      </c>
      <c r="B29" s="11" t="s">
        <v>1</v>
      </c>
      <c r="C29" s="11" t="s">
        <v>466</v>
      </c>
      <c r="D29" s="11" t="s">
        <v>1</v>
      </c>
      <c r="E29" s="11" t="s">
        <v>466</v>
      </c>
      <c r="F29" s="11" t="s">
        <v>1</v>
      </c>
      <c r="G29" s="11" t="s">
        <v>466</v>
      </c>
      <c r="H29" s="11" t="s">
        <v>1</v>
      </c>
      <c r="I29" s="11" t="s">
        <v>466</v>
      </c>
      <c r="J29" s="11"/>
      <c r="K29" s="11"/>
      <c r="L29" s="11" t="s">
        <v>495</v>
      </c>
      <c r="M29" s="11"/>
    </row>
    <row r="30" spans="1:30">
      <c r="A30" s="11" t="s">
        <v>466</v>
      </c>
      <c r="C30" s="11" t="s">
        <v>466</v>
      </c>
      <c r="E30" s="11" t="s">
        <v>466</v>
      </c>
      <c r="G30" s="11" t="s">
        <v>466</v>
      </c>
      <c r="I30" s="11" t="s">
        <v>466</v>
      </c>
      <c r="J30" s="11"/>
      <c r="K30" s="11"/>
      <c r="M30" s="11"/>
    </row>
    <row r="31" spans="1:30">
      <c r="A31" s="11" t="s">
        <v>466</v>
      </c>
      <c r="E31" s="11"/>
      <c r="G31" s="11"/>
      <c r="I31" s="11"/>
      <c r="K31" s="11"/>
      <c r="M31" s="11"/>
    </row>
    <row r="32" spans="1:30">
      <c r="A32" s="11" t="s">
        <v>466</v>
      </c>
    </row>
    <row r="33" spans="1:18">
      <c r="B33" s="11" t="s">
        <v>491</v>
      </c>
      <c r="H33" s="11"/>
      <c r="I33" s="11"/>
      <c r="J33" s="11"/>
      <c r="K33" s="11"/>
      <c r="L33" s="11"/>
      <c r="M33" s="11"/>
      <c r="N33" s="11"/>
      <c r="O33" s="11"/>
      <c r="P33" s="11"/>
      <c r="Q33" s="11"/>
      <c r="R33" s="11"/>
    </row>
    <row r="34" spans="1:18">
      <c r="B34" s="11" t="s">
        <v>486</v>
      </c>
      <c r="H34" s="11"/>
      <c r="I34" s="11"/>
      <c r="J34" s="11"/>
      <c r="L34" s="11"/>
      <c r="N34" s="11"/>
      <c r="O34" s="11"/>
      <c r="R34" s="11"/>
    </row>
    <row r="35" spans="1:18">
      <c r="B35" s="11" t="s">
        <v>484</v>
      </c>
      <c r="C35" s="11" t="s">
        <v>485</v>
      </c>
      <c r="E35" s="11" t="s">
        <v>484</v>
      </c>
      <c r="F35" s="11" t="s">
        <v>485</v>
      </c>
      <c r="H35" s="11"/>
      <c r="L35" s="11"/>
      <c r="N35" s="11"/>
      <c r="R35" s="11"/>
    </row>
    <row r="36" spans="1:18">
      <c r="B36" s="11" t="s">
        <v>420</v>
      </c>
      <c r="C36" s="11" t="s">
        <v>487</v>
      </c>
      <c r="D36" s="11" t="s">
        <v>488</v>
      </c>
      <c r="E36" s="11" t="s">
        <v>420</v>
      </c>
      <c r="F36" s="11" t="s">
        <v>489</v>
      </c>
      <c r="H36" s="11"/>
      <c r="N36" s="11"/>
      <c r="R36" s="11"/>
    </row>
    <row r="37" spans="1:18">
      <c r="B37" s="11" t="s">
        <v>489</v>
      </c>
      <c r="C37" s="11"/>
      <c r="E37" s="11" t="s">
        <v>490</v>
      </c>
      <c r="F37" s="11"/>
    </row>
    <row r="39" spans="1:18">
      <c r="B39" s="11" t="s">
        <v>492</v>
      </c>
    </row>
    <row r="40" spans="1:18">
      <c r="B40" s="11" t="s">
        <v>484</v>
      </c>
      <c r="C40" s="11" t="s">
        <v>493</v>
      </c>
      <c r="D40" s="11"/>
      <c r="E40" s="11"/>
    </row>
    <row r="41" spans="1:18">
      <c r="B41" s="11" t="s">
        <v>420</v>
      </c>
      <c r="C41" s="11" t="s">
        <v>421</v>
      </c>
      <c r="D41" s="11"/>
    </row>
    <row r="42" spans="1:18">
      <c r="B42" s="11" t="s">
        <v>0</v>
      </c>
      <c r="C42" s="11" t="s">
        <v>1</v>
      </c>
      <c r="D42" s="11"/>
      <c r="E42" s="11"/>
    </row>
    <row r="45" spans="1:18">
      <c r="A45" t="s">
        <v>466</v>
      </c>
      <c r="B45" t="s">
        <v>1</v>
      </c>
      <c r="C45" t="s">
        <v>466</v>
      </c>
    </row>
    <row r="46" spans="1:18">
      <c r="A46" t="s">
        <v>466</v>
      </c>
      <c r="B46" t="s">
        <v>1</v>
      </c>
      <c r="C46" t="s">
        <v>466</v>
      </c>
    </row>
    <row r="47" spans="1:18">
      <c r="A47" t="s">
        <v>466</v>
      </c>
      <c r="B47" t="s">
        <v>1</v>
      </c>
      <c r="C47" t="s">
        <v>466</v>
      </c>
    </row>
    <row r="49" spans="1:18">
      <c r="A49" t="s">
        <v>466</v>
      </c>
      <c r="B49" t="s">
        <v>1</v>
      </c>
      <c r="C49" t="s">
        <v>466</v>
      </c>
    </row>
    <row r="50" spans="1:18">
      <c r="A50" t="s">
        <v>466</v>
      </c>
      <c r="B50" t="s">
        <v>1</v>
      </c>
      <c r="C50" t="s">
        <v>466</v>
      </c>
    </row>
    <row r="51" spans="1:18">
      <c r="A51" t="s">
        <v>466</v>
      </c>
      <c r="C51" t="s">
        <v>466</v>
      </c>
    </row>
    <row r="54" spans="1:18">
      <c r="A54" s="231" t="s">
        <v>528</v>
      </c>
    </row>
    <row r="55" spans="1:18">
      <c r="G55" s="11" t="s">
        <v>529</v>
      </c>
    </row>
    <row r="56" spans="1:18" ht="28.5" customHeight="1">
      <c r="B56" s="11"/>
      <c r="C56" s="11"/>
      <c r="D56" s="11"/>
      <c r="E56" s="11"/>
      <c r="F56" s="11"/>
      <c r="G56" s="11" t="s">
        <v>530</v>
      </c>
      <c r="K56" s="11"/>
      <c r="L56" s="11"/>
      <c r="M56" s="11"/>
      <c r="N56" s="11"/>
      <c r="O56" s="11"/>
      <c r="P56" s="11"/>
    </row>
    <row r="57" spans="1:18">
      <c r="B57" s="11"/>
      <c r="C57" s="11"/>
      <c r="D57" s="11"/>
      <c r="E57" s="11"/>
      <c r="F57" s="11"/>
      <c r="G57" s="11"/>
      <c r="L57" s="11"/>
      <c r="M57" s="11"/>
      <c r="N57" s="11"/>
      <c r="O57" s="11"/>
    </row>
    <row r="59" spans="1:18">
      <c r="B59" s="11"/>
      <c r="C59" s="11"/>
      <c r="D59" s="11"/>
      <c r="E59" s="11"/>
      <c r="F59" s="11"/>
      <c r="G59" s="11"/>
    </row>
    <row r="60" spans="1:18">
      <c r="B60" s="11"/>
      <c r="D60" s="252"/>
      <c r="E60" s="11"/>
      <c r="F60" s="1"/>
      <c r="G60" s="11"/>
      <c r="K60" s="11"/>
      <c r="L60" s="11"/>
      <c r="M60" s="11"/>
      <c r="N60" s="11"/>
      <c r="O60" s="11"/>
      <c r="P60" s="11"/>
      <c r="Q60" s="11"/>
      <c r="R60" s="11"/>
    </row>
    <row r="61" spans="1:18">
      <c r="L61" s="11"/>
      <c r="M61" s="11"/>
      <c r="N61" s="11"/>
      <c r="Q61" s="11"/>
    </row>
    <row r="62" spans="1:18">
      <c r="B62" s="11" t="s">
        <v>1</v>
      </c>
      <c r="C62" s="11" t="s">
        <v>466</v>
      </c>
      <c r="D62" s="11" t="s">
        <v>1</v>
      </c>
      <c r="E62" s="11" t="s">
        <v>466</v>
      </c>
      <c r="H62" s="11"/>
      <c r="L62" s="11"/>
      <c r="M62" s="11"/>
      <c r="N62" s="11"/>
      <c r="Q62" s="11"/>
    </row>
    <row r="63" spans="1:18">
      <c r="B63" s="11" t="s">
        <v>1</v>
      </c>
      <c r="C63" t="s">
        <v>466</v>
      </c>
      <c r="D63" s="11"/>
      <c r="E63" s="11" t="s">
        <v>466</v>
      </c>
      <c r="M63" s="11"/>
    </row>
    <row r="65" spans="1:10">
      <c r="B65" s="11" t="s">
        <v>0</v>
      </c>
      <c r="C65" s="11" t="s">
        <v>1</v>
      </c>
      <c r="D65" s="11" t="s">
        <v>0</v>
      </c>
      <c r="E65" s="11" t="s">
        <v>1</v>
      </c>
      <c r="F65" s="11"/>
    </row>
    <row r="66" spans="1:10">
      <c r="B66" s="11" t="s">
        <v>0</v>
      </c>
      <c r="C66" s="11" t="s">
        <v>1</v>
      </c>
      <c r="D66" s="11"/>
      <c r="E66" s="11" t="s">
        <v>1</v>
      </c>
      <c r="F66" s="11"/>
    </row>
    <row r="67" spans="1:10">
      <c r="B67" s="11" t="s">
        <v>0</v>
      </c>
      <c r="C67" s="11" t="s">
        <v>1</v>
      </c>
      <c r="D67" s="11"/>
      <c r="E67" s="11" t="s">
        <v>1</v>
      </c>
      <c r="F67" s="11"/>
    </row>
    <row r="71" spans="1:10">
      <c r="A71" t="s">
        <v>1</v>
      </c>
      <c r="B71" t="s">
        <v>466</v>
      </c>
      <c r="C71" t="s">
        <v>466</v>
      </c>
      <c r="E71" t="s">
        <v>466</v>
      </c>
      <c r="F71" t="s">
        <v>1</v>
      </c>
      <c r="G71" t="s">
        <v>466</v>
      </c>
      <c r="H71" t="s">
        <v>1</v>
      </c>
      <c r="I71" t="s">
        <v>466</v>
      </c>
      <c r="J71" t="s">
        <v>1</v>
      </c>
    </row>
    <row r="72" spans="1:10">
      <c r="A72" t="s">
        <v>1</v>
      </c>
      <c r="B72" t="s">
        <v>466</v>
      </c>
      <c r="C72" t="s">
        <v>466</v>
      </c>
      <c r="E72" t="s">
        <v>466</v>
      </c>
      <c r="G72" t="s">
        <v>466</v>
      </c>
      <c r="H72" t="s">
        <v>1</v>
      </c>
      <c r="J72" t="s">
        <v>1</v>
      </c>
    </row>
    <row r="73" spans="1:10">
      <c r="A73" t="s">
        <v>1</v>
      </c>
      <c r="B73" t="s">
        <v>466</v>
      </c>
      <c r="C73" t="s">
        <v>466</v>
      </c>
      <c r="E73" t="s">
        <v>466</v>
      </c>
      <c r="G73" t="s">
        <v>466</v>
      </c>
      <c r="H73" t="s">
        <v>1</v>
      </c>
      <c r="J73" t="s">
        <v>1</v>
      </c>
    </row>
    <row r="74" spans="1:10">
      <c r="B74" t="s">
        <v>466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B46A-AE60-488B-ADE2-5688DEE416A7}">
  <dimension ref="A1:E3"/>
  <sheetViews>
    <sheetView workbookViewId="0">
      <selection activeCell="G16" sqref="G16"/>
    </sheetView>
  </sheetViews>
  <sheetFormatPr defaultRowHeight="15"/>
  <sheetData>
    <row r="1" spans="1:5">
      <c r="A1" t="s">
        <v>0</v>
      </c>
      <c r="B1" t="s">
        <v>1</v>
      </c>
      <c r="C1" t="s">
        <v>0</v>
      </c>
      <c r="D1" t="s">
        <v>1</v>
      </c>
    </row>
    <row r="2" spans="1:5">
      <c r="A2" t="s">
        <v>0</v>
      </c>
      <c r="B2" t="s">
        <v>1</v>
      </c>
      <c r="C2" t="s">
        <v>0</v>
      </c>
    </row>
    <row r="3" spans="1:5">
      <c r="A3" t="s">
        <v>549</v>
      </c>
      <c r="B3" t="s">
        <v>549</v>
      </c>
      <c r="C3" t="s">
        <v>549</v>
      </c>
      <c r="D3">
        <v>1</v>
      </c>
      <c r="E3" t="s">
        <v>550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B9431-F0EF-437A-8AFB-EAF97BB0FCA4}">
  <dimension ref="A1:N113"/>
  <sheetViews>
    <sheetView topLeftCell="A82" workbookViewId="0">
      <selection activeCell="A82" sqref="A82"/>
    </sheetView>
  </sheetViews>
  <sheetFormatPr defaultRowHeight="15"/>
  <cols>
    <col min="10" max="10" width="16" customWidth="1"/>
  </cols>
  <sheetData>
    <row r="1" spans="1:11">
      <c r="A1" t="s">
        <v>557</v>
      </c>
      <c r="B1" t="s">
        <v>562</v>
      </c>
      <c r="E1">
        <v>1</v>
      </c>
      <c r="G1">
        <v>2</v>
      </c>
    </row>
    <row r="2" spans="1:11">
      <c r="E2" t="s">
        <v>0</v>
      </c>
      <c r="F2" t="s">
        <v>558</v>
      </c>
      <c r="G2" t="s">
        <v>1</v>
      </c>
      <c r="H2" t="s">
        <v>559</v>
      </c>
    </row>
    <row r="3" spans="1:11">
      <c r="E3" t="s">
        <v>0</v>
      </c>
      <c r="G3" t="s">
        <v>1</v>
      </c>
    </row>
    <row r="4" spans="1:11">
      <c r="E4" t="s">
        <v>254</v>
      </c>
      <c r="G4" t="s">
        <v>1</v>
      </c>
    </row>
    <row r="5" spans="1:11">
      <c r="E5" t="s">
        <v>0</v>
      </c>
      <c r="G5" t="s">
        <v>1</v>
      </c>
    </row>
    <row r="6" spans="1:11">
      <c r="E6" t="s">
        <v>0</v>
      </c>
      <c r="G6" t="s">
        <v>254</v>
      </c>
    </row>
    <row r="7" spans="1:11">
      <c r="E7" t="s">
        <v>0</v>
      </c>
      <c r="G7" t="s">
        <v>1</v>
      </c>
    </row>
    <row r="8" spans="1:11">
      <c r="E8">
        <v>3</v>
      </c>
    </row>
    <row r="9" spans="1:11">
      <c r="E9" t="s">
        <v>1</v>
      </c>
      <c r="F9" t="s">
        <v>0</v>
      </c>
      <c r="G9" t="s">
        <v>254</v>
      </c>
      <c r="H9" t="s">
        <v>1</v>
      </c>
      <c r="I9" t="s">
        <v>0</v>
      </c>
      <c r="J9" t="s">
        <v>1</v>
      </c>
      <c r="K9" t="s">
        <v>565</v>
      </c>
    </row>
    <row r="10" spans="1:11">
      <c r="E10" t="s">
        <v>1</v>
      </c>
    </row>
    <row r="11" spans="1:11">
      <c r="E11" t="s">
        <v>254</v>
      </c>
    </row>
    <row r="12" spans="1:11">
      <c r="E12" t="s">
        <v>1</v>
      </c>
    </row>
    <row r="14" spans="1:11">
      <c r="E14" t="s">
        <v>0</v>
      </c>
      <c r="F14" t="s">
        <v>1</v>
      </c>
      <c r="G14" t="s">
        <v>254</v>
      </c>
      <c r="H14" t="s">
        <v>0</v>
      </c>
      <c r="I14" t="s">
        <v>1</v>
      </c>
      <c r="J14" t="s">
        <v>0</v>
      </c>
      <c r="K14" t="s">
        <v>1</v>
      </c>
    </row>
    <row r="15" spans="1:11">
      <c r="E15" t="s">
        <v>0</v>
      </c>
    </row>
    <row r="16" spans="1:11">
      <c r="E16" t="s">
        <v>254</v>
      </c>
    </row>
    <row r="17" spans="1:6">
      <c r="E17" t="s">
        <v>0</v>
      </c>
    </row>
    <row r="19" spans="1:6">
      <c r="A19" t="s">
        <v>563</v>
      </c>
    </row>
    <row r="21" spans="1:6">
      <c r="A21" t="s">
        <v>568</v>
      </c>
    </row>
    <row r="22" spans="1:6">
      <c r="A22" t="s">
        <v>564</v>
      </c>
    </row>
    <row r="23" spans="1:6">
      <c r="A23" t="s">
        <v>567</v>
      </c>
    </row>
    <row r="24" spans="1:6">
      <c r="A24" t="s">
        <v>560</v>
      </c>
    </row>
    <row r="25" spans="1:6">
      <c r="A25" t="s">
        <v>466</v>
      </c>
      <c r="B25" t="s">
        <v>1</v>
      </c>
      <c r="C25" t="s">
        <v>466</v>
      </c>
      <c r="F25" t="s">
        <v>561</v>
      </c>
    </row>
    <row r="26" spans="1:6">
      <c r="A26" t="s">
        <v>466</v>
      </c>
      <c r="C26" t="s">
        <v>466</v>
      </c>
    </row>
    <row r="27" spans="1:6">
      <c r="A27" t="s">
        <v>466</v>
      </c>
    </row>
    <row r="28" spans="1:6">
      <c r="A28" t="s">
        <v>466</v>
      </c>
    </row>
    <row r="30" spans="1:6">
      <c r="A30" t="s">
        <v>566</v>
      </c>
    </row>
    <row r="31" spans="1:6">
      <c r="A31" t="s">
        <v>0</v>
      </c>
      <c r="B31" t="s">
        <v>1</v>
      </c>
      <c r="C31" t="s">
        <v>0</v>
      </c>
      <c r="D31" t="s">
        <v>1</v>
      </c>
      <c r="E31" t="s">
        <v>0</v>
      </c>
      <c r="F31" t="s">
        <v>1</v>
      </c>
    </row>
    <row r="32" spans="1:6">
      <c r="A32" t="s">
        <v>0</v>
      </c>
      <c r="B32" t="s">
        <v>1</v>
      </c>
      <c r="C32" t="s">
        <v>0</v>
      </c>
      <c r="E32" t="s">
        <v>0</v>
      </c>
      <c r="F32" t="s">
        <v>1</v>
      </c>
    </row>
    <row r="33" spans="1:14">
      <c r="A33" t="s">
        <v>0</v>
      </c>
      <c r="C33" t="s">
        <v>0</v>
      </c>
      <c r="F33" t="s">
        <v>1</v>
      </c>
    </row>
    <row r="34" spans="1:14">
      <c r="C34" t="s">
        <v>0</v>
      </c>
    </row>
    <row r="37" spans="1:14">
      <c r="A37" t="s">
        <v>569</v>
      </c>
      <c r="G37" t="s">
        <v>143</v>
      </c>
    </row>
    <row r="39" spans="1:14">
      <c r="A39" t="s">
        <v>570</v>
      </c>
      <c r="E39" t="s">
        <v>143</v>
      </c>
    </row>
    <row r="42" spans="1:14">
      <c r="A42" t="s">
        <v>571</v>
      </c>
      <c r="D42" t="s">
        <v>143</v>
      </c>
    </row>
    <row r="45" spans="1:14">
      <c r="A45" t="s">
        <v>0</v>
      </c>
      <c r="B45" t="s">
        <v>1</v>
      </c>
      <c r="C45" t="s">
        <v>0</v>
      </c>
    </row>
    <row r="46" spans="1:14">
      <c r="A46" t="s">
        <v>0</v>
      </c>
      <c r="B46" t="s">
        <v>1</v>
      </c>
      <c r="C46" t="s">
        <v>0</v>
      </c>
      <c r="I46" t="s">
        <v>0</v>
      </c>
      <c r="J46" t="s">
        <v>254</v>
      </c>
      <c r="K46" t="s">
        <v>0</v>
      </c>
      <c r="L46" t="s">
        <v>0</v>
      </c>
      <c r="M46" t="s">
        <v>0</v>
      </c>
      <c r="N46" t="s">
        <v>0</v>
      </c>
    </row>
    <row r="48" spans="1:14">
      <c r="A48" t="s">
        <v>254</v>
      </c>
      <c r="B48" t="s">
        <v>254</v>
      </c>
      <c r="C48" t="s">
        <v>0</v>
      </c>
      <c r="D48" t="s">
        <v>0</v>
      </c>
      <c r="H48" t="s">
        <v>254</v>
      </c>
      <c r="I48" t="s">
        <v>0</v>
      </c>
      <c r="J48" t="s">
        <v>0</v>
      </c>
      <c r="K48" t="s">
        <v>0</v>
      </c>
      <c r="L48" t="s">
        <v>0</v>
      </c>
      <c r="M48" t="s">
        <v>0</v>
      </c>
    </row>
    <row r="49" spans="1:12">
      <c r="A49" t="s">
        <v>0</v>
      </c>
      <c r="B49" t="s">
        <v>0</v>
      </c>
      <c r="C49" t="s">
        <v>254</v>
      </c>
      <c r="D49" t="s">
        <v>254</v>
      </c>
    </row>
    <row r="50" spans="1:12">
      <c r="A50" t="s">
        <v>0</v>
      </c>
      <c r="B50" t="s">
        <v>0</v>
      </c>
      <c r="C50" t="s">
        <v>0</v>
      </c>
      <c r="D50" t="s">
        <v>254</v>
      </c>
      <c r="F50" t="s">
        <v>1</v>
      </c>
      <c r="G50" s="1" t="s">
        <v>1</v>
      </c>
      <c r="H50" t="s">
        <v>254</v>
      </c>
      <c r="I50" t="s">
        <v>0</v>
      </c>
      <c r="J50" t="s">
        <v>1</v>
      </c>
      <c r="K50" t="s">
        <v>0</v>
      </c>
      <c r="L50" t="s">
        <v>1</v>
      </c>
    </row>
    <row r="51" spans="1:12">
      <c r="A51" t="s">
        <v>0</v>
      </c>
      <c r="B51" t="s">
        <v>254</v>
      </c>
      <c r="C51" t="s">
        <v>0</v>
      </c>
      <c r="D51" t="s">
        <v>0</v>
      </c>
    </row>
    <row r="52" spans="1:12">
      <c r="A52" t="s">
        <v>0</v>
      </c>
      <c r="B52" t="s">
        <v>0</v>
      </c>
      <c r="C52" t="s">
        <v>0</v>
      </c>
      <c r="D52" t="s">
        <v>254</v>
      </c>
      <c r="F52" t="s">
        <v>254</v>
      </c>
      <c r="G52" s="1" t="s">
        <v>1</v>
      </c>
      <c r="H52" t="s">
        <v>0</v>
      </c>
      <c r="I52" t="s">
        <v>1</v>
      </c>
      <c r="J52" t="s">
        <v>0</v>
      </c>
      <c r="K52" t="s">
        <v>1</v>
      </c>
    </row>
    <row r="53" spans="1:12">
      <c r="A53" t="s">
        <v>0</v>
      </c>
      <c r="B53" t="s">
        <v>0</v>
      </c>
      <c r="C53" t="s">
        <v>0</v>
      </c>
      <c r="D53" t="s">
        <v>0</v>
      </c>
    </row>
    <row r="54" spans="1:12">
      <c r="B54" t="s">
        <v>0</v>
      </c>
      <c r="D54" t="s">
        <v>0</v>
      </c>
    </row>
    <row r="55" spans="1:12">
      <c r="D55" t="s">
        <v>0</v>
      </c>
    </row>
    <row r="56" spans="1:12">
      <c r="D56" t="s">
        <v>254</v>
      </c>
    </row>
    <row r="58" spans="1:12">
      <c r="A58" t="s">
        <v>0</v>
      </c>
      <c r="B58" t="s">
        <v>254</v>
      </c>
      <c r="C58" t="s">
        <v>1</v>
      </c>
      <c r="D58" t="s">
        <v>0</v>
      </c>
      <c r="E58" t="s">
        <v>1</v>
      </c>
      <c r="F58" t="s">
        <v>0</v>
      </c>
    </row>
    <row r="59" spans="1:12">
      <c r="A59" t="s">
        <v>0</v>
      </c>
    </row>
    <row r="61" spans="1:12">
      <c r="A61" t="s">
        <v>0</v>
      </c>
      <c r="B61" t="s">
        <v>1</v>
      </c>
      <c r="C61" t="s">
        <v>0</v>
      </c>
      <c r="D61" t="s">
        <v>254</v>
      </c>
      <c r="E61" t="s">
        <v>0</v>
      </c>
      <c r="G61">
        <v>0</v>
      </c>
      <c r="J61" t="s">
        <v>1</v>
      </c>
    </row>
    <row r="62" spans="1:12">
      <c r="A62" t="s">
        <v>254</v>
      </c>
    </row>
    <row r="63" spans="1:12">
      <c r="A63" t="s">
        <v>0</v>
      </c>
    </row>
    <row r="65" spans="1:6">
      <c r="A65" t="s">
        <v>0</v>
      </c>
      <c r="B65" s="1" t="s">
        <v>1</v>
      </c>
    </row>
    <row r="66" spans="1:6">
      <c r="A66" t="s">
        <v>0</v>
      </c>
      <c r="B66" t="s">
        <v>254</v>
      </c>
    </row>
    <row r="67" spans="1:6">
      <c r="A67" s="1" t="s">
        <v>0</v>
      </c>
    </row>
    <row r="70" spans="1:6">
      <c r="A70" t="s">
        <v>0</v>
      </c>
      <c r="B70" t="s">
        <v>1</v>
      </c>
      <c r="C70" t="s">
        <v>0</v>
      </c>
      <c r="D70" t="s">
        <v>1</v>
      </c>
      <c r="E70" t="s">
        <v>0</v>
      </c>
      <c r="F70" t="s">
        <v>1</v>
      </c>
    </row>
    <row r="71" spans="1:6">
      <c r="A71" t="s">
        <v>0</v>
      </c>
      <c r="B71" t="s">
        <v>254</v>
      </c>
    </row>
    <row r="72" spans="1:6">
      <c r="B72" s="1" t="s">
        <v>1</v>
      </c>
    </row>
    <row r="73" spans="1:6">
      <c r="B73" t="s">
        <v>254</v>
      </c>
    </row>
    <row r="77" spans="1:6">
      <c r="A77" t="s">
        <v>466</v>
      </c>
      <c r="B77" t="s">
        <v>1</v>
      </c>
      <c r="C77" t="s">
        <v>466</v>
      </c>
      <c r="E77" t="b">
        <v>1</v>
      </c>
    </row>
    <row r="78" spans="1:6">
      <c r="A78" t="s">
        <v>466</v>
      </c>
      <c r="B78" t="s">
        <v>1</v>
      </c>
      <c r="C78" t="s">
        <v>466</v>
      </c>
    </row>
    <row r="79" spans="1:6">
      <c r="B79" t="s">
        <v>1</v>
      </c>
    </row>
    <row r="81" spans="1:5">
      <c r="A81" t="s">
        <v>466</v>
      </c>
      <c r="B81" t="s">
        <v>1</v>
      </c>
      <c r="C81" t="s">
        <v>466</v>
      </c>
      <c r="D81" t="s">
        <v>1</v>
      </c>
      <c r="E81" t="s">
        <v>466</v>
      </c>
    </row>
    <row r="82" spans="1:5">
      <c r="A82" t="s">
        <v>466</v>
      </c>
      <c r="B82" t="s">
        <v>1</v>
      </c>
      <c r="C82" t="s">
        <v>466</v>
      </c>
      <c r="D82" t="s">
        <v>1</v>
      </c>
      <c r="E82" t="s">
        <v>466</v>
      </c>
    </row>
    <row r="83" spans="1:5">
      <c r="A83" t="s">
        <v>466</v>
      </c>
      <c r="B83" t="s">
        <v>1</v>
      </c>
      <c r="C83" t="s">
        <v>466</v>
      </c>
      <c r="E83" t="s">
        <v>466</v>
      </c>
    </row>
    <row r="84" spans="1:5">
      <c r="A84" t="s">
        <v>466</v>
      </c>
      <c r="B84" t="s">
        <v>1</v>
      </c>
      <c r="E84" t="s">
        <v>466</v>
      </c>
    </row>
    <row r="85" spans="1:5">
      <c r="B85" t="s">
        <v>1</v>
      </c>
    </row>
    <row r="87" spans="1:5">
      <c r="A87">
        <v>1</v>
      </c>
      <c r="B87" t="s">
        <v>593</v>
      </c>
    </row>
    <row r="90" spans="1:5">
      <c r="A90" t="s">
        <v>254</v>
      </c>
      <c r="B90" t="s">
        <v>254</v>
      </c>
      <c r="C90" t="s">
        <v>254</v>
      </c>
      <c r="D90" t="s">
        <v>254</v>
      </c>
    </row>
    <row r="91" spans="1:5">
      <c r="A91" t="s">
        <v>0</v>
      </c>
      <c r="B91" t="s">
        <v>1</v>
      </c>
      <c r="C91" t="s">
        <v>0</v>
      </c>
      <c r="D91" t="s">
        <v>1</v>
      </c>
    </row>
    <row r="92" spans="1:5">
      <c r="A92" t="s">
        <v>254</v>
      </c>
      <c r="B92" t="s">
        <v>254</v>
      </c>
      <c r="C92" t="s">
        <v>254</v>
      </c>
      <c r="D92" t="s">
        <v>254</v>
      </c>
    </row>
    <row r="93" spans="1:5">
      <c r="A93" t="s">
        <v>0</v>
      </c>
      <c r="B93" t="s">
        <v>1</v>
      </c>
      <c r="C93" t="s">
        <v>1</v>
      </c>
      <c r="D93" t="s">
        <v>0</v>
      </c>
    </row>
    <row r="94" spans="1:5">
      <c r="A94" t="s">
        <v>0</v>
      </c>
      <c r="B94" t="s">
        <v>1</v>
      </c>
      <c r="C94" t="s">
        <v>0</v>
      </c>
      <c r="D94" t="s">
        <v>1</v>
      </c>
    </row>
    <row r="95" spans="1:5">
      <c r="A95" t="s">
        <v>0</v>
      </c>
      <c r="B95" t="s">
        <v>1</v>
      </c>
      <c r="C95" t="s">
        <v>1</v>
      </c>
      <c r="D95" t="s">
        <v>0</v>
      </c>
    </row>
    <row r="96" spans="1:5">
      <c r="A96" t="s">
        <v>0</v>
      </c>
      <c r="B96" t="s">
        <v>1</v>
      </c>
      <c r="C96" t="s">
        <v>0</v>
      </c>
      <c r="D96" t="s">
        <v>1</v>
      </c>
    </row>
    <row r="97" spans="1:4">
      <c r="A97" t="s">
        <v>0</v>
      </c>
      <c r="B97" t="s">
        <v>1</v>
      </c>
      <c r="C97" t="s">
        <v>1</v>
      </c>
      <c r="D97" t="s">
        <v>0</v>
      </c>
    </row>
    <row r="99" spans="1:4">
      <c r="A99" t="s">
        <v>594</v>
      </c>
      <c r="B99" t="s">
        <v>420</v>
      </c>
      <c r="C99" t="s">
        <v>421</v>
      </c>
      <c r="D99" t="s">
        <v>595</v>
      </c>
    </row>
    <row r="100" spans="1:4">
      <c r="A100" t="s">
        <v>0</v>
      </c>
      <c r="B100" t="s">
        <v>466</v>
      </c>
      <c r="C100" t="s">
        <v>466</v>
      </c>
      <c r="D100" t="s">
        <v>466</v>
      </c>
    </row>
    <row r="101" spans="1:4">
      <c r="A101" t="s">
        <v>0</v>
      </c>
      <c r="B101" t="s">
        <v>466</v>
      </c>
      <c r="C101" t="s">
        <v>466</v>
      </c>
      <c r="D101" t="s">
        <v>466</v>
      </c>
    </row>
    <row r="102" spans="1:4">
      <c r="A102" t="s">
        <v>0</v>
      </c>
      <c r="B102" t="s">
        <v>466</v>
      </c>
      <c r="C102" t="s">
        <v>466</v>
      </c>
    </row>
    <row r="103" spans="1:4">
      <c r="A103" t="s">
        <v>0</v>
      </c>
      <c r="B103" t="s">
        <v>466</v>
      </c>
    </row>
    <row r="104" spans="1:4">
      <c r="A104" t="s">
        <v>0</v>
      </c>
    </row>
    <row r="106" spans="1:4">
      <c r="A106" t="s">
        <v>0</v>
      </c>
      <c r="B106" t="s">
        <v>466</v>
      </c>
      <c r="C106" t="s">
        <v>466</v>
      </c>
      <c r="D106" t="s">
        <v>466</v>
      </c>
    </row>
    <row r="108" spans="1:4">
      <c r="A108" t="s">
        <v>0</v>
      </c>
      <c r="B108" t="s">
        <v>1</v>
      </c>
      <c r="C108" t="s">
        <v>466</v>
      </c>
      <c r="D108" t="s">
        <v>466</v>
      </c>
    </row>
    <row r="111" spans="1:4">
      <c r="A111" t="s">
        <v>254</v>
      </c>
    </row>
    <row r="112" spans="1:4">
      <c r="A112" t="s">
        <v>0</v>
      </c>
    </row>
    <row r="113" spans="1:1">
      <c r="A113" t="s">
        <v>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ACB2-4CA3-41A0-8938-5E24E9C164F4}">
  <dimension ref="A1:BI38"/>
  <sheetViews>
    <sheetView zoomScale="130" zoomScaleNormal="130" workbookViewId="0">
      <selection activeCell="U8" sqref="U8"/>
    </sheetView>
  </sheetViews>
  <sheetFormatPr defaultRowHeight="15"/>
  <cols>
    <col min="1" max="1" width="18.140625" customWidth="1"/>
    <col min="2" max="2" width="6.85546875" style="16" customWidth="1"/>
    <col min="3" max="3" width="5.42578125" customWidth="1"/>
    <col min="4" max="10" width="7.5703125" style="16" hidden="1" customWidth="1"/>
    <col min="11" max="11" width="9.28515625" style="16" hidden="1" customWidth="1"/>
    <col min="12" max="12" width="7.5703125" style="16" hidden="1" customWidth="1"/>
    <col min="13" max="26" width="7.5703125" style="16" customWidth="1"/>
  </cols>
  <sheetData>
    <row r="1" spans="1:61" s="99" customFormat="1">
      <c r="A1" s="317" t="s">
        <v>108</v>
      </c>
      <c r="B1" s="323"/>
      <c r="C1" s="324" t="s">
        <v>346</v>
      </c>
      <c r="D1" s="184">
        <v>45369</v>
      </c>
      <c r="E1" s="184">
        <v>45370</v>
      </c>
      <c r="F1" s="184">
        <v>45371</v>
      </c>
      <c r="G1" s="184">
        <v>45372</v>
      </c>
      <c r="H1" s="184">
        <v>45373</v>
      </c>
      <c r="I1" s="184">
        <v>45374</v>
      </c>
      <c r="J1" s="184">
        <v>45375</v>
      </c>
      <c r="K1" s="184">
        <v>45377</v>
      </c>
      <c r="L1" s="184">
        <v>45379</v>
      </c>
      <c r="M1" s="184">
        <v>45383</v>
      </c>
      <c r="N1" s="184">
        <v>45384</v>
      </c>
      <c r="O1" s="184">
        <v>45385</v>
      </c>
      <c r="P1" s="184">
        <v>45386</v>
      </c>
      <c r="Q1" s="184">
        <v>45387</v>
      </c>
      <c r="R1" s="184">
        <v>45390</v>
      </c>
      <c r="S1" s="184">
        <v>45391</v>
      </c>
      <c r="T1" s="184">
        <v>45392</v>
      </c>
      <c r="U1" s="184">
        <v>45393</v>
      </c>
      <c r="V1" s="184">
        <v>45394</v>
      </c>
      <c r="W1" s="184">
        <v>45395</v>
      </c>
      <c r="X1" s="184">
        <v>45396</v>
      </c>
      <c r="Y1" s="184">
        <v>45397</v>
      </c>
      <c r="Z1" s="184">
        <v>45398</v>
      </c>
      <c r="AA1" s="184">
        <v>45399</v>
      </c>
      <c r="AB1" s="184">
        <v>45400</v>
      </c>
      <c r="AC1" s="184">
        <v>45401</v>
      </c>
      <c r="AD1" s="184">
        <v>45402</v>
      </c>
      <c r="AE1" s="184">
        <v>45403</v>
      </c>
      <c r="AF1" s="184">
        <v>45404</v>
      </c>
      <c r="AG1" s="184">
        <v>45405</v>
      </c>
      <c r="AH1" s="184">
        <v>45406</v>
      </c>
      <c r="AI1" s="184">
        <v>45407</v>
      </c>
      <c r="AJ1" s="184">
        <v>45408</v>
      </c>
      <c r="AK1" s="184">
        <v>45409</v>
      </c>
      <c r="AL1" s="184">
        <v>45410</v>
      </c>
      <c r="AM1" s="184">
        <v>45411</v>
      </c>
      <c r="AN1" s="184">
        <v>45412</v>
      </c>
      <c r="AO1" s="184">
        <v>45413</v>
      </c>
      <c r="AP1" s="184">
        <v>45414</v>
      </c>
      <c r="AQ1" s="184">
        <v>45415</v>
      </c>
      <c r="AR1" s="184">
        <v>45416</v>
      </c>
      <c r="AS1" s="184">
        <v>45417</v>
      </c>
      <c r="AT1" s="184">
        <v>45418</v>
      </c>
      <c r="AU1" s="184">
        <v>45419</v>
      </c>
      <c r="AV1" s="184">
        <v>45420</v>
      </c>
      <c r="AW1" s="184">
        <v>45421</v>
      </c>
      <c r="AX1" s="184">
        <v>45422</v>
      </c>
      <c r="AY1" s="184">
        <v>45423</v>
      </c>
      <c r="AZ1" s="184">
        <v>45424</v>
      </c>
      <c r="BA1" s="184">
        <v>45425</v>
      </c>
      <c r="BB1" s="184">
        <v>45426</v>
      </c>
      <c r="BC1" s="184">
        <v>45427</v>
      </c>
      <c r="BD1" s="184">
        <v>45428</v>
      </c>
      <c r="BE1" s="184">
        <v>45429</v>
      </c>
      <c r="BF1" s="184">
        <v>45430</v>
      </c>
      <c r="BG1" s="184">
        <v>45431</v>
      </c>
      <c r="BH1" s="184">
        <v>45432</v>
      </c>
      <c r="BI1" s="184">
        <v>45433</v>
      </c>
    </row>
    <row r="2" spans="1:61" s="99" customFormat="1" ht="15.75" thickBot="1">
      <c r="A2" s="321" t="s">
        <v>109</v>
      </c>
      <c r="B2" s="326"/>
      <c r="C2" s="325"/>
      <c r="D2" s="186">
        <v>2</v>
      </c>
      <c r="E2" s="186">
        <v>3.5</v>
      </c>
      <c r="F2" s="186">
        <v>2</v>
      </c>
      <c r="G2" s="186">
        <v>2.75</v>
      </c>
      <c r="H2" s="186">
        <v>7</v>
      </c>
      <c r="I2" s="186">
        <v>8</v>
      </c>
      <c r="J2" s="186">
        <v>4</v>
      </c>
      <c r="K2" s="186">
        <v>4.75</v>
      </c>
      <c r="L2" s="186">
        <v>3</v>
      </c>
      <c r="M2" s="186">
        <v>4</v>
      </c>
      <c r="N2" s="186">
        <v>2.5</v>
      </c>
      <c r="O2" s="186">
        <v>3</v>
      </c>
      <c r="P2" s="186">
        <v>5.25</v>
      </c>
      <c r="Q2" s="186">
        <v>6.25</v>
      </c>
      <c r="R2" s="186">
        <v>2</v>
      </c>
      <c r="S2" s="186">
        <v>0.75</v>
      </c>
      <c r="T2" s="186"/>
      <c r="U2" s="186"/>
      <c r="V2" s="214"/>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row>
    <row r="3" spans="1:61" s="203" customFormat="1" ht="12.75">
      <c r="A3" s="183" t="s">
        <v>112</v>
      </c>
      <c r="B3" s="185">
        <f>SUM(D2:AG2)</f>
        <v>60.75</v>
      </c>
      <c r="C3" s="193" t="s">
        <v>114</v>
      </c>
      <c r="D3" s="177" t="s">
        <v>383</v>
      </c>
      <c r="E3" s="177" t="s">
        <v>393</v>
      </c>
      <c r="F3" s="177" t="s">
        <v>392</v>
      </c>
      <c r="G3" s="177"/>
      <c r="H3" s="177" t="s">
        <v>398</v>
      </c>
      <c r="I3" s="177" t="s">
        <v>352</v>
      </c>
      <c r="J3" s="177" t="s">
        <v>398</v>
      </c>
      <c r="K3" s="177" t="s">
        <v>385</v>
      </c>
      <c r="L3" s="177" t="s">
        <v>404</v>
      </c>
      <c r="M3" s="177" t="s">
        <v>547</v>
      </c>
      <c r="N3" s="177" t="s">
        <v>404</v>
      </c>
      <c r="O3" s="177" t="s">
        <v>374</v>
      </c>
      <c r="P3" s="177" t="s">
        <v>366</v>
      </c>
      <c r="Q3" s="177" t="s">
        <v>366</v>
      </c>
      <c r="R3" s="177" t="s">
        <v>360</v>
      </c>
      <c r="S3" s="177" t="s">
        <v>359</v>
      </c>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row>
    <row r="4" spans="1:61" s="204" customFormat="1" ht="13.5" thickBot="1">
      <c r="A4" s="183" t="s">
        <v>251</v>
      </c>
      <c r="B4" s="188">
        <f>B3*600+B9</f>
        <v>36450</v>
      </c>
      <c r="C4" s="194" t="s">
        <v>115</v>
      </c>
      <c r="D4" s="178" t="s">
        <v>535</v>
      </c>
      <c r="E4" s="178" t="s">
        <v>374</v>
      </c>
      <c r="F4" s="178" t="s">
        <v>541</v>
      </c>
      <c r="G4" s="178"/>
      <c r="H4" s="178" t="s">
        <v>399</v>
      </c>
      <c r="I4" s="178" t="s">
        <v>399</v>
      </c>
      <c r="J4" s="178" t="s">
        <v>395</v>
      </c>
      <c r="K4" s="178" t="s">
        <v>436</v>
      </c>
      <c r="L4" s="178" t="s">
        <v>384</v>
      </c>
      <c r="M4" s="178" t="s">
        <v>385</v>
      </c>
      <c r="N4" s="178" t="s">
        <v>384</v>
      </c>
      <c r="O4" s="178" t="s">
        <v>439</v>
      </c>
      <c r="P4" s="178" t="s">
        <v>372</v>
      </c>
      <c r="Q4" s="178" t="s">
        <v>372</v>
      </c>
      <c r="R4" s="178" t="s">
        <v>385</v>
      </c>
      <c r="S4" s="178" t="s">
        <v>551</v>
      </c>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row>
    <row r="5" spans="1:61" s="205" customFormat="1" ht="12.75">
      <c r="A5" s="183" t="s">
        <v>118</v>
      </c>
      <c r="B5" s="188">
        <f>B10</f>
        <v>35635</v>
      </c>
      <c r="C5" s="193" t="s">
        <v>114</v>
      </c>
      <c r="D5" s="177"/>
      <c r="E5" s="177" t="s">
        <v>391</v>
      </c>
      <c r="F5" s="177"/>
      <c r="G5" s="177" t="s">
        <v>355</v>
      </c>
      <c r="H5" s="177" t="s">
        <v>542</v>
      </c>
      <c r="I5" s="177" t="s">
        <v>545</v>
      </c>
      <c r="J5" s="177"/>
      <c r="K5" s="177" t="s">
        <v>393</v>
      </c>
      <c r="L5" s="177" t="s">
        <v>375</v>
      </c>
      <c r="M5" s="177" t="s">
        <v>380</v>
      </c>
      <c r="N5" s="177" t="s">
        <v>383</v>
      </c>
      <c r="O5" s="177" t="s">
        <v>370</v>
      </c>
      <c r="P5" s="177" t="s">
        <v>364</v>
      </c>
      <c r="Q5" s="177" t="s">
        <v>364</v>
      </c>
      <c r="R5" s="177" t="s">
        <v>357</v>
      </c>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row>
    <row r="6" spans="1:61" s="205" customFormat="1" ht="13.5" thickBot="1">
      <c r="A6" s="183" t="s">
        <v>252</v>
      </c>
      <c r="B6" s="211">
        <f>B4-B5-B7</f>
        <v>815</v>
      </c>
      <c r="C6" s="194" t="s">
        <v>115</v>
      </c>
      <c r="D6" s="178"/>
      <c r="E6" s="178" t="s">
        <v>376</v>
      </c>
      <c r="F6" s="178"/>
      <c r="G6" s="178" t="s">
        <v>434</v>
      </c>
      <c r="H6" s="178" t="s">
        <v>473</v>
      </c>
      <c r="I6" s="178" t="s">
        <v>389</v>
      </c>
      <c r="J6" s="178"/>
      <c r="K6" s="178" t="s">
        <v>356</v>
      </c>
      <c r="L6" s="178" t="s">
        <v>347</v>
      </c>
      <c r="M6" s="178" t="s">
        <v>436</v>
      </c>
      <c r="N6" s="178" t="s">
        <v>403</v>
      </c>
      <c r="O6" s="178" t="s">
        <v>371</v>
      </c>
      <c r="P6" s="178" t="s">
        <v>393</v>
      </c>
      <c r="Q6" s="178" t="s">
        <v>374</v>
      </c>
      <c r="R6" s="178" t="s">
        <v>368</v>
      </c>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row>
    <row r="7" spans="1:61" s="205" customFormat="1" ht="12.75">
      <c r="A7" s="183" t="s">
        <v>343</v>
      </c>
      <c r="B7" s="188">
        <v>0</v>
      </c>
      <c r="C7" s="193" t="s">
        <v>114</v>
      </c>
      <c r="D7" s="177"/>
      <c r="E7" s="177" t="s">
        <v>392</v>
      </c>
      <c r="F7" s="177"/>
      <c r="G7" s="177"/>
      <c r="H7" s="177" t="s">
        <v>377</v>
      </c>
      <c r="I7" s="177" t="s">
        <v>514</v>
      </c>
      <c r="J7" s="177"/>
      <c r="K7" s="177" t="s">
        <v>354</v>
      </c>
      <c r="L7" s="177"/>
      <c r="M7" s="177"/>
      <c r="N7" s="177"/>
      <c r="O7" s="177"/>
      <c r="P7" s="177" t="s">
        <v>374</v>
      </c>
      <c r="Q7" s="177" t="s">
        <v>355</v>
      </c>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row>
    <row r="8" spans="1:61" s="206" customFormat="1" ht="13.5" thickBot="1">
      <c r="A8" s="183"/>
      <c r="B8" s="189"/>
      <c r="C8" s="194" t="s">
        <v>115</v>
      </c>
      <c r="D8" s="178"/>
      <c r="E8" s="178" t="s">
        <v>363</v>
      </c>
      <c r="F8" s="178"/>
      <c r="G8" s="178"/>
      <c r="H8" s="178" t="s">
        <v>378</v>
      </c>
      <c r="I8" s="178" t="s">
        <v>546</v>
      </c>
      <c r="J8" s="178"/>
      <c r="K8" s="178" t="s">
        <v>358</v>
      </c>
      <c r="L8" s="178"/>
      <c r="M8" s="178"/>
      <c r="N8" s="178"/>
      <c r="O8" s="178"/>
      <c r="P8" s="178" t="s">
        <v>368</v>
      </c>
      <c r="Q8" s="178" t="s">
        <v>407</v>
      </c>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row>
    <row r="9" spans="1:61" s="206" customFormat="1" ht="13.5" thickBot="1">
      <c r="A9" s="183" t="s">
        <v>331</v>
      </c>
      <c r="B9" s="189"/>
      <c r="C9" s="193" t="s">
        <v>114</v>
      </c>
      <c r="D9" s="177"/>
      <c r="E9" s="177"/>
      <c r="F9" s="177"/>
      <c r="G9" s="177"/>
      <c r="H9" s="177" t="s">
        <v>543</v>
      </c>
      <c r="I9" s="177"/>
      <c r="J9" s="177"/>
      <c r="K9" s="177" t="s">
        <v>369</v>
      </c>
      <c r="L9" s="177"/>
      <c r="M9" s="177"/>
      <c r="N9" s="177"/>
      <c r="O9" s="177"/>
      <c r="P9" s="177" t="s">
        <v>370</v>
      </c>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row>
    <row r="10" spans="1:61" s="206" customFormat="1" ht="13.5" thickBot="1">
      <c r="A10" s="195" t="s">
        <v>118</v>
      </c>
      <c r="B10" s="196">
        <f>SUM(B12:B19)</f>
        <v>35635</v>
      </c>
      <c r="C10" s="194" t="s">
        <v>115</v>
      </c>
      <c r="D10" s="178"/>
      <c r="E10" s="178"/>
      <c r="F10" s="178"/>
      <c r="G10" s="177"/>
      <c r="H10" s="178" t="s">
        <v>544</v>
      </c>
      <c r="I10" s="178"/>
      <c r="J10" s="178"/>
      <c r="K10" s="178" t="s">
        <v>347</v>
      </c>
      <c r="L10" s="178"/>
      <c r="M10" s="178"/>
      <c r="N10" s="178"/>
      <c r="O10" s="178"/>
      <c r="P10" s="178" t="s">
        <v>406</v>
      </c>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row>
    <row r="11" spans="1:61" s="206" customFormat="1" ht="12.75">
      <c r="A11" s="198" t="s">
        <v>108</v>
      </c>
      <c r="B11" s="199" t="s">
        <v>345</v>
      </c>
      <c r="C11" s="193" t="s">
        <v>114</v>
      </c>
      <c r="D11" s="177"/>
      <c r="E11" s="177"/>
      <c r="F11" s="177"/>
      <c r="G11" s="177"/>
      <c r="H11" s="177"/>
      <c r="I11" s="177"/>
      <c r="J11" s="177"/>
      <c r="K11" s="177" t="s">
        <v>370</v>
      </c>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row>
    <row r="12" spans="1:61" s="206" customFormat="1" ht="13.5" thickBot="1">
      <c r="A12" s="253">
        <v>45369</v>
      </c>
      <c r="B12" s="254">
        <f>29000-PredictiveLogic!B6</f>
        <v>6650</v>
      </c>
      <c r="C12" s="194" t="s">
        <v>115</v>
      </c>
      <c r="D12" s="178"/>
      <c r="E12" s="178"/>
      <c r="F12" s="178"/>
      <c r="G12" s="178"/>
      <c r="H12" s="178"/>
      <c r="I12" s="178"/>
      <c r="J12" s="178"/>
      <c r="K12" s="178" t="s">
        <v>544</v>
      </c>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row>
    <row r="13" spans="1:61" s="207" customFormat="1" ht="12.75">
      <c r="A13" s="240">
        <v>45386</v>
      </c>
      <c r="B13" s="200">
        <v>28985</v>
      </c>
      <c r="C13" s="193" t="s">
        <v>114</v>
      </c>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row>
    <row r="14" spans="1:61" s="207" customFormat="1" ht="13.5" thickBot="1">
      <c r="A14" s="240"/>
      <c r="B14" s="200"/>
      <c r="C14" s="194" t="s">
        <v>115</v>
      </c>
      <c r="D14" s="178"/>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row>
    <row r="15" spans="1:61" s="206" customFormat="1" ht="12.75">
      <c r="A15" s="240"/>
      <c r="B15" s="200"/>
      <c r="C15" s="193" t="s">
        <v>114</v>
      </c>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row>
    <row r="16" spans="1:61" s="207" customFormat="1" ht="13.5" thickBot="1">
      <c r="A16" s="190"/>
      <c r="B16" s="200"/>
      <c r="C16" s="194" t="s">
        <v>115</v>
      </c>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row>
    <row r="17" spans="1:61" s="207" customFormat="1" ht="12.75">
      <c r="A17" s="190"/>
      <c r="B17" s="200"/>
      <c r="C17" s="193" t="s">
        <v>114</v>
      </c>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row>
    <row r="18" spans="1:61" s="207" customFormat="1" ht="13.5" thickBot="1">
      <c r="A18" s="190"/>
      <c r="B18" s="200"/>
      <c r="C18" s="194" t="s">
        <v>115</v>
      </c>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row>
    <row r="19" spans="1:61" s="207" customFormat="1" ht="12.75">
      <c r="A19" s="190"/>
      <c r="B19" s="200"/>
      <c r="C19" s="193" t="s">
        <v>114</v>
      </c>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row>
    <row r="20" spans="1:61" s="207" customFormat="1" ht="13.5" thickBot="1">
      <c r="A20" s="190"/>
      <c r="B20" s="200"/>
      <c r="C20" s="194" t="s">
        <v>115</v>
      </c>
      <c r="D20" s="178"/>
      <c r="E20" s="178"/>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row>
    <row r="21" spans="1:61" s="207" customFormat="1" ht="12.75">
      <c r="A21" s="190"/>
      <c r="B21" s="200"/>
      <c r="C21" s="193" t="s">
        <v>114</v>
      </c>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row>
    <row r="22" spans="1:61" s="207" customFormat="1" ht="13.5" thickBot="1">
      <c r="A22" s="201"/>
      <c r="B22" s="202"/>
      <c r="C22" s="194" t="s">
        <v>115</v>
      </c>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row>
    <row r="23" spans="1:61" s="207" customFormat="1" ht="12.75">
      <c r="A23" s="197"/>
      <c r="B23" s="210"/>
      <c r="C23" s="193" t="s">
        <v>114</v>
      </c>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row>
    <row r="24" spans="1:61" s="207" customFormat="1" ht="13.5" thickBot="1">
      <c r="A24" s="190"/>
      <c r="B24" s="200"/>
      <c r="C24" s="194" t="s">
        <v>115</v>
      </c>
      <c r="D24" s="178"/>
      <c r="E24" s="178"/>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row>
    <row r="25" spans="1:61" s="207" customFormat="1" ht="12.75">
      <c r="A25" s="190"/>
      <c r="B25" s="200"/>
      <c r="C25" s="193" t="s">
        <v>114</v>
      </c>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row>
    <row r="26" spans="1:61" s="207" customFormat="1" ht="13.5" thickBot="1">
      <c r="A26" s="190"/>
      <c r="B26" s="200"/>
      <c r="C26" s="194" t="s">
        <v>115</v>
      </c>
      <c r="D26" s="178"/>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row>
    <row r="27" spans="1:61" s="207" customFormat="1" ht="12.75">
      <c r="A27" s="190"/>
      <c r="B27" s="200"/>
      <c r="C27" s="193" t="s">
        <v>114</v>
      </c>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row>
    <row r="28" spans="1:61" s="207" customFormat="1" ht="13.5" thickBot="1">
      <c r="A28" s="190"/>
      <c r="B28" s="200"/>
      <c r="C28" s="194" t="s">
        <v>115</v>
      </c>
      <c r="D28" s="178"/>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row>
    <row r="29" spans="1:61" s="207" customFormat="1" ht="12.75">
      <c r="A29" s="190"/>
      <c r="B29" s="200"/>
      <c r="C29" s="193"/>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row>
    <row r="30" spans="1:61" s="207" customFormat="1" ht="13.5" thickBot="1">
      <c r="A30" s="190"/>
      <c r="B30" s="200"/>
      <c r="C30" s="194"/>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row>
    <row r="31" spans="1:61" s="207" customFormat="1" ht="12.75">
      <c r="A31" s="190">
        <f>B31*0.3</f>
        <v>100240.5</v>
      </c>
      <c r="B31" s="200">
        <f>'TIMESHEET-SP'!B6+'TIMESHEET-App1'!B6+TIMESHEET!B6+'TIMESHEET-App2'!B12+'TIMESHEET-App2'!B13+MachineLearningAndCorrection!B10+25000</f>
        <v>334135</v>
      </c>
      <c r="C31" s="193"/>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177"/>
    </row>
    <row r="32" spans="1:61" s="207" customFormat="1" ht="13.5" thickBot="1">
      <c r="A32" s="190"/>
      <c r="B32" s="200"/>
      <c r="C32" s="194"/>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row>
    <row r="33" spans="1:61" s="207" customFormat="1" ht="12.75">
      <c r="A33" s="190"/>
      <c r="B33" s="200"/>
      <c r="C33" s="193"/>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row>
    <row r="34" spans="1:61" s="207" customFormat="1" ht="13.5" thickBot="1">
      <c r="A34" s="190"/>
      <c r="B34" s="200"/>
      <c r="C34" s="194"/>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row>
    <row r="35" spans="1:61" s="207" customFormat="1" ht="12.75">
      <c r="A35" s="190"/>
      <c r="B35" s="200"/>
      <c r="C35" s="193"/>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c r="BD35" s="177"/>
      <c r="BE35" s="177"/>
      <c r="BF35" s="177"/>
      <c r="BG35" s="177"/>
      <c r="BH35" s="177"/>
      <c r="BI35" s="177"/>
    </row>
    <row r="36" spans="1:61" s="207" customFormat="1" ht="13.5" thickBot="1">
      <c r="A36" s="190"/>
      <c r="B36" s="200"/>
      <c r="C36" s="194"/>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row>
    <row r="37" spans="1:61" s="207" customFormat="1" ht="12.75">
      <c r="A37" s="190"/>
      <c r="B37" s="200"/>
      <c r="C37" s="193"/>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c r="BD37" s="177"/>
      <c r="BE37" s="177"/>
      <c r="BF37" s="177"/>
      <c r="BG37" s="177"/>
      <c r="BH37" s="177"/>
      <c r="BI37" s="177"/>
    </row>
    <row r="38" spans="1:61" s="207" customFormat="1" ht="13.5" thickBot="1">
      <c r="A38" s="201"/>
      <c r="B38" s="202"/>
      <c r="C38" s="194"/>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row>
  </sheetData>
  <mergeCells count="3">
    <mergeCell ref="A1:B1"/>
    <mergeCell ref="C1:C2"/>
    <mergeCell ref="A2:B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E297-5B0B-4B83-8F11-55D7F8AF6B29}">
  <dimension ref="A1:V31"/>
  <sheetViews>
    <sheetView topLeftCell="C1" workbookViewId="0">
      <selection activeCell="D16" sqref="D16"/>
    </sheetView>
  </sheetViews>
  <sheetFormatPr defaultRowHeight="15"/>
  <sheetData>
    <row r="1" spans="1:22">
      <c r="A1" s="11" t="s">
        <v>537</v>
      </c>
      <c r="P1" s="11" t="s">
        <v>540</v>
      </c>
      <c r="S1" s="11"/>
      <c r="T1" s="11"/>
      <c r="U1" s="11"/>
      <c r="V1" s="11"/>
    </row>
    <row r="2" spans="1:22">
      <c r="A2" t="s">
        <v>0</v>
      </c>
      <c r="B2" t="s">
        <v>1</v>
      </c>
      <c r="C2" t="s">
        <v>0</v>
      </c>
      <c r="D2" t="s">
        <v>1</v>
      </c>
      <c r="E2" t="s">
        <v>0</v>
      </c>
      <c r="F2" t="s">
        <v>1</v>
      </c>
      <c r="H2" t="s">
        <v>536</v>
      </c>
      <c r="O2" s="11" t="s">
        <v>538</v>
      </c>
      <c r="S2" s="11"/>
    </row>
    <row r="3" spans="1:22">
      <c r="A3" t="s">
        <v>0</v>
      </c>
      <c r="B3" t="s">
        <v>1</v>
      </c>
      <c r="D3" t="s">
        <v>1</v>
      </c>
      <c r="E3" t="s">
        <v>0</v>
      </c>
      <c r="F3" t="s">
        <v>1</v>
      </c>
      <c r="H3" t="b">
        <v>0</v>
      </c>
      <c r="O3" s="11" t="s">
        <v>0</v>
      </c>
      <c r="Q3" s="11" t="s">
        <v>539</v>
      </c>
      <c r="S3" s="11"/>
    </row>
    <row r="4" spans="1:22">
      <c r="A4" t="s">
        <v>0</v>
      </c>
      <c r="D4" t="s">
        <v>1</v>
      </c>
      <c r="E4" t="s">
        <v>0</v>
      </c>
      <c r="F4" t="s">
        <v>1</v>
      </c>
      <c r="O4" s="11" t="s">
        <v>0</v>
      </c>
      <c r="S4" s="11"/>
      <c r="T4" s="11"/>
    </row>
    <row r="5" spans="1:22">
      <c r="A5" t="s">
        <v>0</v>
      </c>
      <c r="O5" s="11" t="s">
        <v>0</v>
      </c>
      <c r="S5" s="11"/>
      <c r="T5" s="11"/>
      <c r="U5" s="11"/>
    </row>
    <row r="6" spans="1:22">
      <c r="S6" s="11"/>
      <c r="T6" s="11"/>
      <c r="U6" s="11"/>
      <c r="V6" s="11"/>
    </row>
    <row r="7" spans="1:22">
      <c r="A7" t="s">
        <v>1</v>
      </c>
      <c r="B7" t="s">
        <v>0</v>
      </c>
      <c r="C7" t="s">
        <v>1</v>
      </c>
      <c r="D7" t="s">
        <v>0</v>
      </c>
      <c r="E7" t="s">
        <v>1</v>
      </c>
      <c r="H7" t="b">
        <v>1</v>
      </c>
      <c r="O7" s="11" t="s">
        <v>0</v>
      </c>
      <c r="P7" s="11" t="s">
        <v>1</v>
      </c>
      <c r="Q7" s="11" t="s">
        <v>0</v>
      </c>
      <c r="S7" s="11"/>
      <c r="T7" s="11"/>
      <c r="U7" s="11"/>
      <c r="V7" s="11"/>
    </row>
    <row r="8" spans="1:22">
      <c r="A8" t="s">
        <v>1</v>
      </c>
      <c r="B8" t="s">
        <v>0</v>
      </c>
      <c r="C8" t="s">
        <v>1</v>
      </c>
      <c r="D8" t="s">
        <v>0</v>
      </c>
      <c r="E8" t="s">
        <v>1</v>
      </c>
      <c r="S8" s="11"/>
      <c r="T8" s="11"/>
      <c r="U8" s="11"/>
      <c r="V8" s="11"/>
    </row>
    <row r="9" spans="1:22">
      <c r="A9" t="s">
        <v>1</v>
      </c>
      <c r="C9" t="s">
        <v>1</v>
      </c>
      <c r="D9" t="s">
        <v>0</v>
      </c>
      <c r="E9" t="s">
        <v>1</v>
      </c>
      <c r="S9" s="11"/>
      <c r="V9" s="11"/>
    </row>
    <row r="10" spans="1:22">
      <c r="C10" t="s">
        <v>1</v>
      </c>
    </row>
    <row r="13" spans="1:22">
      <c r="A13" t="s">
        <v>1</v>
      </c>
      <c r="B13" t="s">
        <v>0</v>
      </c>
      <c r="C13" t="s">
        <v>1</v>
      </c>
      <c r="D13" t="s">
        <v>0</v>
      </c>
      <c r="E13" t="s">
        <v>1</v>
      </c>
      <c r="F13" t="s">
        <v>0</v>
      </c>
      <c r="G13" t="s">
        <v>1</v>
      </c>
      <c r="H13" t="b">
        <v>0</v>
      </c>
    </row>
    <row r="14" spans="1:22">
      <c r="A14" t="s">
        <v>1</v>
      </c>
      <c r="B14" t="s">
        <v>0</v>
      </c>
      <c r="C14" t="s">
        <v>1</v>
      </c>
      <c r="D14" t="s">
        <v>0</v>
      </c>
      <c r="E14" t="s">
        <v>1</v>
      </c>
      <c r="F14" t="s">
        <v>0</v>
      </c>
      <c r="G14" t="s">
        <v>1</v>
      </c>
    </row>
    <row r="15" spans="1:22">
      <c r="A15" t="s">
        <v>1</v>
      </c>
      <c r="C15" t="s">
        <v>1</v>
      </c>
      <c r="D15" t="s">
        <v>0</v>
      </c>
      <c r="F15" t="s">
        <v>0</v>
      </c>
      <c r="G15" t="s">
        <v>1</v>
      </c>
    </row>
    <row r="16" spans="1:22">
      <c r="C16" t="s">
        <v>1</v>
      </c>
    </row>
    <row r="18" spans="1:11">
      <c r="A18" t="s">
        <v>1</v>
      </c>
      <c r="B18" t="s">
        <v>0</v>
      </c>
      <c r="C18" t="s">
        <v>1</v>
      </c>
      <c r="D18" t="s">
        <v>0</v>
      </c>
      <c r="E18" t="s">
        <v>1</v>
      </c>
      <c r="F18" t="s">
        <v>0</v>
      </c>
      <c r="G18" t="s">
        <v>1</v>
      </c>
    </row>
    <row r="19" spans="1:11">
      <c r="A19" t="s">
        <v>1</v>
      </c>
      <c r="B19" t="s">
        <v>0</v>
      </c>
      <c r="C19" t="s">
        <v>1</v>
      </c>
      <c r="D19" t="s">
        <v>0</v>
      </c>
      <c r="E19" t="s">
        <v>1</v>
      </c>
      <c r="F19" t="s">
        <v>0</v>
      </c>
      <c r="G19" t="s">
        <v>1</v>
      </c>
      <c r="H19" t="b">
        <v>0</v>
      </c>
    </row>
    <row r="20" spans="1:11">
      <c r="A20" t="s">
        <v>1</v>
      </c>
      <c r="C20" t="s">
        <v>1</v>
      </c>
      <c r="D20" t="s">
        <v>0</v>
      </c>
      <c r="E20" t="s">
        <v>1</v>
      </c>
      <c r="G20" t="s">
        <v>1</v>
      </c>
    </row>
    <row r="21" spans="1:11">
      <c r="C21" t="s">
        <v>1</v>
      </c>
    </row>
    <row r="24" spans="1:11">
      <c r="A24" t="s">
        <v>1</v>
      </c>
      <c r="B24" t="s">
        <v>0</v>
      </c>
      <c r="C24" t="s">
        <v>1</v>
      </c>
      <c r="D24" t="s">
        <v>0</v>
      </c>
      <c r="E24" t="s">
        <v>1</v>
      </c>
      <c r="F24" t="s">
        <v>0</v>
      </c>
      <c r="G24" t="s">
        <v>1</v>
      </c>
      <c r="H24" s="11" t="b">
        <v>0</v>
      </c>
    </row>
    <row r="25" spans="1:11">
      <c r="A25" t="s">
        <v>1</v>
      </c>
      <c r="B25" t="s">
        <v>0</v>
      </c>
      <c r="C25" t="s">
        <v>1</v>
      </c>
      <c r="D25" t="s">
        <v>0</v>
      </c>
      <c r="E25" t="s">
        <v>1</v>
      </c>
      <c r="F25" t="s">
        <v>0</v>
      </c>
      <c r="G25" t="s">
        <v>1</v>
      </c>
    </row>
    <row r="26" spans="1:11">
      <c r="A26" t="s">
        <v>1</v>
      </c>
      <c r="C26" t="s">
        <v>1</v>
      </c>
      <c r="D26" t="s">
        <v>0</v>
      </c>
      <c r="G26" t="s">
        <v>1</v>
      </c>
    </row>
    <row r="29" spans="1:11">
      <c r="A29" t="s">
        <v>1</v>
      </c>
      <c r="B29" t="s">
        <v>0</v>
      </c>
      <c r="C29" t="s">
        <v>1</v>
      </c>
      <c r="D29" t="s">
        <v>0</v>
      </c>
      <c r="E29" t="s">
        <v>1</v>
      </c>
      <c r="F29" t="s">
        <v>0</v>
      </c>
      <c r="G29" t="s">
        <v>1</v>
      </c>
      <c r="H29" s="11" t="s">
        <v>0</v>
      </c>
      <c r="I29" s="11" t="s">
        <v>1</v>
      </c>
      <c r="J29" s="11" t="s">
        <v>0</v>
      </c>
      <c r="K29" s="11" t="b">
        <v>0</v>
      </c>
    </row>
    <row r="30" spans="1:11">
      <c r="A30" t="s">
        <v>1</v>
      </c>
      <c r="B30" t="s">
        <v>0</v>
      </c>
      <c r="C30" t="s">
        <v>1</v>
      </c>
      <c r="D30" t="s">
        <v>0</v>
      </c>
      <c r="G30" t="s">
        <v>1</v>
      </c>
      <c r="H30" s="11" t="s">
        <v>0</v>
      </c>
      <c r="I30" s="11" t="s">
        <v>1</v>
      </c>
      <c r="J30" s="11" t="s">
        <v>0</v>
      </c>
    </row>
    <row r="31" spans="1:11">
      <c r="A31" t="s">
        <v>1</v>
      </c>
      <c r="C31" t="s">
        <v>1</v>
      </c>
      <c r="D31" t="s">
        <v>0</v>
      </c>
      <c r="J31" s="11" t="s">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CBD5-4D3B-457C-9CB5-A11D6014A4F7}">
  <dimension ref="A1:D20"/>
  <sheetViews>
    <sheetView workbookViewId="0">
      <selection activeCell="A21" sqref="A21"/>
    </sheetView>
  </sheetViews>
  <sheetFormatPr defaultRowHeight="15"/>
  <cols>
    <col min="4" max="4" width="14.28515625" customWidth="1"/>
  </cols>
  <sheetData>
    <row r="1" spans="1:4">
      <c r="A1" t="s">
        <v>419</v>
      </c>
      <c r="B1" t="s">
        <v>420</v>
      </c>
      <c r="C1" t="s">
        <v>421</v>
      </c>
      <c r="D1" t="s">
        <v>422</v>
      </c>
    </row>
    <row r="2" spans="1:4">
      <c r="A2" s="11" t="s">
        <v>0</v>
      </c>
      <c r="B2" s="11"/>
      <c r="C2" s="11"/>
      <c r="D2" s="11"/>
    </row>
    <row r="3" spans="1:4">
      <c r="A3" s="11" t="s">
        <v>1</v>
      </c>
      <c r="B3" s="11"/>
      <c r="C3" s="11"/>
      <c r="D3" s="11"/>
    </row>
    <row r="4" spans="1:4">
      <c r="A4" s="11" t="s">
        <v>0</v>
      </c>
      <c r="B4" s="11"/>
      <c r="C4" s="11"/>
      <c r="D4" s="11"/>
    </row>
    <row r="5" spans="1:4">
      <c r="A5" s="11" t="s">
        <v>0</v>
      </c>
      <c r="B5" s="11"/>
      <c r="C5" s="11"/>
      <c r="D5" s="11"/>
    </row>
    <row r="6" spans="1:4">
      <c r="A6" s="11" t="s">
        <v>1</v>
      </c>
      <c r="B6" s="11" t="s">
        <v>466</v>
      </c>
      <c r="C6" s="11" t="s">
        <v>466</v>
      </c>
      <c r="D6" s="11" t="s">
        <v>466</v>
      </c>
    </row>
    <row r="7" spans="1:4">
      <c r="A7" s="11" t="s">
        <v>0</v>
      </c>
      <c r="B7" t="s">
        <v>1</v>
      </c>
      <c r="C7" t="s">
        <v>1</v>
      </c>
      <c r="D7" t="s">
        <v>1</v>
      </c>
    </row>
    <row r="8" spans="1:4">
      <c r="A8" s="11" t="s">
        <v>1</v>
      </c>
      <c r="B8" t="s">
        <v>466</v>
      </c>
      <c r="C8" t="s">
        <v>466</v>
      </c>
      <c r="D8" t="s">
        <v>466</v>
      </c>
    </row>
    <row r="9" spans="1:4">
      <c r="A9" s="11" t="s">
        <v>0</v>
      </c>
      <c r="B9" t="s">
        <v>1</v>
      </c>
      <c r="C9" t="s">
        <v>1</v>
      </c>
      <c r="D9" t="s">
        <v>1</v>
      </c>
    </row>
    <row r="10" spans="1:4">
      <c r="A10" s="11" t="s">
        <v>254</v>
      </c>
    </row>
    <row r="11" spans="1:4">
      <c r="A11" s="11" t="s">
        <v>1</v>
      </c>
      <c r="B11" t="s">
        <v>466</v>
      </c>
      <c r="C11" t="s">
        <v>466</v>
      </c>
      <c r="D11" t="s">
        <v>466</v>
      </c>
    </row>
    <row r="12" spans="1:4">
      <c r="A12" s="11" t="s">
        <v>0</v>
      </c>
      <c r="B12" t="s">
        <v>1</v>
      </c>
      <c r="C12" t="s">
        <v>1</v>
      </c>
      <c r="D12" t="s">
        <v>1</v>
      </c>
    </row>
    <row r="13" spans="1:4">
      <c r="A13" s="11" t="s">
        <v>254</v>
      </c>
    </row>
    <row r="14" spans="1:4">
      <c r="A14" s="11" t="s">
        <v>1</v>
      </c>
      <c r="B14" t="s">
        <v>466</v>
      </c>
      <c r="C14" t="s">
        <v>466</v>
      </c>
      <c r="D14" t="s">
        <v>466</v>
      </c>
    </row>
    <row r="15" spans="1:4">
      <c r="A15" s="11" t="s">
        <v>0</v>
      </c>
      <c r="B15" t="s">
        <v>466</v>
      </c>
      <c r="C15" t="s">
        <v>466</v>
      </c>
      <c r="D15" t="s">
        <v>466</v>
      </c>
    </row>
    <row r="16" spans="1:4">
      <c r="A16" s="11" t="s">
        <v>1</v>
      </c>
      <c r="B16" t="s">
        <v>466</v>
      </c>
      <c r="C16" t="s">
        <v>466</v>
      </c>
      <c r="D16" t="s">
        <v>466</v>
      </c>
    </row>
    <row r="17" spans="1:4">
      <c r="A17" s="11" t="s">
        <v>0</v>
      </c>
      <c r="B17" t="s">
        <v>1</v>
      </c>
      <c r="C17" t="s">
        <v>1</v>
      </c>
      <c r="D17" t="s">
        <v>1</v>
      </c>
    </row>
    <row r="18" spans="1:4">
      <c r="A18" s="11" t="s">
        <v>1</v>
      </c>
      <c r="B18" t="s">
        <v>1</v>
      </c>
      <c r="C18" t="s">
        <v>1</v>
      </c>
      <c r="D18" t="s">
        <v>1</v>
      </c>
    </row>
    <row r="19" spans="1:4">
      <c r="A19" s="11" t="s">
        <v>1</v>
      </c>
      <c r="B19" t="s">
        <v>466</v>
      </c>
      <c r="C19" t="s">
        <v>466</v>
      </c>
      <c r="D19" t="s">
        <v>466</v>
      </c>
    </row>
    <row r="20" spans="1:4">
      <c r="A20" s="11" t="s">
        <v>1</v>
      </c>
      <c r="B20" t="s">
        <v>466</v>
      </c>
      <c r="C20" t="s">
        <v>466</v>
      </c>
      <c r="D20" t="s">
        <v>466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1FF75-0566-4C51-B3A0-FCA003A58B4B}">
  <dimension ref="A1:Z67"/>
  <sheetViews>
    <sheetView zoomScale="91" workbookViewId="0">
      <selection activeCell="E7" sqref="E7"/>
    </sheetView>
  </sheetViews>
  <sheetFormatPr defaultRowHeight="15"/>
  <cols>
    <col min="1" max="7" width="4.5703125" customWidth="1"/>
    <col min="8" max="8" width="11.5703125" customWidth="1"/>
    <col min="9" max="10" width="4.5703125" customWidth="1"/>
    <col min="21" max="21" width="30.7109375" customWidth="1"/>
  </cols>
  <sheetData>
    <row r="1" spans="1:22">
      <c r="A1" s="217"/>
      <c r="B1" s="218"/>
      <c r="C1" s="218" t="s">
        <v>408</v>
      </c>
      <c r="D1" s="218"/>
      <c r="E1" s="218"/>
      <c r="F1" s="218"/>
      <c r="G1" s="218"/>
      <c r="H1" s="218"/>
      <c r="I1" s="218"/>
      <c r="J1" s="218"/>
      <c r="K1" s="219"/>
      <c r="U1" s="231" t="s">
        <v>417</v>
      </c>
      <c r="V1" t="str">
        <f>U1&amp;","</f>
        <v>NOVAL,</v>
      </c>
    </row>
    <row r="2" spans="1:22">
      <c r="A2" s="150" t="s">
        <v>0</v>
      </c>
      <c r="B2" s="148" t="s">
        <v>1</v>
      </c>
      <c r="C2" s="148" t="s">
        <v>0</v>
      </c>
      <c r="D2" s="148" t="s">
        <v>1</v>
      </c>
      <c r="E2" s="148" t="s">
        <v>0</v>
      </c>
      <c r="K2" s="220"/>
      <c r="M2" t="s">
        <v>435</v>
      </c>
      <c r="U2" s="231" t="s">
        <v>418</v>
      </c>
      <c r="V2" t="str">
        <f t="shared" ref="V2:V17" si="0">U2&amp;","</f>
        <v>NO_SHOE,</v>
      </c>
    </row>
    <row r="3" spans="1:22">
      <c r="A3" s="150" t="s">
        <v>0</v>
      </c>
      <c r="B3" s="148"/>
      <c r="C3" s="148"/>
      <c r="D3" s="148"/>
      <c r="E3" s="148" t="s">
        <v>0</v>
      </c>
      <c r="F3" t="s">
        <v>409</v>
      </c>
      <c r="J3" t="s">
        <v>411</v>
      </c>
      <c r="K3" s="220"/>
      <c r="U3" s="231" t="s">
        <v>419</v>
      </c>
      <c r="V3" t="str">
        <f t="shared" si="0"/>
        <v>MAIN,</v>
      </c>
    </row>
    <row r="4" spans="1:22">
      <c r="A4" s="150" t="s">
        <v>0</v>
      </c>
      <c r="B4" s="148"/>
      <c r="C4" s="148"/>
      <c r="D4" s="148"/>
      <c r="E4" s="148"/>
      <c r="F4" t="s">
        <v>410</v>
      </c>
      <c r="K4" s="220"/>
      <c r="U4" s="231" t="s">
        <v>420</v>
      </c>
      <c r="V4" t="str">
        <f t="shared" si="0"/>
        <v>BEB,</v>
      </c>
    </row>
    <row r="5" spans="1:22" ht="15.75" thickBot="1">
      <c r="A5" s="223" t="s">
        <v>0</v>
      </c>
      <c r="B5" s="224"/>
      <c r="C5" s="224"/>
      <c r="D5" s="224"/>
      <c r="E5" s="224"/>
      <c r="K5" s="220"/>
      <c r="U5" s="231" t="s">
        <v>421</v>
      </c>
      <c r="V5" t="str">
        <f t="shared" si="0"/>
        <v>SMALL,</v>
      </c>
    </row>
    <row r="6" spans="1:22">
      <c r="A6" s="225"/>
      <c r="B6" s="218"/>
      <c r="C6" s="218"/>
      <c r="D6" s="218"/>
      <c r="E6" s="218" t="s">
        <v>413</v>
      </c>
      <c r="F6" s="218"/>
      <c r="G6" s="218"/>
      <c r="H6" s="218"/>
      <c r="I6" s="218"/>
      <c r="J6" s="218"/>
      <c r="K6" s="218"/>
      <c r="L6" s="219"/>
      <c r="U6" s="231" t="s">
        <v>422</v>
      </c>
      <c r="V6" t="str">
        <f t="shared" si="0"/>
        <v>COCKROACH,</v>
      </c>
    </row>
    <row r="7" spans="1:22">
      <c r="A7" s="226" t="s">
        <v>0</v>
      </c>
      <c r="B7" t="s">
        <v>1</v>
      </c>
      <c r="C7" t="s">
        <v>0</v>
      </c>
      <c r="D7" t="s">
        <v>1</v>
      </c>
      <c r="E7" s="1" t="s">
        <v>0</v>
      </c>
      <c r="J7" t="s">
        <v>412</v>
      </c>
      <c r="L7" s="220"/>
      <c r="U7" s="231" t="s">
        <v>423</v>
      </c>
      <c r="V7" t="str">
        <f t="shared" si="0"/>
        <v>RULE_SET,</v>
      </c>
    </row>
    <row r="8" spans="1:22">
      <c r="A8" s="227" t="s">
        <v>0</v>
      </c>
      <c r="B8" s="1" t="s">
        <v>1</v>
      </c>
      <c r="C8" s="1" t="s">
        <v>0</v>
      </c>
      <c r="L8" s="220"/>
      <c r="N8" s="11" t="s">
        <v>416</v>
      </c>
      <c r="U8" s="231" t="s">
        <v>424</v>
      </c>
      <c r="V8" t="str">
        <f t="shared" si="0"/>
        <v>STICKY_LIMIT,</v>
      </c>
    </row>
    <row r="9" spans="1:22">
      <c r="A9" s="226"/>
      <c r="F9" t="s">
        <v>414</v>
      </c>
      <c r="L9" s="220"/>
      <c r="N9" t="s">
        <v>435</v>
      </c>
      <c r="U9" s="231" t="s">
        <v>425</v>
      </c>
      <c r="V9" t="str">
        <f t="shared" si="0"/>
        <v>MAIN_RES_LIMIT,</v>
      </c>
    </row>
    <row r="10" spans="1:22">
      <c r="A10" s="226" t="s">
        <v>0</v>
      </c>
      <c r="B10" t="s">
        <v>1</v>
      </c>
      <c r="C10" t="s">
        <v>0</v>
      </c>
      <c r="D10" t="s">
        <v>1</v>
      </c>
      <c r="E10" t="s">
        <v>0</v>
      </c>
      <c r="F10" s="1" t="s">
        <v>1</v>
      </c>
      <c r="J10" t="s">
        <v>415</v>
      </c>
      <c r="L10" s="220"/>
      <c r="N10" t="s">
        <v>441</v>
      </c>
      <c r="U10" s="231" t="s">
        <v>426</v>
      </c>
      <c r="V10" t="str">
        <f t="shared" si="0"/>
        <v>SESSION_RES_LIMIT,</v>
      </c>
    </row>
    <row r="11" spans="1:22">
      <c r="A11" s="227" t="s">
        <v>0</v>
      </c>
      <c r="B11" s="1" t="s">
        <v>1</v>
      </c>
      <c r="C11" s="1" t="s">
        <v>0</v>
      </c>
      <c r="D11" s="228" t="s">
        <v>1</v>
      </c>
      <c r="E11" s="228"/>
      <c r="F11" s="228"/>
      <c r="G11" s="228"/>
      <c r="H11" s="228"/>
      <c r="I11" s="228"/>
      <c r="J11" s="228"/>
      <c r="K11" s="228"/>
      <c r="L11" s="220"/>
      <c r="U11" s="231" t="s">
        <v>427</v>
      </c>
      <c r="V11" t="str">
        <f t="shared" si="0"/>
        <v>ONE_RES_LIMIT,</v>
      </c>
    </row>
    <row r="12" spans="1:22">
      <c r="A12" s="226" t="s">
        <v>0</v>
      </c>
      <c r="B12" t="s">
        <v>1</v>
      </c>
      <c r="C12" t="s">
        <v>0</v>
      </c>
      <c r="L12" s="220"/>
      <c r="U12" s="231" t="s">
        <v>428</v>
      </c>
      <c r="V12" t="str">
        <f t="shared" si="0"/>
        <v>PAT_MATCH_MIN_SIZE,</v>
      </c>
    </row>
    <row r="13" spans="1:22">
      <c r="A13" s="229"/>
      <c r="C13" t="s">
        <v>0</v>
      </c>
      <c r="L13" s="220"/>
      <c r="U13" s="231" t="s">
        <v>429</v>
      </c>
      <c r="V13" t="str">
        <f t="shared" si="0"/>
        <v>PAT_MATCH_MAX_SIZE,</v>
      </c>
    </row>
    <row r="14" spans="1:22">
      <c r="A14" s="229"/>
      <c r="C14" t="s">
        <v>0</v>
      </c>
      <c r="L14" s="220"/>
      <c r="N14" t="s">
        <v>442</v>
      </c>
      <c r="P14" t="s">
        <v>443</v>
      </c>
      <c r="U14" s="231" t="s">
        <v>430</v>
      </c>
      <c r="V14" t="str">
        <f t="shared" si="0"/>
        <v>DRIVED_SUP_SIZE,</v>
      </c>
    </row>
    <row r="15" spans="1:22">
      <c r="A15" s="229"/>
      <c r="L15" s="220"/>
      <c r="N15" t="s">
        <v>444</v>
      </c>
      <c r="P15" t="s">
        <v>445</v>
      </c>
      <c r="U15" s="231" t="s">
        <v>431</v>
      </c>
      <c r="V15" t="str">
        <f t="shared" si="0"/>
        <v>PREV_TIE_LIMIT,</v>
      </c>
    </row>
    <row r="16" spans="1:22">
      <c r="A16" s="229" t="s">
        <v>0</v>
      </c>
      <c r="B16" t="s">
        <v>1</v>
      </c>
      <c r="C16" t="s">
        <v>0</v>
      </c>
      <c r="D16" t="s">
        <v>1</v>
      </c>
      <c r="E16" t="s">
        <v>0</v>
      </c>
      <c r="F16" t="s">
        <v>1</v>
      </c>
      <c r="G16" s="1"/>
      <c r="L16" s="220"/>
      <c r="N16" t="s">
        <v>455</v>
      </c>
      <c r="U16" s="231" t="s">
        <v>432</v>
      </c>
      <c r="V16" t="str">
        <f t="shared" si="0"/>
        <v>HAND_LIMIT,</v>
      </c>
    </row>
    <row r="17" spans="1:26" ht="15.75" thickBot="1">
      <c r="A17" s="230" t="s">
        <v>0</v>
      </c>
      <c r="B17" s="221" t="s">
        <v>1</v>
      </c>
      <c r="C17" s="221" t="s">
        <v>0</v>
      </c>
      <c r="D17" s="221" t="s">
        <v>1</v>
      </c>
      <c r="E17" s="221" t="s">
        <v>0</v>
      </c>
      <c r="F17" s="221"/>
      <c r="G17" s="221"/>
      <c r="H17" s="221"/>
      <c r="I17" s="221"/>
      <c r="J17" s="221"/>
      <c r="K17" s="221"/>
      <c r="L17" s="222"/>
      <c r="U17" s="231" t="s">
        <v>433</v>
      </c>
      <c r="V17" t="str">
        <f t="shared" si="0"/>
        <v>RULE12_LIMIT,</v>
      </c>
    </row>
    <row r="18" spans="1:26">
      <c r="B18" t="s">
        <v>465</v>
      </c>
      <c r="D18" t="s">
        <v>467</v>
      </c>
    </row>
    <row r="19" spans="1:26">
      <c r="F19">
        <v>1</v>
      </c>
      <c r="H19" t="s">
        <v>468</v>
      </c>
      <c r="R19" s="2"/>
      <c r="T19" s="2"/>
      <c r="W19" s="2"/>
      <c r="Z19" s="2"/>
    </row>
    <row r="20" spans="1:26">
      <c r="B20" t="s">
        <v>466</v>
      </c>
      <c r="C20" t="s">
        <v>466</v>
      </c>
      <c r="D20" t="s">
        <v>466</v>
      </c>
      <c r="E20" t="s">
        <v>466</v>
      </c>
      <c r="F20" t="s">
        <v>466</v>
      </c>
      <c r="H20" t="s">
        <v>466</v>
      </c>
      <c r="J20" t="s">
        <v>497</v>
      </c>
      <c r="S20" t="s">
        <v>466</v>
      </c>
      <c r="T20" t="s">
        <v>1</v>
      </c>
      <c r="U20" t="s">
        <v>1</v>
      </c>
    </row>
    <row r="21" spans="1:26">
      <c r="B21" t="s">
        <v>466</v>
      </c>
      <c r="C21" t="s">
        <v>466</v>
      </c>
      <c r="D21" t="s">
        <v>466</v>
      </c>
      <c r="E21" t="s">
        <v>466</v>
      </c>
      <c r="F21" t="s">
        <v>466</v>
      </c>
      <c r="H21" t="s">
        <v>466</v>
      </c>
      <c r="S21" t="s">
        <v>466</v>
      </c>
      <c r="T21" t="s">
        <v>1</v>
      </c>
      <c r="U21" t="s">
        <v>1</v>
      </c>
    </row>
    <row r="22" spans="1:26">
      <c r="B22" t="s">
        <v>466</v>
      </c>
      <c r="C22" t="s">
        <v>466</v>
      </c>
      <c r="D22" t="s">
        <v>466</v>
      </c>
      <c r="E22" t="s">
        <v>466</v>
      </c>
      <c r="F22" t="s">
        <v>466</v>
      </c>
      <c r="H22" t="s">
        <v>466</v>
      </c>
      <c r="T22" t="s">
        <v>1</v>
      </c>
      <c r="U22" t="s">
        <v>1</v>
      </c>
    </row>
    <row r="23" spans="1:26">
      <c r="C23" t="s">
        <v>466</v>
      </c>
      <c r="E23" t="s">
        <v>466</v>
      </c>
    </row>
    <row r="24" spans="1:26" ht="15.75" thickBot="1">
      <c r="F24">
        <v>5</v>
      </c>
      <c r="I24">
        <v>3</v>
      </c>
      <c r="M24">
        <v>4</v>
      </c>
      <c r="Q24">
        <v>4</v>
      </c>
    </row>
    <row r="25" spans="1:26" ht="15.75" thickBot="1">
      <c r="B25" t="s">
        <v>466</v>
      </c>
      <c r="C25" t="s">
        <v>1</v>
      </c>
      <c r="D25" t="s">
        <v>466</v>
      </c>
      <c r="E25" t="s">
        <v>1</v>
      </c>
      <c r="F25" t="s">
        <v>466</v>
      </c>
      <c r="G25" t="s">
        <v>1</v>
      </c>
      <c r="H25" t="s">
        <v>466</v>
      </c>
      <c r="I25" t="s">
        <v>1</v>
      </c>
      <c r="J25" s="236" t="s">
        <v>466</v>
      </c>
      <c r="K25" s="237" t="s">
        <v>1</v>
      </c>
      <c r="L25" s="237" t="s">
        <v>466</v>
      </c>
      <c r="M25" s="238" t="s">
        <v>1</v>
      </c>
      <c r="N25" s="236" t="s">
        <v>466</v>
      </c>
      <c r="O25" s="237" t="s">
        <v>1</v>
      </c>
      <c r="P25" s="237" t="s">
        <v>466</v>
      </c>
      <c r="Q25" s="238" t="s">
        <v>1</v>
      </c>
      <c r="R25" s="238" t="s">
        <v>466</v>
      </c>
      <c r="S25" t="s">
        <v>1</v>
      </c>
      <c r="T25" t="s">
        <v>466</v>
      </c>
      <c r="U25" t="s">
        <v>469</v>
      </c>
      <c r="X25" t="s">
        <v>472</v>
      </c>
    </row>
    <row r="26" spans="1:26">
      <c r="F26" t="s">
        <v>466</v>
      </c>
      <c r="I26" t="s">
        <v>1</v>
      </c>
      <c r="M26" t="s">
        <v>1</v>
      </c>
      <c r="Q26" t="s">
        <v>1</v>
      </c>
      <c r="U26" s="11"/>
    </row>
    <row r="27" spans="1:26">
      <c r="Q27" s="11"/>
      <c r="T27" t="s">
        <v>470</v>
      </c>
      <c r="U27" s="11"/>
      <c r="V27" t="s">
        <v>471</v>
      </c>
      <c r="W27" t="s">
        <v>466</v>
      </c>
      <c r="X27" t="s">
        <v>1</v>
      </c>
      <c r="Y27" t="s">
        <v>466</v>
      </c>
      <c r="Z27" t="s">
        <v>1</v>
      </c>
    </row>
    <row r="28" spans="1:26">
      <c r="Z28" t="s">
        <v>1</v>
      </c>
    </row>
    <row r="30" spans="1:26">
      <c r="B30" t="s">
        <v>466</v>
      </c>
      <c r="C30" t="s">
        <v>1</v>
      </c>
      <c r="D30" t="s">
        <v>466</v>
      </c>
      <c r="E30" t="s">
        <v>498</v>
      </c>
    </row>
    <row r="31" spans="1:26">
      <c r="B31" t="s">
        <v>466</v>
      </c>
      <c r="C31" t="s">
        <v>1</v>
      </c>
      <c r="D31" t="s">
        <v>466</v>
      </c>
    </row>
    <row r="32" spans="1:26">
      <c r="B32" t="s">
        <v>466</v>
      </c>
      <c r="C32" t="s">
        <v>1</v>
      </c>
      <c r="D32" t="s">
        <v>466</v>
      </c>
    </row>
    <row r="33" spans="1:8">
      <c r="B33" t="s">
        <v>466</v>
      </c>
    </row>
    <row r="35" spans="1:8">
      <c r="A35" t="s">
        <v>466</v>
      </c>
      <c r="B35" t="s">
        <v>466</v>
      </c>
      <c r="C35" t="s">
        <v>1</v>
      </c>
      <c r="D35" t="s">
        <v>466</v>
      </c>
      <c r="E35" t="s">
        <v>499</v>
      </c>
    </row>
    <row r="36" spans="1:8">
      <c r="A36" t="s">
        <v>466</v>
      </c>
      <c r="B36" t="s">
        <v>466</v>
      </c>
      <c r="C36" t="s">
        <v>1</v>
      </c>
      <c r="D36" t="s">
        <v>466</v>
      </c>
    </row>
    <row r="37" spans="1:8">
      <c r="A37" t="s">
        <v>466</v>
      </c>
      <c r="B37" t="s">
        <v>466</v>
      </c>
      <c r="C37" t="s">
        <v>1</v>
      </c>
      <c r="D37" t="s">
        <v>466</v>
      </c>
    </row>
    <row r="38" spans="1:8">
      <c r="A38" t="s">
        <v>466</v>
      </c>
      <c r="B38" t="s">
        <v>466</v>
      </c>
    </row>
    <row r="40" spans="1:8">
      <c r="A40" t="s">
        <v>466</v>
      </c>
      <c r="B40" t="s">
        <v>466</v>
      </c>
      <c r="C40" t="s">
        <v>1</v>
      </c>
      <c r="D40" t="s">
        <v>466</v>
      </c>
      <c r="E40" t="s">
        <v>504</v>
      </c>
    </row>
    <row r="41" spans="1:8">
      <c r="A41" t="s">
        <v>466</v>
      </c>
      <c r="B41" t="s">
        <v>466</v>
      </c>
      <c r="C41" t="s">
        <v>1</v>
      </c>
      <c r="D41" t="s">
        <v>466</v>
      </c>
    </row>
    <row r="42" spans="1:8">
      <c r="A42" t="s">
        <v>466</v>
      </c>
      <c r="B42" t="s">
        <v>466</v>
      </c>
      <c r="C42" t="s">
        <v>1</v>
      </c>
      <c r="D42" t="s">
        <v>466</v>
      </c>
    </row>
    <row r="43" spans="1:8">
      <c r="B43" t="s">
        <v>466</v>
      </c>
    </row>
    <row r="45" spans="1:8">
      <c r="A45" t="s">
        <v>466</v>
      </c>
      <c r="B45" t="s">
        <v>1</v>
      </c>
      <c r="C45" t="s">
        <v>466</v>
      </c>
      <c r="D45" t="s">
        <v>1</v>
      </c>
      <c r="E45" t="s">
        <v>466</v>
      </c>
      <c r="F45" t="s">
        <v>1</v>
      </c>
      <c r="H45" t="s">
        <v>500</v>
      </c>
    </row>
    <row r="46" spans="1:8">
      <c r="A46" t="s">
        <v>466</v>
      </c>
      <c r="B46" t="s">
        <v>1</v>
      </c>
      <c r="D46" t="s">
        <v>1</v>
      </c>
      <c r="F46" t="s">
        <v>1</v>
      </c>
    </row>
    <row r="47" spans="1:8">
      <c r="D47" t="s">
        <v>1</v>
      </c>
      <c r="F47" t="s">
        <v>1</v>
      </c>
    </row>
    <row r="49" spans="1:20" ht="15.75" thickBot="1">
      <c r="S49" t="s">
        <v>419</v>
      </c>
    </row>
    <row r="50" spans="1:20" ht="15.75" thickBot="1">
      <c r="A50" t="s">
        <v>466</v>
      </c>
      <c r="B50" s="236" t="s">
        <v>1</v>
      </c>
      <c r="C50" s="237" t="s">
        <v>466</v>
      </c>
      <c r="D50" s="237" t="s">
        <v>1</v>
      </c>
      <c r="E50" s="238" t="s">
        <v>466</v>
      </c>
      <c r="F50" t="s">
        <v>1</v>
      </c>
      <c r="G50" t="s">
        <v>466</v>
      </c>
      <c r="H50" t="s">
        <v>1</v>
      </c>
      <c r="J50" t="s">
        <v>501</v>
      </c>
      <c r="S50" t="s">
        <v>505</v>
      </c>
      <c r="T50" t="s">
        <v>420</v>
      </c>
    </row>
    <row r="51" spans="1:20">
      <c r="A51" t="s">
        <v>466</v>
      </c>
      <c r="E51" t="s">
        <v>466</v>
      </c>
      <c r="S51" t="s">
        <v>506</v>
      </c>
      <c r="T51" t="s">
        <v>421</v>
      </c>
    </row>
    <row r="53" spans="1:20">
      <c r="A53" t="s">
        <v>466</v>
      </c>
      <c r="B53" t="s">
        <v>466</v>
      </c>
      <c r="C53" t="s">
        <v>466</v>
      </c>
      <c r="D53" t="s">
        <v>1</v>
      </c>
      <c r="E53" t="s">
        <v>466</v>
      </c>
      <c r="F53" t="s">
        <v>1</v>
      </c>
      <c r="G53" t="s">
        <v>466</v>
      </c>
      <c r="I53" t="s">
        <v>500</v>
      </c>
    </row>
    <row r="54" spans="1:20">
      <c r="A54" t="s">
        <v>466</v>
      </c>
      <c r="D54" t="s">
        <v>1</v>
      </c>
    </row>
    <row r="56" spans="1:20">
      <c r="A56" t="s">
        <v>466</v>
      </c>
      <c r="B56" t="s">
        <v>1</v>
      </c>
      <c r="C56" t="s">
        <v>466</v>
      </c>
      <c r="D56" t="s">
        <v>1</v>
      </c>
      <c r="E56" t="s">
        <v>466</v>
      </c>
      <c r="F56" t="s">
        <v>1</v>
      </c>
      <c r="G56" t="s">
        <v>466</v>
      </c>
      <c r="H56" t="s">
        <v>1</v>
      </c>
      <c r="I56" t="s">
        <v>466</v>
      </c>
      <c r="J56" t="s">
        <v>1</v>
      </c>
      <c r="L56" t="s">
        <v>502</v>
      </c>
      <c r="P56" t="b">
        <v>0</v>
      </c>
    </row>
    <row r="57" spans="1:20">
      <c r="A57" t="s">
        <v>466</v>
      </c>
      <c r="D57" t="s">
        <v>1</v>
      </c>
      <c r="G57" t="s">
        <v>466</v>
      </c>
    </row>
    <row r="58" spans="1:20">
      <c r="A58" t="s">
        <v>466</v>
      </c>
    </row>
    <row r="60" spans="1:20">
      <c r="A60" t="s">
        <v>1</v>
      </c>
      <c r="B60" t="s">
        <v>466</v>
      </c>
      <c r="C60" t="s">
        <v>1</v>
      </c>
      <c r="D60" t="s">
        <v>466</v>
      </c>
      <c r="E60" t="s">
        <v>1</v>
      </c>
      <c r="F60" t="s">
        <v>466</v>
      </c>
      <c r="G60" t="s">
        <v>1</v>
      </c>
      <c r="H60" t="s">
        <v>466</v>
      </c>
      <c r="I60" t="s">
        <v>1</v>
      </c>
      <c r="J60" t="s">
        <v>466</v>
      </c>
      <c r="K60" t="s">
        <v>1</v>
      </c>
      <c r="L60" t="s">
        <v>466</v>
      </c>
      <c r="M60" t="s">
        <v>1</v>
      </c>
      <c r="N60" t="s">
        <v>466</v>
      </c>
      <c r="O60" t="s">
        <v>503</v>
      </c>
    </row>
    <row r="61" spans="1:20">
      <c r="A61" t="s">
        <v>1</v>
      </c>
      <c r="F61" t="s">
        <v>466</v>
      </c>
      <c r="K61" t="s">
        <v>1</v>
      </c>
    </row>
    <row r="62" spans="1:20">
      <c r="A62" t="s">
        <v>1</v>
      </c>
    </row>
    <row r="66" spans="1:5">
      <c r="A66" t="s">
        <v>510</v>
      </c>
      <c r="C66" t="s">
        <v>420</v>
      </c>
    </row>
    <row r="67" spans="1:5">
      <c r="C67" t="s">
        <v>421</v>
      </c>
      <c r="E67" t="s">
        <v>269</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EA01-7246-4F62-9C01-ABE930C58843}">
  <dimension ref="A1:A5"/>
  <sheetViews>
    <sheetView workbookViewId="0">
      <selection activeCell="G18" sqref="G18"/>
    </sheetView>
  </sheetViews>
  <sheetFormatPr defaultRowHeight="15"/>
  <sheetData>
    <row r="1" spans="1:1">
      <c r="A1" s="258" t="s">
        <v>531</v>
      </c>
    </row>
    <row r="2" spans="1:1">
      <c r="A2" s="258"/>
    </row>
    <row r="3" spans="1:1">
      <c r="A3" s="11" t="s">
        <v>534</v>
      </c>
    </row>
    <row r="4" spans="1:1">
      <c r="A4" s="259" t="s">
        <v>532</v>
      </c>
    </row>
    <row r="5" spans="1:1">
      <c r="A5" s="259" t="s">
        <v>533</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43492-E172-47CD-9018-6EEE82169EE1}">
  <dimension ref="A1:P25"/>
  <sheetViews>
    <sheetView topLeftCell="A17" zoomScale="106" workbookViewId="0">
      <selection activeCell="M34" sqref="M34"/>
    </sheetView>
  </sheetViews>
  <sheetFormatPr defaultRowHeight="15"/>
  <sheetData>
    <row r="1" spans="1:11">
      <c r="A1" t="s">
        <v>1</v>
      </c>
      <c r="B1" t="s">
        <v>0</v>
      </c>
      <c r="C1" t="s">
        <v>1</v>
      </c>
      <c r="D1" t="s">
        <v>0</v>
      </c>
    </row>
    <row r="2" spans="1:11">
      <c r="B2" t="s">
        <v>0</v>
      </c>
    </row>
    <row r="3" spans="1:11">
      <c r="B3" t="s">
        <v>0</v>
      </c>
    </row>
    <row r="4" spans="1:11">
      <c r="B4" t="s">
        <v>0</v>
      </c>
    </row>
    <row r="6" spans="1:11">
      <c r="A6" t="s">
        <v>0</v>
      </c>
      <c r="B6" t="s">
        <v>1</v>
      </c>
      <c r="C6" t="s">
        <v>0</v>
      </c>
      <c r="D6" t="s">
        <v>1</v>
      </c>
    </row>
    <row r="7" spans="1:11">
      <c r="B7" t="s">
        <v>1</v>
      </c>
    </row>
    <row r="8" spans="1:11">
      <c r="B8" t="s">
        <v>1</v>
      </c>
    </row>
    <row r="9" spans="1:11">
      <c r="B9" t="s">
        <v>1</v>
      </c>
    </row>
    <row r="14" spans="1:11">
      <c r="A14" t="s">
        <v>1</v>
      </c>
      <c r="B14" t="s">
        <v>0</v>
      </c>
      <c r="C14" t="s">
        <v>1</v>
      </c>
      <c r="D14" t="s">
        <v>0</v>
      </c>
      <c r="E14" t="s">
        <v>1</v>
      </c>
      <c r="G14">
        <v>2</v>
      </c>
      <c r="H14">
        <v>3</v>
      </c>
      <c r="I14">
        <v>3</v>
      </c>
      <c r="J14">
        <v>1</v>
      </c>
      <c r="K14" t="b">
        <v>0</v>
      </c>
    </row>
    <row r="15" spans="1:11">
      <c r="A15" t="s">
        <v>1</v>
      </c>
      <c r="B15" t="s">
        <v>0</v>
      </c>
      <c r="C15" t="s">
        <v>1</v>
      </c>
      <c r="D15" t="s">
        <v>0</v>
      </c>
      <c r="E15" s="1"/>
      <c r="G15">
        <v>3</v>
      </c>
      <c r="H15">
        <v>3</v>
      </c>
      <c r="I15">
        <v>2</v>
      </c>
      <c r="J15">
        <v>1</v>
      </c>
      <c r="K15" t="b">
        <v>1</v>
      </c>
    </row>
    <row r="16" spans="1:11">
      <c r="D16" t="s">
        <v>0</v>
      </c>
      <c r="G16">
        <v>3</v>
      </c>
      <c r="H16">
        <v>2</v>
      </c>
      <c r="I16">
        <v>3</v>
      </c>
      <c r="J16">
        <v>1</v>
      </c>
      <c r="K16" t="b">
        <v>0</v>
      </c>
    </row>
    <row r="17" spans="1:16">
      <c r="G17">
        <v>4</v>
      </c>
      <c r="H17">
        <v>3</v>
      </c>
      <c r="I17">
        <v>2</v>
      </c>
      <c r="J17">
        <v>1</v>
      </c>
      <c r="K17" t="b">
        <v>1</v>
      </c>
    </row>
    <row r="18" spans="1:16">
      <c r="G18">
        <v>2</v>
      </c>
      <c r="H18">
        <v>2</v>
      </c>
      <c r="I18">
        <v>3</v>
      </c>
      <c r="J18">
        <v>1</v>
      </c>
      <c r="K18" t="b">
        <v>0</v>
      </c>
    </row>
    <row r="22" spans="1:16">
      <c r="A22" s="11" t="s">
        <v>574</v>
      </c>
    </row>
    <row r="23" spans="1:16">
      <c r="A23" s="11" t="s">
        <v>575</v>
      </c>
      <c r="C23" s="11" t="s">
        <v>576</v>
      </c>
      <c r="E23" s="11" t="s">
        <v>577</v>
      </c>
      <c r="G23" s="11" t="s">
        <v>584</v>
      </c>
      <c r="H23" s="11" t="s">
        <v>578</v>
      </c>
      <c r="I23" s="11" t="s">
        <v>579</v>
      </c>
      <c r="J23" s="11" t="s">
        <v>585</v>
      </c>
      <c r="K23" s="11" t="s">
        <v>578</v>
      </c>
      <c r="L23" s="11" t="s">
        <v>580</v>
      </c>
      <c r="M23" s="11" t="s">
        <v>581</v>
      </c>
      <c r="N23" s="11" t="s">
        <v>558</v>
      </c>
      <c r="O23" s="11" t="s">
        <v>582</v>
      </c>
      <c r="P23" s="11" t="s">
        <v>583</v>
      </c>
    </row>
    <row r="25" spans="1:16">
      <c r="B25" t="s">
        <v>420</v>
      </c>
      <c r="C25" t="s">
        <v>20</v>
      </c>
      <c r="D25" t="s">
        <v>586</v>
      </c>
      <c r="E25" t="s">
        <v>24</v>
      </c>
      <c r="F25" t="s">
        <v>586</v>
      </c>
      <c r="G25"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42222-F4BB-4482-884B-73B813897046}">
  <dimension ref="A1:M12"/>
  <sheetViews>
    <sheetView workbookViewId="0">
      <selection sqref="A1:F5"/>
    </sheetView>
  </sheetViews>
  <sheetFormatPr defaultRowHeight="15"/>
  <sheetData>
    <row r="1" spans="1:13">
      <c r="A1" t="s">
        <v>0</v>
      </c>
      <c r="B1" t="s">
        <v>1</v>
      </c>
      <c r="C1" t="s">
        <v>0</v>
      </c>
      <c r="D1" t="s">
        <v>1</v>
      </c>
      <c r="E1" t="s">
        <v>0</v>
      </c>
      <c r="F1" t="s">
        <v>1</v>
      </c>
    </row>
    <row r="2" spans="1:13">
      <c r="A2" t="s">
        <v>0</v>
      </c>
      <c r="C2" t="s">
        <v>0</v>
      </c>
      <c r="D2" t="s">
        <v>1</v>
      </c>
      <c r="F2" t="s">
        <v>1</v>
      </c>
    </row>
    <row r="3" spans="1:13">
      <c r="A3" t="s">
        <v>0</v>
      </c>
      <c r="C3" t="s">
        <v>0</v>
      </c>
      <c r="D3" t="s">
        <v>1</v>
      </c>
      <c r="F3" t="s">
        <v>1</v>
      </c>
    </row>
    <row r="4" spans="1:13">
      <c r="A4" t="s">
        <v>0</v>
      </c>
    </row>
    <row r="5" spans="1:13" ht="15.75" thickBot="1"/>
    <row r="6" spans="1:13" ht="15.75" thickBot="1">
      <c r="A6" t="s">
        <v>0</v>
      </c>
      <c r="B6" s="236" t="s">
        <v>1</v>
      </c>
      <c r="C6" s="237" t="s">
        <v>0</v>
      </c>
      <c r="D6" s="238" t="s">
        <v>1</v>
      </c>
      <c r="E6" t="s">
        <v>0</v>
      </c>
      <c r="F6" s="236" t="s">
        <v>1</v>
      </c>
      <c r="G6" s="237" t="s">
        <v>0</v>
      </c>
      <c r="H6" s="238" t="s">
        <v>1</v>
      </c>
      <c r="I6" s="236" t="s">
        <v>0</v>
      </c>
      <c r="J6" s="237" t="s">
        <v>1</v>
      </c>
      <c r="K6" s="238" t="s">
        <v>0</v>
      </c>
      <c r="M6" t="s">
        <v>548</v>
      </c>
    </row>
    <row r="7" spans="1:13">
      <c r="A7" t="s">
        <v>0</v>
      </c>
      <c r="D7" t="s">
        <v>1</v>
      </c>
      <c r="E7" t="s">
        <v>0</v>
      </c>
      <c r="H7" t="s">
        <v>1</v>
      </c>
    </row>
    <row r="8" spans="1:13">
      <c r="H8" t="s">
        <v>1</v>
      </c>
    </row>
    <row r="9" spans="1:13" ht="15.75" thickBot="1"/>
    <row r="10" spans="1:13" ht="15.75" thickBot="1">
      <c r="A10" t="s">
        <v>0</v>
      </c>
      <c r="B10" s="148" t="s">
        <v>1</v>
      </c>
      <c r="C10" s="148" t="s">
        <v>0</v>
      </c>
      <c r="D10" s="148" t="s">
        <v>1</v>
      </c>
      <c r="E10" t="s">
        <v>0</v>
      </c>
      <c r="F10" s="236" t="s">
        <v>1</v>
      </c>
      <c r="G10" s="237" t="s">
        <v>0</v>
      </c>
      <c r="H10" s="238" t="s">
        <v>1</v>
      </c>
      <c r="I10" s="236" t="s">
        <v>0</v>
      </c>
      <c r="J10" s="237" t="s">
        <v>1</v>
      </c>
      <c r="K10" s="238" t="s">
        <v>0</v>
      </c>
      <c r="M10" t="s">
        <v>548</v>
      </c>
    </row>
    <row r="11" spans="1:13">
      <c r="D11" t="s">
        <v>1</v>
      </c>
      <c r="E11" t="s">
        <v>0</v>
      </c>
      <c r="H11" t="s">
        <v>1</v>
      </c>
    </row>
    <row r="12" spans="1:13">
      <c r="H12" t="s">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E8867-DB33-47C8-AB6B-79513FCFBCB6}">
  <dimension ref="A1:BT38"/>
  <sheetViews>
    <sheetView zoomScale="130" zoomScaleNormal="130" workbookViewId="0">
      <selection activeCell="E16" sqref="E16"/>
    </sheetView>
  </sheetViews>
  <sheetFormatPr defaultRowHeight="15"/>
  <cols>
    <col min="1" max="1" width="18.140625" customWidth="1"/>
    <col min="2" max="2" width="6.85546875" style="16" customWidth="1"/>
    <col min="3" max="3" width="5.42578125" customWidth="1"/>
    <col min="4" max="15" width="7.5703125" style="16" customWidth="1"/>
    <col min="16" max="16" width="9.28515625" style="16" customWidth="1"/>
    <col min="17" max="17" width="9.140625" style="16" customWidth="1"/>
    <col min="18" max="37" width="7.5703125" style="16" customWidth="1"/>
  </cols>
  <sheetData>
    <row r="1" spans="1:72" s="99" customFormat="1">
      <c r="A1" s="317" t="s">
        <v>108</v>
      </c>
      <c r="B1" s="323"/>
      <c r="C1" s="324" t="s">
        <v>346</v>
      </c>
      <c r="D1" s="184">
        <v>45324</v>
      </c>
      <c r="E1" s="184">
        <v>45325</v>
      </c>
      <c r="F1" s="184">
        <v>45326</v>
      </c>
      <c r="G1" s="184">
        <v>45327</v>
      </c>
      <c r="H1" s="184">
        <v>45328</v>
      </c>
      <c r="I1" s="184">
        <v>45329</v>
      </c>
      <c r="J1" s="184">
        <v>45330</v>
      </c>
      <c r="K1" s="184">
        <v>45331</v>
      </c>
      <c r="L1" s="184">
        <v>45332</v>
      </c>
      <c r="M1" s="184">
        <v>45333</v>
      </c>
      <c r="N1" s="184">
        <v>45334</v>
      </c>
      <c r="O1" s="184">
        <v>45335</v>
      </c>
      <c r="P1" s="184">
        <v>45336</v>
      </c>
      <c r="Q1" s="184">
        <v>45337</v>
      </c>
      <c r="R1" s="184">
        <v>45338</v>
      </c>
      <c r="S1" s="184">
        <v>45339</v>
      </c>
      <c r="T1" s="184">
        <v>45340</v>
      </c>
      <c r="U1" s="184">
        <v>45341</v>
      </c>
      <c r="V1" s="184">
        <v>45342</v>
      </c>
      <c r="W1" s="184">
        <v>45343</v>
      </c>
      <c r="X1" s="184">
        <v>45344</v>
      </c>
      <c r="Y1" s="184">
        <v>45345</v>
      </c>
      <c r="Z1" s="184">
        <v>45346</v>
      </c>
      <c r="AA1" s="184">
        <v>45347</v>
      </c>
      <c r="AB1" s="184">
        <v>45348</v>
      </c>
      <c r="AC1" s="184">
        <v>45349</v>
      </c>
      <c r="AD1" s="184">
        <v>45350</v>
      </c>
      <c r="AE1" s="184">
        <v>45351</v>
      </c>
      <c r="AF1" s="184">
        <v>45352</v>
      </c>
      <c r="AG1" s="184">
        <v>45353</v>
      </c>
      <c r="AH1" s="184">
        <v>45354</v>
      </c>
      <c r="AI1" s="184">
        <v>45355</v>
      </c>
      <c r="AJ1" s="184">
        <v>45356</v>
      </c>
      <c r="AK1" s="184">
        <v>45357</v>
      </c>
      <c r="AL1" s="184">
        <v>45358</v>
      </c>
      <c r="AM1" s="184">
        <v>45359</v>
      </c>
      <c r="AN1" s="184">
        <v>45360</v>
      </c>
      <c r="AO1" s="184">
        <v>45361</v>
      </c>
      <c r="AP1" s="184">
        <v>45362</v>
      </c>
      <c r="AQ1" s="184">
        <v>45363</v>
      </c>
      <c r="AR1" s="184">
        <v>45364</v>
      </c>
      <c r="AS1" s="184">
        <v>45365</v>
      </c>
      <c r="AT1" s="184">
        <v>45366</v>
      </c>
      <c r="AU1" s="184">
        <v>45367</v>
      </c>
      <c r="AV1" s="184">
        <v>45368</v>
      </c>
      <c r="AW1" s="184">
        <v>45369</v>
      </c>
      <c r="AX1" s="184">
        <v>45370</v>
      </c>
      <c r="AY1" s="184">
        <v>45371</v>
      </c>
      <c r="AZ1" s="184">
        <v>45372</v>
      </c>
      <c r="BA1" s="184">
        <v>45373</v>
      </c>
      <c r="BB1" s="184">
        <v>45374</v>
      </c>
      <c r="BC1" s="184">
        <v>45375</v>
      </c>
      <c r="BD1" s="184">
        <v>45376</v>
      </c>
      <c r="BE1" s="184">
        <v>45377</v>
      </c>
      <c r="BF1" s="184">
        <v>45378</v>
      </c>
      <c r="BG1" s="184">
        <v>45379</v>
      </c>
      <c r="BH1" s="184">
        <v>45380</v>
      </c>
      <c r="BI1" s="184">
        <v>45381</v>
      </c>
      <c r="BJ1" s="184">
        <v>45382</v>
      </c>
      <c r="BK1" s="184">
        <v>45383</v>
      </c>
      <c r="BL1" s="184">
        <v>45384</v>
      </c>
      <c r="BM1" s="184">
        <v>45385</v>
      </c>
      <c r="BN1" s="184">
        <v>45386</v>
      </c>
      <c r="BO1" s="184">
        <v>45387</v>
      </c>
      <c r="BP1" s="184">
        <v>45388</v>
      </c>
      <c r="BQ1" s="184">
        <v>45389</v>
      </c>
      <c r="BR1" s="184">
        <v>45390</v>
      </c>
      <c r="BS1" s="184">
        <v>45391</v>
      </c>
      <c r="BT1" s="184">
        <v>45392</v>
      </c>
    </row>
    <row r="2" spans="1:72" s="99" customFormat="1" ht="15.75" thickBot="1">
      <c r="A2" s="321" t="s">
        <v>109</v>
      </c>
      <c r="B2" s="326"/>
      <c r="C2" s="325"/>
      <c r="D2" s="186">
        <v>5.5</v>
      </c>
      <c r="E2" s="187">
        <v>3.5</v>
      </c>
      <c r="F2" s="186">
        <v>6</v>
      </c>
      <c r="G2" s="186">
        <v>7.5</v>
      </c>
      <c r="H2" s="186">
        <v>2.5</v>
      </c>
      <c r="I2" s="186"/>
      <c r="J2" s="186">
        <v>8</v>
      </c>
      <c r="K2" s="186">
        <v>5.5</v>
      </c>
      <c r="L2" s="186">
        <v>5.5</v>
      </c>
      <c r="M2" s="186">
        <v>4.5</v>
      </c>
      <c r="N2" s="186">
        <v>5.25</v>
      </c>
      <c r="O2" s="186">
        <v>5.25</v>
      </c>
      <c r="P2" s="186">
        <v>7.75</v>
      </c>
      <c r="Q2" s="186">
        <v>6.5</v>
      </c>
      <c r="R2" s="186">
        <v>9.5</v>
      </c>
      <c r="S2" s="186">
        <v>8</v>
      </c>
      <c r="T2" s="186">
        <v>3</v>
      </c>
      <c r="U2" s="186">
        <v>5.75</v>
      </c>
      <c r="V2" s="186">
        <v>3.5</v>
      </c>
      <c r="W2" s="186">
        <v>1.5</v>
      </c>
      <c r="X2" s="186">
        <v>7.75</v>
      </c>
      <c r="Y2" s="186">
        <v>6</v>
      </c>
      <c r="Z2" s="186">
        <v>7.75</v>
      </c>
      <c r="AA2" s="186">
        <v>2.75</v>
      </c>
      <c r="AB2" s="186">
        <v>5</v>
      </c>
      <c r="AC2" s="186"/>
      <c r="AD2" s="186">
        <v>1</v>
      </c>
      <c r="AE2" s="186">
        <v>5.75</v>
      </c>
      <c r="AF2" s="186">
        <v>7</v>
      </c>
      <c r="AG2" s="214">
        <v>5.5</v>
      </c>
      <c r="AH2" s="186">
        <v>4</v>
      </c>
      <c r="AI2" s="186">
        <v>4.75</v>
      </c>
      <c r="AJ2" s="186">
        <v>2.75</v>
      </c>
      <c r="AK2" s="186">
        <v>8.5</v>
      </c>
      <c r="AL2" s="186">
        <v>7</v>
      </c>
      <c r="AM2" s="186">
        <v>7.75</v>
      </c>
      <c r="AN2" s="186">
        <v>6.25</v>
      </c>
      <c r="AO2" s="186"/>
      <c r="AP2" s="186">
        <v>7.75</v>
      </c>
      <c r="AQ2" s="186">
        <v>6.75</v>
      </c>
      <c r="AR2" s="186">
        <v>3</v>
      </c>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row>
    <row r="3" spans="1:72" s="203" customFormat="1" ht="13.5" thickBot="1">
      <c r="A3" s="183" t="s">
        <v>112</v>
      </c>
      <c r="B3" s="185">
        <f>SUM(D2:AR2)</f>
        <v>211.5</v>
      </c>
      <c r="C3" s="193" t="s">
        <v>114</v>
      </c>
      <c r="D3" s="215" t="s">
        <v>374</v>
      </c>
      <c r="E3" s="177" t="s">
        <v>389</v>
      </c>
      <c r="F3" s="177" t="s">
        <v>352</v>
      </c>
      <c r="G3" s="177" t="s">
        <v>398</v>
      </c>
      <c r="H3" s="177" t="s">
        <v>391</v>
      </c>
      <c r="I3" s="177"/>
      <c r="J3" s="177" t="s">
        <v>404</v>
      </c>
      <c r="K3" s="177" t="s">
        <v>383</v>
      </c>
      <c r="L3" s="177" t="s">
        <v>363</v>
      </c>
      <c r="M3" s="177" t="s">
        <v>362</v>
      </c>
      <c r="N3" s="177" t="s">
        <v>352</v>
      </c>
      <c r="O3" s="177" t="s">
        <v>361</v>
      </c>
      <c r="P3" s="177" t="s">
        <v>360</v>
      </c>
      <c r="Q3" s="177" t="s">
        <v>384</v>
      </c>
      <c r="R3" s="177" t="s">
        <v>359</v>
      </c>
      <c r="S3" s="177" t="s">
        <v>396</v>
      </c>
      <c r="T3" s="177" t="s">
        <v>367</v>
      </c>
      <c r="U3" s="177" t="s">
        <v>398</v>
      </c>
      <c r="V3" s="177" t="s">
        <v>383</v>
      </c>
      <c r="W3" s="177" t="s">
        <v>358</v>
      </c>
      <c r="X3" s="177" t="s">
        <v>380</v>
      </c>
      <c r="Y3" s="177" t="s">
        <v>384</v>
      </c>
      <c r="Z3" s="177" t="s">
        <v>509</v>
      </c>
      <c r="AA3" s="177" t="s">
        <v>363</v>
      </c>
      <c r="AB3" s="177" t="s">
        <v>384</v>
      </c>
      <c r="AC3" s="177"/>
      <c r="AD3" s="177" t="s">
        <v>380</v>
      </c>
      <c r="AE3" s="177" t="s">
        <v>374</v>
      </c>
      <c r="AF3" s="177" t="s">
        <v>372</v>
      </c>
      <c r="AG3" s="177" t="s">
        <v>509</v>
      </c>
      <c r="AH3" s="177" t="s">
        <v>389</v>
      </c>
      <c r="AI3" s="177" t="s">
        <v>401</v>
      </c>
      <c r="AJ3" s="177" t="s">
        <v>372</v>
      </c>
      <c r="AK3" s="177" t="s">
        <v>401</v>
      </c>
      <c r="AL3" s="177" t="s">
        <v>372</v>
      </c>
      <c r="AM3" s="177" t="s">
        <v>360</v>
      </c>
      <c r="AN3" s="177" t="s">
        <v>385</v>
      </c>
      <c r="AO3" s="177"/>
      <c r="AP3" s="177" t="s">
        <v>404</v>
      </c>
      <c r="AQ3" s="177" t="s">
        <v>361</v>
      </c>
      <c r="AR3" s="177" t="s">
        <v>361</v>
      </c>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row>
    <row r="4" spans="1:72" s="204" customFormat="1" ht="13.5" thickBot="1">
      <c r="A4" s="183" t="s">
        <v>251</v>
      </c>
      <c r="B4" s="188">
        <f>B3*600+B9</f>
        <v>126900</v>
      </c>
      <c r="C4" s="194" t="s">
        <v>115</v>
      </c>
      <c r="D4" s="216" t="s">
        <v>351</v>
      </c>
      <c r="E4" s="178" t="s">
        <v>367</v>
      </c>
      <c r="F4" s="178" t="s">
        <v>372</v>
      </c>
      <c r="G4" s="178" t="s">
        <v>400</v>
      </c>
      <c r="H4" s="178" t="s">
        <v>358</v>
      </c>
      <c r="I4" s="178"/>
      <c r="J4" s="178" t="s">
        <v>385</v>
      </c>
      <c r="K4" s="178" t="s">
        <v>200</v>
      </c>
      <c r="L4" s="178" t="s">
        <v>364</v>
      </c>
      <c r="M4" s="178" t="s">
        <v>364</v>
      </c>
      <c r="N4" s="178" t="s">
        <v>436</v>
      </c>
      <c r="O4" s="178" t="s">
        <v>437</v>
      </c>
      <c r="P4" s="178" t="s">
        <v>200</v>
      </c>
      <c r="Q4" s="178" t="s">
        <v>200</v>
      </c>
      <c r="R4" s="178" t="s">
        <v>352</v>
      </c>
      <c r="S4" s="178" t="s">
        <v>351</v>
      </c>
      <c r="T4" s="178" t="s">
        <v>394</v>
      </c>
      <c r="U4" s="178" t="s">
        <v>475</v>
      </c>
      <c r="V4" s="178" t="s">
        <v>388</v>
      </c>
      <c r="W4" s="177" t="s">
        <v>369</v>
      </c>
      <c r="X4" s="178">
        <v>0.5</v>
      </c>
      <c r="Y4" s="178" t="s">
        <v>436</v>
      </c>
      <c r="Z4" s="178" t="s">
        <v>364</v>
      </c>
      <c r="AA4" s="178" t="s">
        <v>367</v>
      </c>
      <c r="AB4" s="178" t="s">
        <v>353</v>
      </c>
      <c r="AC4" s="178"/>
      <c r="AD4" s="178" t="s">
        <v>355</v>
      </c>
      <c r="AE4" s="178" t="s">
        <v>440</v>
      </c>
      <c r="AF4" s="178" t="s">
        <v>200</v>
      </c>
      <c r="AG4" s="178" t="s">
        <v>364</v>
      </c>
      <c r="AH4" s="178" t="s">
        <v>391</v>
      </c>
      <c r="AI4" s="178" t="s">
        <v>516</v>
      </c>
      <c r="AJ4" s="178" t="s">
        <v>399</v>
      </c>
      <c r="AK4" s="178" t="s">
        <v>388</v>
      </c>
      <c r="AL4" s="178" t="s">
        <v>200</v>
      </c>
      <c r="AM4" s="178" t="s">
        <v>361</v>
      </c>
      <c r="AN4" s="178" t="s">
        <v>353</v>
      </c>
      <c r="AO4" s="178"/>
      <c r="AP4" s="178" t="s">
        <v>352</v>
      </c>
      <c r="AQ4" s="178" t="s">
        <v>527</v>
      </c>
      <c r="AR4" s="178" t="s">
        <v>399</v>
      </c>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row>
    <row r="5" spans="1:72" s="205" customFormat="1" ht="12.75">
      <c r="A5" s="183" t="s">
        <v>118</v>
      </c>
      <c r="B5" s="188">
        <f>B10</f>
        <v>100000</v>
      </c>
      <c r="C5" s="193" t="s">
        <v>114</v>
      </c>
      <c r="D5" s="215" t="s">
        <v>391</v>
      </c>
      <c r="E5" s="177" t="s">
        <v>393</v>
      </c>
      <c r="F5" s="177" t="s">
        <v>399</v>
      </c>
      <c r="G5" s="177" t="s">
        <v>389</v>
      </c>
      <c r="H5" s="177" t="s">
        <v>392</v>
      </c>
      <c r="I5" s="177"/>
      <c r="J5" s="177" t="s">
        <v>374</v>
      </c>
      <c r="K5" s="177" t="s">
        <v>365</v>
      </c>
      <c r="L5" s="177" t="s">
        <v>391</v>
      </c>
      <c r="M5" s="177" t="s">
        <v>393</v>
      </c>
      <c r="N5" s="177" t="s">
        <v>391</v>
      </c>
      <c r="O5" s="177" t="s">
        <v>397</v>
      </c>
      <c r="P5" s="177" t="s">
        <v>393</v>
      </c>
      <c r="Q5" s="177" t="s">
        <v>391</v>
      </c>
      <c r="R5" s="177" t="s">
        <v>384</v>
      </c>
      <c r="S5" s="177" t="s">
        <v>473</v>
      </c>
      <c r="T5" s="177"/>
      <c r="U5" s="177" t="s">
        <v>440</v>
      </c>
      <c r="V5" s="177" t="s">
        <v>476</v>
      </c>
      <c r="W5" s="177" t="s">
        <v>496</v>
      </c>
      <c r="X5" s="177" t="s">
        <v>364</v>
      </c>
      <c r="Y5" s="177" t="s">
        <v>391</v>
      </c>
      <c r="Z5" s="177" t="s">
        <v>367</v>
      </c>
      <c r="AA5" s="177" t="s">
        <v>356</v>
      </c>
      <c r="AB5" s="177" t="s">
        <v>374</v>
      </c>
      <c r="AC5" s="177"/>
      <c r="AD5" s="177"/>
      <c r="AE5" s="177" t="s">
        <v>391</v>
      </c>
      <c r="AF5" s="177" t="s">
        <v>367</v>
      </c>
      <c r="AG5" s="177" t="s">
        <v>393</v>
      </c>
      <c r="AH5" s="177"/>
      <c r="AI5" s="177" t="s">
        <v>392</v>
      </c>
      <c r="AJ5" s="177" t="s">
        <v>370</v>
      </c>
      <c r="AK5" s="177" t="s">
        <v>374</v>
      </c>
      <c r="AL5" s="177" t="s">
        <v>394</v>
      </c>
      <c r="AM5" s="177" t="s">
        <v>392</v>
      </c>
      <c r="AN5" s="177" t="s">
        <v>396</v>
      </c>
      <c r="AO5" s="177"/>
      <c r="AP5" s="177" t="s">
        <v>361</v>
      </c>
      <c r="AQ5" s="177" t="s">
        <v>367</v>
      </c>
      <c r="AR5" s="177" t="s">
        <v>405</v>
      </c>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row>
    <row r="6" spans="1:72" s="205" customFormat="1" ht="13.5" thickBot="1">
      <c r="A6" s="183" t="s">
        <v>252</v>
      </c>
      <c r="B6" s="211">
        <f>B4-B5-B7</f>
        <v>22350</v>
      </c>
      <c r="C6" s="194" t="s">
        <v>115</v>
      </c>
      <c r="D6" s="216" t="s">
        <v>358</v>
      </c>
      <c r="E6" s="178" t="s">
        <v>394</v>
      </c>
      <c r="F6" s="178" t="s">
        <v>395</v>
      </c>
      <c r="G6" s="178" t="s">
        <v>367</v>
      </c>
      <c r="H6" s="178" t="s">
        <v>403</v>
      </c>
      <c r="I6" s="178"/>
      <c r="J6" s="178" t="s">
        <v>376</v>
      </c>
      <c r="K6" s="178" t="s">
        <v>356</v>
      </c>
      <c r="L6" s="178" t="s">
        <v>375</v>
      </c>
      <c r="M6" s="178" t="s">
        <v>397</v>
      </c>
      <c r="N6" s="178" t="s">
        <v>376</v>
      </c>
      <c r="O6" s="178" t="s">
        <v>438</v>
      </c>
      <c r="P6" s="178" t="s">
        <v>439</v>
      </c>
      <c r="Q6" s="178" t="s">
        <v>438</v>
      </c>
      <c r="R6" s="178" t="s">
        <v>457</v>
      </c>
      <c r="S6" s="178" t="s">
        <v>378</v>
      </c>
      <c r="T6" s="178"/>
      <c r="U6" s="178" t="s">
        <v>394</v>
      </c>
      <c r="V6" s="178" t="s">
        <v>391</v>
      </c>
      <c r="W6" s="178" t="s">
        <v>402</v>
      </c>
      <c r="X6" s="178" t="s">
        <v>393</v>
      </c>
      <c r="Y6" s="178" t="s">
        <v>438</v>
      </c>
      <c r="Z6" s="178" t="s">
        <v>393</v>
      </c>
      <c r="AA6" s="178" t="s">
        <v>440</v>
      </c>
      <c r="AB6" s="178" t="s">
        <v>368</v>
      </c>
      <c r="AC6" s="178"/>
      <c r="AD6" s="178"/>
      <c r="AE6" s="178" t="s">
        <v>376</v>
      </c>
      <c r="AF6" s="178" t="s">
        <v>393</v>
      </c>
      <c r="AG6" s="178" t="s">
        <v>397</v>
      </c>
      <c r="AH6" s="178"/>
      <c r="AI6" s="178" t="s">
        <v>389</v>
      </c>
      <c r="AJ6" s="178" t="s">
        <v>406</v>
      </c>
      <c r="AK6" s="178" t="s">
        <v>391</v>
      </c>
      <c r="AL6" s="178" t="s">
        <v>376</v>
      </c>
      <c r="AM6" s="178" t="s">
        <v>437</v>
      </c>
      <c r="AN6" s="178" t="s">
        <v>349</v>
      </c>
      <c r="AO6" s="178"/>
      <c r="AP6" s="178" t="s">
        <v>527</v>
      </c>
      <c r="AQ6" s="178" t="s">
        <v>393</v>
      </c>
      <c r="AR6" s="178" t="s">
        <v>403</v>
      </c>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row>
    <row r="7" spans="1:72" s="205" customFormat="1" ht="13.5" thickBot="1">
      <c r="A7" s="183" t="s">
        <v>343</v>
      </c>
      <c r="B7" s="188">
        <f>5900-1350</f>
        <v>4550</v>
      </c>
      <c r="C7" s="193" t="s">
        <v>114</v>
      </c>
      <c r="D7" s="215" t="s">
        <v>392</v>
      </c>
      <c r="E7" s="177"/>
      <c r="F7" s="177" t="s">
        <v>396</v>
      </c>
      <c r="G7" s="177" t="s">
        <v>397</v>
      </c>
      <c r="H7" s="177"/>
      <c r="I7" s="177"/>
      <c r="J7" s="177" t="s">
        <v>405</v>
      </c>
      <c r="K7" s="177" t="s">
        <v>368</v>
      </c>
      <c r="L7" s="177" t="s">
        <v>405</v>
      </c>
      <c r="M7" s="177"/>
      <c r="N7" s="177" t="s">
        <v>383</v>
      </c>
      <c r="O7" s="177" t="s">
        <v>383</v>
      </c>
      <c r="P7" s="177" t="s">
        <v>440</v>
      </c>
      <c r="Q7" s="232" t="s">
        <v>380</v>
      </c>
      <c r="R7" s="177" t="s">
        <v>394</v>
      </c>
      <c r="S7" s="177" t="s">
        <v>402</v>
      </c>
      <c r="T7" s="177"/>
      <c r="U7" s="177" t="s">
        <v>405</v>
      </c>
      <c r="V7" s="177" t="s">
        <v>405</v>
      </c>
      <c r="W7" s="177"/>
      <c r="X7" s="177" t="s">
        <v>349</v>
      </c>
      <c r="Y7" s="177" t="s">
        <v>355</v>
      </c>
      <c r="Z7" s="177" t="s">
        <v>357</v>
      </c>
      <c r="AA7" s="177"/>
      <c r="AB7" s="178" t="s">
        <v>350</v>
      </c>
      <c r="AC7" s="177"/>
      <c r="AD7" s="177"/>
      <c r="AE7" s="177" t="s">
        <v>358</v>
      </c>
      <c r="AF7" s="177" t="s">
        <v>440</v>
      </c>
      <c r="AG7" s="177" t="s">
        <v>355</v>
      </c>
      <c r="AH7" s="177"/>
      <c r="AI7" s="177"/>
      <c r="AJ7" s="177"/>
      <c r="AK7" s="177" t="s">
        <v>347</v>
      </c>
      <c r="AL7" s="177" t="s">
        <v>347</v>
      </c>
      <c r="AM7" s="177" t="s">
        <v>365</v>
      </c>
      <c r="AN7" s="177" t="s">
        <v>355</v>
      </c>
      <c r="AO7" s="177"/>
      <c r="AP7" s="177" t="s">
        <v>349</v>
      </c>
      <c r="AQ7" s="177" t="s">
        <v>374</v>
      </c>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row>
    <row r="8" spans="1:72" s="206" customFormat="1" ht="13.5" thickBot="1">
      <c r="A8" s="183"/>
      <c r="B8" s="189"/>
      <c r="C8" s="194" t="s">
        <v>115</v>
      </c>
      <c r="D8" s="216" t="s">
        <v>371</v>
      </c>
      <c r="E8" s="178"/>
      <c r="F8" s="178" t="s">
        <v>397</v>
      </c>
      <c r="G8" s="178" t="s">
        <v>369</v>
      </c>
      <c r="H8" s="178"/>
      <c r="I8" s="178"/>
      <c r="J8" s="178" t="s">
        <v>383</v>
      </c>
      <c r="K8" s="178" t="s">
        <v>376</v>
      </c>
      <c r="L8" s="178" t="s">
        <v>434</v>
      </c>
      <c r="M8" s="178"/>
      <c r="N8" s="178" t="s">
        <v>363</v>
      </c>
      <c r="O8" s="178">
        <v>4.1666666666666664E-2</v>
      </c>
      <c r="P8" s="178" t="s">
        <v>376</v>
      </c>
      <c r="Q8" s="178" t="s">
        <v>456</v>
      </c>
      <c r="R8" s="178" t="s">
        <v>391</v>
      </c>
      <c r="S8" s="178" t="s">
        <v>474</v>
      </c>
      <c r="T8" s="178"/>
      <c r="U8" s="178" t="s">
        <v>407</v>
      </c>
      <c r="V8" s="178" t="s">
        <v>437</v>
      </c>
      <c r="W8" s="178"/>
      <c r="X8" s="178" t="s">
        <v>354</v>
      </c>
      <c r="Y8" s="178" t="s">
        <v>508</v>
      </c>
      <c r="Z8" s="178" t="s">
        <v>511</v>
      </c>
      <c r="AA8" s="178"/>
      <c r="AB8" s="178" t="s">
        <v>376</v>
      </c>
      <c r="AC8" s="178"/>
      <c r="AD8" s="178"/>
      <c r="AE8" s="178" t="s">
        <v>369</v>
      </c>
      <c r="AF8" s="178" t="s">
        <v>376</v>
      </c>
      <c r="AG8" s="178" t="s">
        <v>514</v>
      </c>
      <c r="AH8" s="178"/>
      <c r="AI8" s="178"/>
      <c r="AJ8" s="178"/>
      <c r="AK8" s="178" t="s">
        <v>348</v>
      </c>
      <c r="AL8" s="178" t="s">
        <v>348</v>
      </c>
      <c r="AM8" s="178" t="s">
        <v>350</v>
      </c>
      <c r="AN8" s="178" t="s">
        <v>519</v>
      </c>
      <c r="AO8" s="178"/>
      <c r="AP8" s="178" t="s">
        <v>358</v>
      </c>
      <c r="AQ8" s="178" t="s">
        <v>376</v>
      </c>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row>
    <row r="9" spans="1:72" s="206" customFormat="1" ht="13.5" thickBot="1">
      <c r="A9" s="183" t="s">
        <v>331</v>
      </c>
      <c r="B9" s="189"/>
      <c r="C9" s="193" t="s">
        <v>114</v>
      </c>
      <c r="D9" s="215"/>
      <c r="E9" s="177"/>
      <c r="F9" s="177"/>
      <c r="G9" s="177" t="s">
        <v>401</v>
      </c>
      <c r="H9" s="177"/>
      <c r="I9" s="177"/>
      <c r="J9" s="177" t="s">
        <v>392</v>
      </c>
      <c r="K9" s="177" t="s">
        <v>406</v>
      </c>
      <c r="L9" s="177"/>
      <c r="M9" s="177"/>
      <c r="N9" s="177"/>
      <c r="O9" s="177"/>
      <c r="P9" s="177" t="s">
        <v>380</v>
      </c>
      <c r="Q9" s="177"/>
      <c r="R9" s="177" t="s">
        <v>375</v>
      </c>
      <c r="S9" s="177"/>
      <c r="T9" s="177"/>
      <c r="U9" s="177"/>
      <c r="V9" s="177"/>
      <c r="W9" s="177"/>
      <c r="X9" s="177" t="s">
        <v>380</v>
      </c>
      <c r="Y9" s="177"/>
      <c r="Z9" s="177" t="s">
        <v>375</v>
      </c>
      <c r="AA9" s="177"/>
      <c r="AB9" s="177" t="s">
        <v>405</v>
      </c>
      <c r="AC9" s="177"/>
      <c r="AD9" s="177"/>
      <c r="AE9" s="177" t="s">
        <v>380</v>
      </c>
      <c r="AF9" s="177" t="s">
        <v>355</v>
      </c>
      <c r="AG9" s="177"/>
      <c r="AH9" s="177"/>
      <c r="AI9" s="177"/>
      <c r="AJ9" s="177"/>
      <c r="AK9" s="177" t="s">
        <v>405</v>
      </c>
      <c r="AL9" s="177" t="s">
        <v>380</v>
      </c>
      <c r="AM9" s="177" t="s">
        <v>358</v>
      </c>
      <c r="AN9" s="177"/>
      <c r="AO9" s="177"/>
      <c r="AP9" s="177" t="s">
        <v>370</v>
      </c>
      <c r="AQ9" s="177" t="s">
        <v>355</v>
      </c>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row>
    <row r="10" spans="1:72" s="206" customFormat="1" ht="13.5" thickBot="1">
      <c r="A10" s="195" t="s">
        <v>118</v>
      </c>
      <c r="B10" s="196">
        <f>SUM(B12:B19)</f>
        <v>100000</v>
      </c>
      <c r="C10" s="194" t="s">
        <v>115</v>
      </c>
      <c r="D10" s="216"/>
      <c r="E10" s="178"/>
      <c r="F10" s="178"/>
      <c r="G10" s="178" t="s">
        <v>402</v>
      </c>
      <c r="H10" s="178"/>
      <c r="I10" s="178"/>
      <c r="J10" s="178" t="s">
        <v>364</v>
      </c>
      <c r="K10" s="177" t="s">
        <v>407</v>
      </c>
      <c r="L10" s="178"/>
      <c r="M10" s="178"/>
      <c r="N10" s="178"/>
      <c r="O10" s="178"/>
      <c r="P10" s="178" t="s">
        <v>362</v>
      </c>
      <c r="Q10" s="178"/>
      <c r="R10" s="178" t="s">
        <v>376</v>
      </c>
      <c r="S10" s="178"/>
      <c r="T10" s="178"/>
      <c r="U10" s="178"/>
      <c r="V10" s="178"/>
      <c r="W10" s="178"/>
      <c r="X10" s="178" t="s">
        <v>507</v>
      </c>
      <c r="Y10" s="178"/>
      <c r="Z10" s="178" t="s">
        <v>358</v>
      </c>
      <c r="AA10" s="178"/>
      <c r="AB10" s="178" t="s">
        <v>512</v>
      </c>
      <c r="AC10" s="178"/>
      <c r="AD10" s="178"/>
      <c r="AE10" s="178" t="s">
        <v>515</v>
      </c>
      <c r="AF10" s="178" t="s">
        <v>508</v>
      </c>
      <c r="AG10" s="178"/>
      <c r="AH10" s="178"/>
      <c r="AI10" s="178"/>
      <c r="AJ10" s="178"/>
      <c r="AK10" s="178" t="s">
        <v>517</v>
      </c>
      <c r="AL10" s="178" t="s">
        <v>367</v>
      </c>
      <c r="AM10" s="178" t="s">
        <v>473</v>
      </c>
      <c r="AN10" s="178"/>
      <c r="AO10" s="178"/>
      <c r="AP10" s="178" t="s">
        <v>456</v>
      </c>
      <c r="AQ10" s="178" t="s">
        <v>406</v>
      </c>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row>
    <row r="11" spans="1:72" s="206" customFormat="1" ht="12.75">
      <c r="A11" s="198" t="s">
        <v>108</v>
      </c>
      <c r="B11" s="199" t="s">
        <v>345</v>
      </c>
      <c r="C11" s="193" t="s">
        <v>114</v>
      </c>
      <c r="D11" s="215"/>
      <c r="E11" s="177"/>
      <c r="F11" s="177"/>
      <c r="G11" s="177"/>
      <c r="H11" s="177"/>
      <c r="I11" s="177"/>
      <c r="J11" s="177"/>
      <c r="K11" s="177"/>
      <c r="L11" s="177"/>
      <c r="M11" s="177"/>
      <c r="N11" s="177"/>
      <c r="O11" s="177"/>
      <c r="P11" s="177"/>
      <c r="Q11" s="177"/>
      <c r="R11" s="177" t="s">
        <v>358</v>
      </c>
      <c r="S11" s="177"/>
      <c r="T11" s="177"/>
      <c r="U11" s="177"/>
      <c r="V11" s="177"/>
      <c r="W11" s="177"/>
      <c r="X11" s="177"/>
      <c r="Y11" s="177"/>
      <c r="Z11" s="177" t="s">
        <v>370</v>
      </c>
      <c r="AA11" s="177"/>
      <c r="AB11" s="177" t="s">
        <v>513</v>
      </c>
      <c r="AC11" s="177"/>
      <c r="AD11" s="177"/>
      <c r="AE11" s="177"/>
      <c r="AF11" s="177"/>
      <c r="AG11" s="177"/>
      <c r="AH11" s="177"/>
      <c r="AI11" s="177"/>
      <c r="AJ11" s="177"/>
      <c r="AK11" s="177"/>
      <c r="AL11" s="177"/>
      <c r="AM11" s="177" t="s">
        <v>388</v>
      </c>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row>
    <row r="12" spans="1:72" s="206" customFormat="1" ht="13.5" thickBot="1">
      <c r="A12" s="253">
        <v>45332</v>
      </c>
      <c r="B12" s="254">
        <v>25000</v>
      </c>
      <c r="C12" s="194" t="s">
        <v>115</v>
      </c>
      <c r="D12" s="216"/>
      <c r="E12" s="178"/>
      <c r="F12" s="178"/>
      <c r="G12" s="178"/>
      <c r="H12" s="178"/>
      <c r="I12" s="178"/>
      <c r="J12" s="178"/>
      <c r="K12" s="178"/>
      <c r="L12" s="178"/>
      <c r="M12" s="178"/>
      <c r="N12" s="178"/>
      <c r="O12" s="178"/>
      <c r="P12" s="178"/>
      <c r="Q12" s="178"/>
      <c r="R12" s="178" t="s">
        <v>369</v>
      </c>
      <c r="S12" s="178"/>
      <c r="T12" s="178"/>
      <c r="U12" s="178"/>
      <c r="V12" s="178"/>
      <c r="W12" s="178"/>
      <c r="X12" s="178"/>
      <c r="Y12" s="178"/>
      <c r="Z12" s="178" t="s">
        <v>393</v>
      </c>
      <c r="AA12" s="178"/>
      <c r="AB12" s="178" t="s">
        <v>514</v>
      </c>
      <c r="AC12" s="178"/>
      <c r="AD12" s="178"/>
      <c r="AE12" s="178"/>
      <c r="AF12" s="178"/>
      <c r="AG12" s="178"/>
      <c r="AH12" s="178"/>
      <c r="AI12" s="178"/>
      <c r="AJ12" s="178"/>
      <c r="AK12" s="178"/>
      <c r="AL12" s="178"/>
      <c r="AM12" s="178" t="s">
        <v>518</v>
      </c>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row>
    <row r="13" spans="1:72" s="207" customFormat="1" ht="12.75">
      <c r="A13" s="240">
        <v>45340</v>
      </c>
      <c r="B13" s="200">
        <v>25000</v>
      </c>
      <c r="C13" s="193" t="s">
        <v>114</v>
      </c>
      <c r="D13" s="215"/>
      <c r="E13" s="177"/>
      <c r="F13" s="177"/>
      <c r="G13" s="177"/>
      <c r="H13" s="177"/>
      <c r="I13" s="177"/>
      <c r="J13" s="177"/>
      <c r="K13" s="177"/>
      <c r="L13" s="177"/>
      <c r="M13" s="177"/>
      <c r="N13" s="177"/>
      <c r="O13" s="177"/>
      <c r="P13" s="177"/>
      <c r="Q13" s="177"/>
      <c r="R13" s="177" t="s">
        <v>347</v>
      </c>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row>
    <row r="14" spans="1:72" s="207" customFormat="1" ht="13.5" thickBot="1">
      <c r="A14" s="240">
        <v>45346</v>
      </c>
      <c r="B14" s="200">
        <v>25000</v>
      </c>
      <c r="C14" s="194" t="s">
        <v>115</v>
      </c>
      <c r="D14" s="216"/>
      <c r="E14" s="178"/>
      <c r="F14" s="178"/>
      <c r="G14" s="178"/>
      <c r="H14" s="178"/>
      <c r="I14" s="178"/>
      <c r="J14" s="178"/>
      <c r="K14" s="178"/>
      <c r="L14" s="178"/>
      <c r="M14" s="178"/>
      <c r="N14" s="178"/>
      <c r="O14" s="178"/>
      <c r="P14" s="178"/>
      <c r="Q14" s="178"/>
      <c r="R14" s="178" t="s">
        <v>382</v>
      </c>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row>
    <row r="15" spans="1:72" s="206" customFormat="1" ht="12.75">
      <c r="A15" s="240">
        <v>45359</v>
      </c>
      <c r="B15" s="200">
        <v>25000</v>
      </c>
      <c r="C15" s="193" t="s">
        <v>114</v>
      </c>
      <c r="D15" s="215"/>
      <c r="E15" s="177"/>
      <c r="F15" s="177"/>
      <c r="G15" s="177"/>
      <c r="H15" s="177"/>
      <c r="I15" s="177"/>
      <c r="J15" s="177"/>
      <c r="K15" s="177"/>
      <c r="L15" s="177"/>
      <c r="M15" s="177"/>
      <c r="N15" s="177"/>
      <c r="O15" s="177"/>
      <c r="P15" s="177"/>
      <c r="Q15" s="177"/>
      <c r="R15" s="177" t="s">
        <v>458</v>
      </c>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c r="BL15" s="177"/>
      <c r="BM15" s="177"/>
      <c r="BN15" s="177"/>
      <c r="BO15" s="177"/>
      <c r="BP15" s="177"/>
      <c r="BQ15" s="177"/>
      <c r="BR15" s="177"/>
      <c r="BS15" s="177"/>
      <c r="BT15" s="177"/>
    </row>
    <row r="16" spans="1:72" s="207" customFormat="1" ht="13.5" thickBot="1">
      <c r="A16" s="190"/>
      <c r="B16" s="200"/>
      <c r="C16" s="194" t="s">
        <v>115</v>
      </c>
      <c r="D16" s="216"/>
      <c r="E16" s="178"/>
      <c r="F16" s="178"/>
      <c r="G16" s="178"/>
      <c r="H16" s="178"/>
      <c r="I16" s="178"/>
      <c r="J16" s="178"/>
      <c r="K16" s="178"/>
      <c r="L16" s="178"/>
      <c r="M16" s="178"/>
      <c r="N16" s="178"/>
      <c r="O16" s="178"/>
      <c r="P16" s="178"/>
      <c r="Q16" s="178"/>
      <c r="R16" s="178" t="s">
        <v>459</v>
      </c>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row>
    <row r="17" spans="1:72" s="207" customFormat="1" ht="12.75">
      <c r="A17" s="190"/>
      <c r="B17" s="200"/>
      <c r="C17" s="193" t="s">
        <v>114</v>
      </c>
      <c r="D17" s="215"/>
      <c r="E17" s="177"/>
      <c r="F17" s="177"/>
      <c r="G17" s="177"/>
      <c r="H17" s="177"/>
      <c r="I17" s="177"/>
      <c r="J17" s="177"/>
      <c r="K17" s="177"/>
      <c r="L17" s="177"/>
      <c r="M17" s="177"/>
      <c r="N17" s="177"/>
      <c r="O17" s="177"/>
      <c r="P17" s="177"/>
      <c r="Q17" s="177"/>
      <c r="R17" s="177" t="s">
        <v>392</v>
      </c>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7"/>
      <c r="BN17" s="177"/>
      <c r="BO17" s="177"/>
      <c r="BP17" s="177"/>
      <c r="BQ17" s="177"/>
      <c r="BR17" s="177"/>
      <c r="BS17" s="177"/>
      <c r="BT17" s="177"/>
    </row>
    <row r="18" spans="1:72" s="207" customFormat="1" ht="13.5" thickBot="1">
      <c r="A18" s="190"/>
      <c r="B18" s="200"/>
      <c r="C18" s="194" t="s">
        <v>115</v>
      </c>
      <c r="D18" s="216"/>
      <c r="E18" s="178"/>
      <c r="F18" s="178"/>
      <c r="G18" s="178"/>
      <c r="H18" s="178"/>
      <c r="I18" s="178"/>
      <c r="J18" s="178"/>
      <c r="K18" s="178"/>
      <c r="L18" s="178"/>
      <c r="M18" s="178"/>
      <c r="N18" s="178"/>
      <c r="O18" s="178"/>
      <c r="P18" s="178"/>
      <c r="Q18" s="178"/>
      <c r="R18" s="178" t="s">
        <v>374</v>
      </c>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row>
    <row r="19" spans="1:72" s="207" customFormat="1" ht="12.75">
      <c r="A19" s="190"/>
      <c r="B19" s="200"/>
      <c r="C19" s="193" t="s">
        <v>114</v>
      </c>
      <c r="D19" s="215"/>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row>
    <row r="20" spans="1:72" s="207" customFormat="1" ht="13.5" thickBot="1">
      <c r="A20" s="190"/>
      <c r="B20" s="200"/>
      <c r="C20" s="194" t="s">
        <v>115</v>
      </c>
      <c r="D20" s="216"/>
      <c r="E20" s="178"/>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row>
    <row r="21" spans="1:72" s="207" customFormat="1" ht="12.75">
      <c r="A21" s="190"/>
      <c r="B21" s="200"/>
      <c r="C21" s="193" t="s">
        <v>114</v>
      </c>
      <c r="D21" s="215"/>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7"/>
      <c r="BN21" s="177"/>
      <c r="BO21" s="177"/>
      <c r="BP21" s="177"/>
      <c r="BQ21" s="177"/>
      <c r="BR21" s="177"/>
      <c r="BS21" s="177"/>
      <c r="BT21" s="177"/>
    </row>
    <row r="22" spans="1:72" s="207" customFormat="1" ht="13.5" thickBot="1">
      <c r="A22" s="201"/>
      <c r="B22" s="202"/>
      <c r="C22" s="194" t="s">
        <v>115</v>
      </c>
      <c r="D22" s="216"/>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row>
    <row r="23" spans="1:72" s="207" customFormat="1" ht="12.75">
      <c r="A23" s="197"/>
      <c r="B23" s="210"/>
      <c r="C23" s="193" t="s">
        <v>114</v>
      </c>
      <c r="D23" s="215"/>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77"/>
      <c r="BO23" s="177"/>
      <c r="BP23" s="177"/>
      <c r="BQ23" s="177"/>
      <c r="BR23" s="177"/>
      <c r="BS23" s="177"/>
      <c r="BT23" s="177"/>
    </row>
    <row r="24" spans="1:72" s="207" customFormat="1" ht="13.5" thickBot="1">
      <c r="A24" s="190"/>
      <c r="B24" s="200"/>
      <c r="C24" s="194" t="s">
        <v>115</v>
      </c>
      <c r="D24" s="216"/>
      <c r="E24" s="178"/>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row>
    <row r="25" spans="1:72" s="207" customFormat="1" ht="12.75">
      <c r="A25" s="190"/>
      <c r="B25" s="200"/>
      <c r="C25" s="193" t="s">
        <v>114</v>
      </c>
      <c r="D25" s="215"/>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c r="BK25" s="177"/>
      <c r="BL25" s="177"/>
      <c r="BM25" s="177"/>
      <c r="BN25" s="177"/>
      <c r="BO25" s="177"/>
      <c r="BP25" s="177"/>
      <c r="BQ25" s="177"/>
      <c r="BR25" s="177"/>
      <c r="BS25" s="177"/>
      <c r="BT25" s="177"/>
    </row>
    <row r="26" spans="1:72" s="207" customFormat="1" ht="13.5" thickBot="1">
      <c r="A26" s="190"/>
      <c r="B26" s="200"/>
      <c r="C26" s="194" t="s">
        <v>115</v>
      </c>
      <c r="D26" s="216"/>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row>
    <row r="27" spans="1:72" s="207" customFormat="1" ht="12.75">
      <c r="A27" s="190"/>
      <c r="B27" s="200"/>
      <c r="C27" s="193" t="s">
        <v>114</v>
      </c>
      <c r="D27" s="215"/>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177"/>
      <c r="BK27" s="177"/>
      <c r="BL27" s="177"/>
      <c r="BM27" s="177"/>
      <c r="BN27" s="177"/>
      <c r="BO27" s="177"/>
      <c r="BP27" s="177"/>
      <c r="BQ27" s="177"/>
      <c r="BR27" s="177"/>
      <c r="BS27" s="177"/>
      <c r="BT27" s="177"/>
    </row>
    <row r="28" spans="1:72" s="207" customFormat="1" ht="13.5" thickBot="1">
      <c r="A28" s="190"/>
      <c r="B28" s="200"/>
      <c r="C28" s="194" t="s">
        <v>115</v>
      </c>
      <c r="D28" s="216"/>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row>
    <row r="29" spans="1:72" s="207" customFormat="1" ht="12.75">
      <c r="A29" s="190"/>
      <c r="B29" s="200"/>
      <c r="C29" s="193"/>
      <c r="D29" s="215"/>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row>
    <row r="30" spans="1:72" s="207" customFormat="1" ht="13.5" thickBot="1">
      <c r="A30" s="190"/>
      <c r="B30" s="200"/>
      <c r="C30" s="194"/>
      <c r="D30" s="216"/>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row>
    <row r="31" spans="1:72" s="207" customFormat="1" ht="12.75">
      <c r="A31" s="190">
        <f>B31*0.3</f>
        <v>119550</v>
      </c>
      <c r="B31" s="200">
        <f>'TIMESHEET-SP'!B6+'TIMESHEET-App1'!B6+TIMESHEET!B6+'TIMESHEET-App2'!B12+'TIMESHEET-App2'!B13+PredictiveLogic!B10+25000</f>
        <v>398500</v>
      </c>
      <c r="C31" s="193"/>
      <c r="D31" s="215"/>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177"/>
      <c r="BJ31" s="177"/>
      <c r="BK31" s="177"/>
      <c r="BL31" s="177"/>
      <c r="BM31" s="177"/>
      <c r="BN31" s="177"/>
      <c r="BO31" s="177"/>
      <c r="BP31" s="177"/>
      <c r="BQ31" s="177"/>
      <c r="BR31" s="177"/>
      <c r="BS31" s="177"/>
      <c r="BT31" s="177"/>
    </row>
    <row r="32" spans="1:72" s="207" customFormat="1" ht="13.5" thickBot="1">
      <c r="A32" s="190"/>
      <c r="B32" s="200"/>
      <c r="C32" s="194"/>
      <c r="D32" s="216"/>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row>
    <row r="33" spans="1:72" s="207" customFormat="1" ht="12.75">
      <c r="A33" s="190"/>
      <c r="B33" s="200"/>
      <c r="C33" s="193"/>
      <c r="D33" s="215"/>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row>
    <row r="34" spans="1:72" s="207" customFormat="1" ht="13.5" thickBot="1">
      <c r="A34" s="190"/>
      <c r="B34" s="200"/>
      <c r="C34" s="194"/>
      <c r="D34" s="216"/>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row>
    <row r="35" spans="1:72" s="207" customFormat="1" ht="12.75">
      <c r="A35" s="190"/>
      <c r="B35" s="200"/>
      <c r="C35" s="193"/>
      <c r="D35" s="215"/>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c r="BD35" s="177"/>
      <c r="BE35" s="177"/>
      <c r="BF35" s="177"/>
      <c r="BG35" s="177"/>
      <c r="BH35" s="177"/>
      <c r="BI35" s="177"/>
      <c r="BJ35" s="177"/>
      <c r="BK35" s="177"/>
      <c r="BL35" s="177"/>
      <c r="BM35" s="177"/>
      <c r="BN35" s="177"/>
      <c r="BO35" s="177"/>
      <c r="BP35" s="177"/>
      <c r="BQ35" s="177"/>
      <c r="BR35" s="177"/>
      <c r="BS35" s="177"/>
      <c r="BT35" s="177"/>
    </row>
    <row r="36" spans="1:72" s="207" customFormat="1" ht="13.5" thickBot="1">
      <c r="A36" s="190"/>
      <c r="B36" s="200"/>
      <c r="C36" s="194"/>
      <c r="D36" s="216"/>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row>
    <row r="37" spans="1:72" s="207" customFormat="1" ht="12.75">
      <c r="A37" s="190"/>
      <c r="B37" s="200"/>
      <c r="C37" s="193"/>
      <c r="D37" s="215"/>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c r="BD37" s="177"/>
      <c r="BE37" s="177"/>
      <c r="BF37" s="177"/>
      <c r="BG37" s="177"/>
      <c r="BH37" s="177"/>
      <c r="BI37" s="177"/>
      <c r="BJ37" s="177"/>
      <c r="BK37" s="177"/>
      <c r="BL37" s="177"/>
      <c r="BM37" s="177"/>
      <c r="BN37" s="177"/>
      <c r="BO37" s="177"/>
      <c r="BP37" s="177"/>
      <c r="BQ37" s="177"/>
      <c r="BR37" s="177"/>
      <c r="BS37" s="177"/>
      <c r="BT37" s="177"/>
    </row>
    <row r="38" spans="1:72" s="207" customFormat="1" ht="13.5" thickBot="1">
      <c r="A38" s="201"/>
      <c r="B38" s="202"/>
      <c r="C38" s="194"/>
      <c r="D38" s="216"/>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row>
  </sheetData>
  <mergeCells count="3">
    <mergeCell ref="A1:B1"/>
    <mergeCell ref="C1:C2"/>
    <mergeCell ref="A2:B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98898-9E8B-4981-9D67-EA2155808E4F}">
  <dimension ref="A1:BT40"/>
  <sheetViews>
    <sheetView zoomScale="130" zoomScaleNormal="130" workbookViewId="0">
      <selection activeCell="A17" sqref="A17"/>
    </sheetView>
  </sheetViews>
  <sheetFormatPr defaultRowHeight="15"/>
  <cols>
    <col min="1" max="1" width="18.140625" customWidth="1"/>
    <col min="2" max="2" width="6.85546875" style="16" customWidth="1"/>
    <col min="3" max="3" width="5.42578125" customWidth="1"/>
    <col min="4" max="37" width="7.5703125" style="16" customWidth="1"/>
  </cols>
  <sheetData>
    <row r="1" spans="1:72" s="99" customFormat="1" ht="38.25">
      <c r="A1" s="317" t="s">
        <v>108</v>
      </c>
      <c r="B1" s="323"/>
      <c r="C1" s="324" t="s">
        <v>346</v>
      </c>
      <c r="D1" s="184">
        <v>45143</v>
      </c>
      <c r="E1" s="184">
        <v>45144</v>
      </c>
      <c r="F1" s="184">
        <v>45145</v>
      </c>
      <c r="G1" s="184">
        <v>45146</v>
      </c>
      <c r="H1" s="184">
        <v>45147</v>
      </c>
      <c r="I1" s="184">
        <v>45148</v>
      </c>
      <c r="J1" s="184">
        <v>45149</v>
      </c>
      <c r="K1" s="184">
        <v>45150</v>
      </c>
      <c r="L1" s="184">
        <v>45151</v>
      </c>
      <c r="M1" s="184">
        <v>45152</v>
      </c>
      <c r="N1" s="184">
        <v>45153</v>
      </c>
      <c r="O1" s="184">
        <v>45154</v>
      </c>
      <c r="P1" s="184">
        <v>45155</v>
      </c>
      <c r="Q1" s="184">
        <v>45156</v>
      </c>
      <c r="R1" s="184">
        <v>45157</v>
      </c>
      <c r="S1" s="184">
        <v>45158</v>
      </c>
      <c r="T1" s="184">
        <v>45159</v>
      </c>
      <c r="U1" s="184">
        <v>45160</v>
      </c>
      <c r="V1" s="184">
        <v>45161</v>
      </c>
      <c r="W1" s="184">
        <v>45162</v>
      </c>
      <c r="X1" s="184">
        <v>45163</v>
      </c>
      <c r="Y1" s="184">
        <v>45164</v>
      </c>
      <c r="Z1" s="184">
        <v>45165</v>
      </c>
      <c r="AA1" s="184">
        <v>45166</v>
      </c>
      <c r="AB1" s="184">
        <v>45167</v>
      </c>
      <c r="AC1" s="184">
        <v>45168</v>
      </c>
      <c r="AD1" s="184">
        <v>45169</v>
      </c>
      <c r="AE1" s="184">
        <v>45170</v>
      </c>
      <c r="AF1" s="184">
        <v>45171</v>
      </c>
      <c r="AG1" s="184" t="s">
        <v>390</v>
      </c>
      <c r="AH1" s="184">
        <v>45173</v>
      </c>
      <c r="AI1" s="184">
        <v>45174</v>
      </c>
      <c r="AJ1" s="184">
        <v>45175</v>
      </c>
      <c r="AK1" s="184">
        <v>45176</v>
      </c>
      <c r="AL1" s="184">
        <v>45177</v>
      </c>
      <c r="AM1" s="184">
        <v>45178</v>
      </c>
      <c r="AN1" s="184">
        <v>45179</v>
      </c>
      <c r="AO1" s="184">
        <v>45180</v>
      </c>
      <c r="AP1" s="184">
        <v>45181</v>
      </c>
      <c r="AQ1" s="184">
        <v>45182</v>
      </c>
      <c r="AR1" s="184">
        <v>45183</v>
      </c>
      <c r="AS1" s="184">
        <v>45184</v>
      </c>
      <c r="AT1" s="184">
        <v>45185</v>
      </c>
      <c r="AU1" s="184">
        <v>45186</v>
      </c>
      <c r="AV1" s="184">
        <v>45187</v>
      </c>
      <c r="AW1" s="184">
        <v>45188</v>
      </c>
      <c r="AX1" s="184">
        <v>45189</v>
      </c>
      <c r="AY1" s="184">
        <v>45190</v>
      </c>
      <c r="AZ1" s="184">
        <v>45191</v>
      </c>
      <c r="BA1" s="184">
        <v>45192</v>
      </c>
      <c r="BB1" s="184">
        <v>45193</v>
      </c>
      <c r="BC1" s="184">
        <v>45194</v>
      </c>
      <c r="BD1" s="184">
        <v>45195</v>
      </c>
      <c r="BE1" s="184">
        <v>45196</v>
      </c>
      <c r="BF1" s="184">
        <v>45197</v>
      </c>
      <c r="BG1" s="184">
        <v>45198</v>
      </c>
      <c r="BH1" s="184">
        <v>45199</v>
      </c>
      <c r="BI1" s="184">
        <v>45200</v>
      </c>
      <c r="BJ1" s="184">
        <v>45201</v>
      </c>
      <c r="BK1" s="184">
        <v>45202</v>
      </c>
      <c r="BL1" s="184">
        <v>45203</v>
      </c>
      <c r="BM1" s="184">
        <v>45204</v>
      </c>
      <c r="BN1" s="184">
        <v>45205</v>
      </c>
      <c r="BO1" s="184">
        <v>45206</v>
      </c>
      <c r="BP1" s="184">
        <v>45207</v>
      </c>
      <c r="BQ1" s="184">
        <v>45208</v>
      </c>
      <c r="BR1" s="184">
        <v>45209</v>
      </c>
      <c r="BS1" s="184">
        <v>45210</v>
      </c>
      <c r="BT1" s="184">
        <v>45211</v>
      </c>
    </row>
    <row r="2" spans="1:72" s="99" customFormat="1" ht="15.75" thickBot="1">
      <c r="A2" s="321" t="s">
        <v>109</v>
      </c>
      <c r="B2" s="326"/>
      <c r="C2" s="325"/>
      <c r="D2" s="186">
        <v>6.25</v>
      </c>
      <c r="E2" s="187">
        <v>5.25</v>
      </c>
      <c r="F2" s="186">
        <v>4.75</v>
      </c>
      <c r="G2" s="186">
        <v>5.5</v>
      </c>
      <c r="H2" s="186">
        <v>4.75</v>
      </c>
      <c r="I2" s="186">
        <v>7.7</v>
      </c>
      <c r="J2" s="186">
        <v>8.75</v>
      </c>
      <c r="K2" s="186">
        <v>5.75</v>
      </c>
      <c r="L2" s="186">
        <v>4.75</v>
      </c>
      <c r="M2" s="186">
        <v>9.75</v>
      </c>
      <c r="N2" s="186">
        <v>3</v>
      </c>
      <c r="O2" s="186">
        <v>4</v>
      </c>
      <c r="P2" s="186">
        <v>10.25</v>
      </c>
      <c r="Q2" s="186">
        <v>8</v>
      </c>
      <c r="R2" s="186">
        <v>4.5</v>
      </c>
      <c r="S2" s="186">
        <v>4.5</v>
      </c>
      <c r="T2" s="186">
        <v>7.5</v>
      </c>
      <c r="U2" s="186">
        <v>5.25</v>
      </c>
      <c r="V2" s="186">
        <v>2</v>
      </c>
      <c r="W2" s="186">
        <v>4.25</v>
      </c>
      <c r="X2" s="186">
        <v>7</v>
      </c>
      <c r="Y2" s="186">
        <v>3.45</v>
      </c>
      <c r="Z2" s="186">
        <v>5</v>
      </c>
      <c r="AA2" s="186">
        <v>8</v>
      </c>
      <c r="AB2" s="186">
        <v>7.25</v>
      </c>
      <c r="AC2" s="186">
        <v>2.5</v>
      </c>
      <c r="AD2" s="186">
        <v>4.75</v>
      </c>
      <c r="AE2" s="186">
        <v>8</v>
      </c>
      <c r="AF2" s="186">
        <v>3.75</v>
      </c>
      <c r="AG2" s="214">
        <v>25</v>
      </c>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row>
    <row r="3" spans="1:72" s="203" customFormat="1" ht="12.75">
      <c r="A3" s="183" t="s">
        <v>112</v>
      </c>
      <c r="B3" s="185">
        <f>SUM(D2:AK2)</f>
        <v>191.15</v>
      </c>
      <c r="C3" s="193" t="s">
        <v>114</v>
      </c>
      <c r="D3" s="177">
        <v>0.29166666666666669</v>
      </c>
      <c r="E3" s="177">
        <v>0.42708333333333331</v>
      </c>
      <c r="F3" s="177">
        <v>0.36458333333333331</v>
      </c>
      <c r="G3" s="177">
        <v>0.36458333333333331</v>
      </c>
      <c r="H3" s="177">
        <v>0.40625</v>
      </c>
      <c r="I3" s="177">
        <v>0.36458333333333331</v>
      </c>
      <c r="J3" s="177">
        <v>0.36458333333333331</v>
      </c>
      <c r="K3" s="177">
        <v>0.46875</v>
      </c>
      <c r="L3" s="177">
        <v>0.40625</v>
      </c>
      <c r="M3" s="177">
        <v>0.375</v>
      </c>
      <c r="N3" s="177">
        <v>0.91666666666666663</v>
      </c>
      <c r="O3" s="177">
        <v>0.38541666666666669</v>
      </c>
      <c r="P3" s="177">
        <v>0.35416666666666669</v>
      </c>
      <c r="Q3" s="177">
        <v>0.38541666666666669</v>
      </c>
      <c r="R3" s="177">
        <v>0.38541666666666669</v>
      </c>
      <c r="S3" s="177">
        <v>0.52083333333333337</v>
      </c>
      <c r="T3" s="177">
        <v>0.38541666666666669</v>
      </c>
      <c r="U3" s="177">
        <v>0.36458333333333331</v>
      </c>
      <c r="V3" s="177">
        <v>0.95833333333333337</v>
      </c>
      <c r="W3" s="177" t="s">
        <v>352</v>
      </c>
      <c r="X3" s="177" t="s">
        <v>352</v>
      </c>
      <c r="Y3" s="177" t="s">
        <v>357</v>
      </c>
      <c r="Z3" s="177" t="s">
        <v>359</v>
      </c>
      <c r="AA3" s="177" t="s">
        <v>366</v>
      </c>
      <c r="AB3" s="177" t="s">
        <v>366</v>
      </c>
      <c r="AC3" s="177" t="s">
        <v>377</v>
      </c>
      <c r="AD3" s="177" t="s">
        <v>366</v>
      </c>
      <c r="AE3" s="177" t="s">
        <v>384</v>
      </c>
      <c r="AF3" s="177" t="s">
        <v>388</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row>
    <row r="4" spans="1:72" s="204" customFormat="1" ht="13.5" thickBot="1">
      <c r="A4" s="183" t="s">
        <v>251</v>
      </c>
      <c r="B4" s="188">
        <f>B3*600+B9</f>
        <v>119690</v>
      </c>
      <c r="C4" s="194" t="s">
        <v>115</v>
      </c>
      <c r="D4" s="178">
        <v>0.39583333333333331</v>
      </c>
      <c r="E4" s="178">
        <v>0.46875</v>
      </c>
      <c r="F4" s="178">
        <v>0.44791666666666669</v>
      </c>
      <c r="G4" s="178">
        <v>0.45833333333333331</v>
      </c>
      <c r="H4" s="178">
        <v>0.46875</v>
      </c>
      <c r="I4" s="178">
        <v>0.47916666666666669</v>
      </c>
      <c r="J4" s="178">
        <v>0.45833333333333331</v>
      </c>
      <c r="K4" s="178">
        <v>0.51041666666666663</v>
      </c>
      <c r="L4" s="178">
        <v>0.44791666666666669</v>
      </c>
      <c r="M4" s="178">
        <v>0.39583333333333331</v>
      </c>
      <c r="N4" s="178">
        <v>4.1666666666666664E-2</v>
      </c>
      <c r="O4" s="178">
        <v>0.46875</v>
      </c>
      <c r="P4" s="178">
        <v>0.97916666666666663</v>
      </c>
      <c r="Q4" s="178">
        <v>0.48958333333333331</v>
      </c>
      <c r="R4" s="178">
        <v>0.42708333333333331</v>
      </c>
      <c r="S4" s="178">
        <v>0.57291666666666663</v>
      </c>
      <c r="T4" s="178">
        <v>0.47916666666666669</v>
      </c>
      <c r="U4" s="178">
        <v>0.47916666666666669</v>
      </c>
      <c r="V4" s="178">
        <v>4.1666666666666664E-2</v>
      </c>
      <c r="W4" s="178" t="s">
        <v>353</v>
      </c>
      <c r="X4" s="178" t="s">
        <v>353</v>
      </c>
      <c r="Y4" s="178" t="s">
        <v>358</v>
      </c>
      <c r="Z4" s="178" t="s">
        <v>360</v>
      </c>
      <c r="AA4" s="178" t="s">
        <v>361</v>
      </c>
      <c r="AB4" s="178" t="s">
        <v>372</v>
      </c>
      <c r="AC4" s="178" t="s">
        <v>379</v>
      </c>
      <c r="AD4" s="178" t="s">
        <v>353</v>
      </c>
      <c r="AE4" s="178" t="s">
        <v>385</v>
      </c>
      <c r="AF4" s="178" t="s">
        <v>389</v>
      </c>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row>
    <row r="5" spans="1:72" s="205" customFormat="1" ht="12.75">
      <c r="A5" s="183" t="s">
        <v>118</v>
      </c>
      <c r="B5" s="188">
        <f>B10</f>
        <v>78500</v>
      </c>
      <c r="C5" s="193" t="s">
        <v>114</v>
      </c>
      <c r="D5" s="177">
        <v>0.44791666666666669</v>
      </c>
      <c r="E5" s="177">
        <v>0.75</v>
      </c>
      <c r="F5" s="177">
        <v>0.92708333333333337</v>
      </c>
      <c r="G5" s="177">
        <v>0.64583333333333337</v>
      </c>
      <c r="H5" s="177">
        <v>0.79166666666666663</v>
      </c>
      <c r="I5" s="177">
        <v>0.52083333333333337</v>
      </c>
      <c r="J5" s="177">
        <v>0.53125</v>
      </c>
      <c r="K5" s="177">
        <v>0.53125</v>
      </c>
      <c r="L5" s="177">
        <v>0.64583333333333337</v>
      </c>
      <c r="M5" s="177">
        <v>0.41666666666666669</v>
      </c>
      <c r="N5" s="177"/>
      <c r="O5" s="177">
        <v>0.78125</v>
      </c>
      <c r="P5" s="177">
        <v>0.54166666666666663</v>
      </c>
      <c r="Q5" s="177">
        <v>0.71875</v>
      </c>
      <c r="R5" s="177">
        <v>0.70833333333333337</v>
      </c>
      <c r="S5" s="177">
        <v>0.61458333333333337</v>
      </c>
      <c r="T5" s="177">
        <v>0.52083333333333337</v>
      </c>
      <c r="U5" s="177">
        <v>0.54166666666666663</v>
      </c>
      <c r="V5" s="177"/>
      <c r="W5" s="177" t="s">
        <v>347</v>
      </c>
      <c r="X5" s="177" t="s">
        <v>349</v>
      </c>
      <c r="Y5" s="177"/>
      <c r="Z5" s="177" t="s">
        <v>361</v>
      </c>
      <c r="AA5" s="177" t="s">
        <v>353</v>
      </c>
      <c r="AB5" s="177" t="s">
        <v>373</v>
      </c>
      <c r="AC5" s="177" t="s">
        <v>380</v>
      </c>
      <c r="AD5" s="177" t="s">
        <v>350</v>
      </c>
      <c r="AE5" s="177" t="s">
        <v>376</v>
      </c>
      <c r="AF5" s="177" t="s">
        <v>367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row>
    <row r="6" spans="1:72" s="205" customFormat="1" ht="13.5" thickBot="1">
      <c r="A6" s="183" t="s">
        <v>252</v>
      </c>
      <c r="B6" s="211">
        <f>B4-B5</f>
        <v>41190</v>
      </c>
      <c r="C6" s="194" t="s">
        <v>115</v>
      </c>
      <c r="D6" s="178">
        <v>0.48958333333333331</v>
      </c>
      <c r="E6" s="178">
        <v>0.85416666666666663</v>
      </c>
      <c r="F6" s="178">
        <v>4.1666666666666664E-2</v>
      </c>
      <c r="G6" s="178">
        <v>0.66666666666666663</v>
      </c>
      <c r="H6" s="178">
        <v>0.84375</v>
      </c>
      <c r="I6" s="178">
        <v>0.5625</v>
      </c>
      <c r="J6" s="178">
        <v>0.57291666666666663</v>
      </c>
      <c r="K6" s="178">
        <v>0.57291666666666663</v>
      </c>
      <c r="L6" s="178">
        <v>0.80208333333333337</v>
      </c>
      <c r="M6" s="178" t="s">
        <v>200</v>
      </c>
      <c r="N6" s="178"/>
      <c r="O6" s="178">
        <v>0.84375</v>
      </c>
      <c r="P6" s="178">
        <v>0.58333333333333337</v>
      </c>
      <c r="Q6" s="178">
        <v>0.75</v>
      </c>
      <c r="R6" s="178">
        <v>0.82291666666666663</v>
      </c>
      <c r="S6" s="178">
        <v>0.75</v>
      </c>
      <c r="T6" s="178">
        <v>0.58333333333333337</v>
      </c>
      <c r="U6" s="178">
        <v>0.58333333333333337</v>
      </c>
      <c r="V6" s="178"/>
      <c r="W6" s="178" t="s">
        <v>348</v>
      </c>
      <c r="X6" s="178" t="s">
        <v>350</v>
      </c>
      <c r="Y6" s="178"/>
      <c r="Z6" s="178" t="s">
        <v>362</v>
      </c>
      <c r="AA6" s="178" t="s">
        <v>362</v>
      </c>
      <c r="AB6" s="178" t="s">
        <v>362</v>
      </c>
      <c r="AC6" s="178" t="s">
        <v>381</v>
      </c>
      <c r="AD6" s="178" t="s">
        <v>375</v>
      </c>
      <c r="AE6" s="178" t="s">
        <v>358</v>
      </c>
      <c r="AF6" s="178" t="s">
        <v>368</v>
      </c>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row>
    <row r="7" spans="1:72" s="205" customFormat="1" ht="13.5" thickBot="1">
      <c r="A7" s="183" t="s">
        <v>341</v>
      </c>
      <c r="B7" s="188">
        <f>B39</f>
        <v>12.5</v>
      </c>
      <c r="C7" s="193" t="s">
        <v>114</v>
      </c>
      <c r="D7" s="177">
        <v>0.71875</v>
      </c>
      <c r="E7" s="177">
        <v>0.96875</v>
      </c>
      <c r="F7" s="177"/>
      <c r="G7" s="177">
        <v>0.91666666666666663</v>
      </c>
      <c r="H7" s="177">
        <v>0.91666666666666663</v>
      </c>
      <c r="I7" s="177">
        <v>0.66666666666666663</v>
      </c>
      <c r="J7" s="177">
        <v>0.63541666666666663</v>
      </c>
      <c r="K7" s="177">
        <v>0.59375</v>
      </c>
      <c r="L7" s="177"/>
      <c r="M7" s="177">
        <v>0.5625</v>
      </c>
      <c r="N7" s="177"/>
      <c r="O7" s="177">
        <v>0.94791666666666663</v>
      </c>
      <c r="P7" s="177">
        <v>0.625</v>
      </c>
      <c r="Q7" s="177">
        <v>0.76041666666666663</v>
      </c>
      <c r="R7" s="177">
        <v>0.84375</v>
      </c>
      <c r="S7" s="177"/>
      <c r="T7" s="177">
        <v>0.64583333333333337</v>
      </c>
      <c r="U7" s="177">
        <v>0.66666666666666663</v>
      </c>
      <c r="V7" s="177"/>
      <c r="W7" s="177">
        <v>0.95833333333333337</v>
      </c>
      <c r="X7" s="177" t="s">
        <v>351</v>
      </c>
      <c r="Y7" s="177"/>
      <c r="Z7" s="177" t="s">
        <v>363</v>
      </c>
      <c r="AA7" s="177" t="s">
        <v>367</v>
      </c>
      <c r="AB7" s="178" t="s">
        <v>363</v>
      </c>
      <c r="AC7" s="177"/>
      <c r="AD7" s="177" t="s">
        <v>347</v>
      </c>
      <c r="AE7" s="177" t="s">
        <v>347</v>
      </c>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row>
    <row r="8" spans="1:72" s="206" customFormat="1" ht="13.5" thickBot="1">
      <c r="A8" s="183" t="s">
        <v>342</v>
      </c>
      <c r="B8" s="189">
        <f>B3-B7</f>
        <v>178.65</v>
      </c>
      <c r="C8" s="194" t="s">
        <v>115</v>
      </c>
      <c r="D8" s="178">
        <v>0.83333333333333337</v>
      </c>
      <c r="E8" s="178">
        <v>4.1666666666666664E-2</v>
      </c>
      <c r="F8" s="178"/>
      <c r="G8" s="178">
        <v>3.125E-2</v>
      </c>
      <c r="H8" s="178">
        <v>0.5</v>
      </c>
      <c r="I8" s="178">
        <v>0.67708333333333337</v>
      </c>
      <c r="J8" s="178">
        <v>0.69791666666666663</v>
      </c>
      <c r="K8" s="178">
        <v>0.6875</v>
      </c>
      <c r="L8" s="178"/>
      <c r="M8" s="178">
        <v>0.58333333333333337</v>
      </c>
      <c r="N8" s="178"/>
      <c r="O8" s="178">
        <v>0.96875</v>
      </c>
      <c r="P8" s="178">
        <v>0.66666666666666663</v>
      </c>
      <c r="Q8" s="178">
        <v>0.78125</v>
      </c>
      <c r="R8" s="178">
        <v>0.86458333333333337</v>
      </c>
      <c r="S8" s="178"/>
      <c r="T8" s="178">
        <v>0.66666666666666663</v>
      </c>
      <c r="U8" s="178">
        <v>0.6875</v>
      </c>
      <c r="V8" s="178"/>
      <c r="W8" s="178">
        <v>4.1666666666666664E-2</v>
      </c>
      <c r="X8" s="178" t="s">
        <v>354</v>
      </c>
      <c r="Y8" s="178"/>
      <c r="Z8" s="178" t="s">
        <v>364</v>
      </c>
      <c r="AA8" s="178" t="s">
        <v>356</v>
      </c>
      <c r="AB8" s="178" t="s">
        <v>364</v>
      </c>
      <c r="AC8" s="178"/>
      <c r="AD8" s="178" t="s">
        <v>382</v>
      </c>
      <c r="AE8" s="178" t="s">
        <v>378</v>
      </c>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row>
    <row r="9" spans="1:72" s="206" customFormat="1" ht="12.75">
      <c r="A9" s="183" t="s">
        <v>331</v>
      </c>
      <c r="B9" s="189">
        <v>5000</v>
      </c>
      <c r="C9" s="193" t="s">
        <v>114</v>
      </c>
      <c r="D9" s="177"/>
      <c r="E9" s="177"/>
      <c r="F9" s="177"/>
      <c r="G9" s="177"/>
      <c r="H9" s="177"/>
      <c r="I9" s="177">
        <v>0.69791666666666663</v>
      </c>
      <c r="J9" s="177">
        <v>0.70833333333333337</v>
      </c>
      <c r="K9" s="177">
        <v>0.70833333333333337</v>
      </c>
      <c r="L9" s="177"/>
      <c r="M9" s="177">
        <v>0.60416666666666663</v>
      </c>
      <c r="N9" s="177"/>
      <c r="O9" s="177"/>
      <c r="P9" s="177">
        <v>0.72916666666666663</v>
      </c>
      <c r="Q9" s="177">
        <v>0.94791666666666663</v>
      </c>
      <c r="R9" s="177"/>
      <c r="S9" s="177"/>
      <c r="T9" s="177">
        <v>0.83333333333333337</v>
      </c>
      <c r="U9" s="177">
        <v>0.70833333333333337</v>
      </c>
      <c r="V9" s="177"/>
      <c r="W9" s="177"/>
      <c r="X9" s="177" t="s">
        <v>355</v>
      </c>
      <c r="Y9" s="177"/>
      <c r="Z9" s="177" t="s">
        <v>365</v>
      </c>
      <c r="AA9" s="177" t="s">
        <v>368</v>
      </c>
      <c r="AB9" s="177" t="s">
        <v>374</v>
      </c>
      <c r="AC9" s="177"/>
      <c r="AD9" s="177" t="s">
        <v>383</v>
      </c>
      <c r="AE9" s="177" t="s">
        <v>370</v>
      </c>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row>
    <row r="10" spans="1:72" s="206" customFormat="1" ht="13.5" thickBot="1">
      <c r="A10" s="195" t="s">
        <v>118</v>
      </c>
      <c r="B10" s="196">
        <f>SUM(B12:B19)</f>
        <v>78500</v>
      </c>
      <c r="C10" s="194" t="s">
        <v>115</v>
      </c>
      <c r="D10" s="178"/>
      <c r="E10" s="178"/>
      <c r="F10" s="178"/>
      <c r="G10" s="178"/>
      <c r="H10" s="178"/>
      <c r="I10" s="178">
        <v>0.78125</v>
      </c>
      <c r="J10" s="178">
        <v>0.75</v>
      </c>
      <c r="K10" s="178">
        <v>0.77083333333333337</v>
      </c>
      <c r="L10" s="178"/>
      <c r="M10" s="178">
        <v>0.65625</v>
      </c>
      <c r="N10" s="178"/>
      <c r="O10" s="178"/>
      <c r="P10" s="178">
        <v>0.83333333333333337</v>
      </c>
      <c r="Q10" s="178">
        <v>0.125</v>
      </c>
      <c r="R10" s="178"/>
      <c r="S10" s="178"/>
      <c r="T10" s="178">
        <v>0.85416666666666663</v>
      </c>
      <c r="U10" s="178">
        <v>0.75</v>
      </c>
      <c r="V10" s="178"/>
      <c r="W10" s="178"/>
      <c r="X10" s="178" t="s">
        <v>356</v>
      </c>
      <c r="Y10" s="178"/>
      <c r="Z10" s="178" t="s">
        <v>356</v>
      </c>
      <c r="AA10" s="178" t="s">
        <v>350</v>
      </c>
      <c r="AB10" s="178" t="s">
        <v>350</v>
      </c>
      <c r="AC10" s="178"/>
      <c r="AD10" s="178">
        <v>0</v>
      </c>
      <c r="AE10" s="178" t="s">
        <v>387</v>
      </c>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row>
    <row r="11" spans="1:72" s="206" customFormat="1" ht="12.75">
      <c r="A11" s="198" t="s">
        <v>108</v>
      </c>
      <c r="B11" s="199" t="s">
        <v>345</v>
      </c>
      <c r="C11" s="193" t="s">
        <v>114</v>
      </c>
      <c r="D11" s="177"/>
      <c r="E11" s="177"/>
      <c r="F11" s="177"/>
      <c r="G11" s="177"/>
      <c r="H11" s="177"/>
      <c r="I11" s="177">
        <v>0.83333333333333337</v>
      </c>
      <c r="J11" s="177">
        <v>0.95833333333333337</v>
      </c>
      <c r="K11" s="177"/>
      <c r="L11" s="177"/>
      <c r="M11" s="177">
        <v>0.67708333333333337</v>
      </c>
      <c r="N11" s="177"/>
      <c r="O11" s="177"/>
      <c r="P11" s="177">
        <v>0.9375</v>
      </c>
      <c r="Q11" s="177"/>
      <c r="R11" s="177"/>
      <c r="S11" s="177"/>
      <c r="T11" s="177">
        <v>0.96875</v>
      </c>
      <c r="U11" s="177"/>
      <c r="V11" s="177"/>
      <c r="W11" s="177"/>
      <c r="X11" s="177"/>
      <c r="Y11" s="177"/>
      <c r="Z11" s="177"/>
      <c r="AA11" s="177" t="s">
        <v>369</v>
      </c>
      <c r="AB11" s="177" t="s">
        <v>351</v>
      </c>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row>
    <row r="12" spans="1:72" s="206" customFormat="1" ht="13.5" thickBot="1">
      <c r="A12" s="212" t="s">
        <v>386</v>
      </c>
      <c r="B12" s="213">
        <v>28500</v>
      </c>
      <c r="C12" s="194" t="s">
        <v>115</v>
      </c>
      <c r="D12" s="178"/>
      <c r="E12" s="178"/>
      <c r="F12" s="178"/>
      <c r="G12" s="178"/>
      <c r="H12" s="178"/>
      <c r="I12" s="178">
        <v>0.85416666666666663</v>
      </c>
      <c r="J12" s="178">
        <v>0.58333333333333337</v>
      </c>
      <c r="K12" s="178"/>
      <c r="L12" s="178"/>
      <c r="M12" s="178">
        <v>0.69791666666666663</v>
      </c>
      <c r="N12" s="178"/>
      <c r="O12" s="178"/>
      <c r="P12" s="178">
        <v>5.2083333333333336E-2</v>
      </c>
      <c r="Q12" s="178"/>
      <c r="R12" s="178"/>
      <c r="S12" s="178"/>
      <c r="T12" s="178">
        <v>4.1666666666666664E-2</v>
      </c>
      <c r="U12" s="178"/>
      <c r="V12" s="178"/>
      <c r="W12" s="178"/>
      <c r="X12" s="178"/>
      <c r="Y12" s="178"/>
      <c r="Z12" s="178"/>
      <c r="AA12" s="178" t="s">
        <v>348</v>
      </c>
      <c r="AB12" s="178" t="s">
        <v>375</v>
      </c>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row>
    <row r="13" spans="1:72" s="207" customFormat="1" ht="12.75">
      <c r="A13" s="249">
        <v>45292</v>
      </c>
      <c r="B13" s="200">
        <v>50000</v>
      </c>
      <c r="C13" s="193" t="s">
        <v>114</v>
      </c>
      <c r="D13" s="177"/>
      <c r="E13" s="177"/>
      <c r="F13" s="177"/>
      <c r="G13" s="177"/>
      <c r="H13" s="177"/>
      <c r="I13" s="177">
        <v>0.94791666666666663</v>
      </c>
      <c r="J13" s="177"/>
      <c r="K13" s="177"/>
      <c r="L13" s="177"/>
      <c r="M13" s="177">
        <v>0.71875</v>
      </c>
      <c r="N13" s="177"/>
      <c r="O13" s="177"/>
      <c r="P13" s="177"/>
      <c r="Q13" s="177"/>
      <c r="R13" s="177"/>
      <c r="S13" s="177"/>
      <c r="T13" s="177"/>
      <c r="U13" s="177"/>
      <c r="V13" s="177"/>
      <c r="W13" s="177"/>
      <c r="X13" s="177"/>
      <c r="Y13" s="177"/>
      <c r="Z13" s="177"/>
      <c r="AA13" s="177" t="s">
        <v>370</v>
      </c>
      <c r="AB13" s="177" t="s">
        <v>376</v>
      </c>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row>
    <row r="14" spans="1:72" s="207" customFormat="1" ht="13.5" thickBot="1">
      <c r="A14" s="190"/>
      <c r="B14" s="200"/>
      <c r="C14" s="194" t="s">
        <v>115</v>
      </c>
      <c r="D14" s="178"/>
      <c r="E14" s="178"/>
      <c r="F14" s="178"/>
      <c r="G14" s="178"/>
      <c r="H14" s="178"/>
      <c r="I14" s="178">
        <v>0.98958333333333337</v>
      </c>
      <c r="J14" s="178"/>
      <c r="K14" s="178"/>
      <c r="L14" s="178"/>
      <c r="M14" s="178">
        <v>0.73958333333333337</v>
      </c>
      <c r="N14" s="178"/>
      <c r="O14" s="178"/>
      <c r="P14" s="178"/>
      <c r="Q14" s="178"/>
      <c r="R14" s="178"/>
      <c r="S14" s="178"/>
      <c r="T14" s="178"/>
      <c r="U14" s="178"/>
      <c r="V14" s="178"/>
      <c r="W14" s="178"/>
      <c r="X14" s="178"/>
      <c r="Y14" s="178"/>
      <c r="Z14" s="178"/>
      <c r="AA14" s="178" t="s">
        <v>371</v>
      </c>
      <c r="AB14" s="178" t="s">
        <v>369</v>
      </c>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row>
    <row r="15" spans="1:72" s="206" customFormat="1" ht="12.75">
      <c r="A15" s="190"/>
      <c r="B15" s="200"/>
      <c r="C15" s="193" t="s">
        <v>114</v>
      </c>
      <c r="D15" s="177"/>
      <c r="E15" s="177"/>
      <c r="F15" s="177"/>
      <c r="G15" s="177"/>
      <c r="H15" s="177"/>
      <c r="I15" s="177"/>
      <c r="J15" s="177"/>
      <c r="K15" s="177"/>
      <c r="L15" s="177"/>
      <c r="M15" s="177">
        <v>0.79166666666666663</v>
      </c>
      <c r="N15" s="177"/>
      <c r="O15" s="177"/>
      <c r="P15" s="177"/>
      <c r="Q15" s="177"/>
      <c r="R15" s="177"/>
      <c r="S15" s="177"/>
      <c r="T15" s="177"/>
      <c r="U15" s="177"/>
      <c r="V15" s="177"/>
      <c r="W15" s="177"/>
      <c r="X15" s="177"/>
      <c r="Y15" s="177"/>
      <c r="Z15" s="177"/>
      <c r="AA15" s="177"/>
      <c r="AB15" s="177" t="s">
        <v>377</v>
      </c>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c r="BL15" s="177"/>
      <c r="BM15" s="177"/>
      <c r="BN15" s="177"/>
      <c r="BO15" s="177"/>
      <c r="BP15" s="177"/>
      <c r="BQ15" s="177"/>
      <c r="BR15" s="177"/>
      <c r="BS15" s="177"/>
      <c r="BT15" s="177"/>
    </row>
    <row r="16" spans="1:72" s="207" customFormat="1" ht="13.5" thickBot="1">
      <c r="A16" s="190"/>
      <c r="B16" s="200"/>
      <c r="C16" s="194" t="s">
        <v>115</v>
      </c>
      <c r="D16" s="178"/>
      <c r="E16" s="178"/>
      <c r="F16" s="178"/>
      <c r="G16" s="178"/>
      <c r="H16" s="178"/>
      <c r="I16" s="178"/>
      <c r="J16" s="178"/>
      <c r="K16" s="178"/>
      <c r="L16" s="178"/>
      <c r="M16" s="178">
        <v>0.85416666666666663</v>
      </c>
      <c r="N16" s="178"/>
      <c r="O16" s="178"/>
      <c r="P16" s="178"/>
      <c r="Q16" s="178"/>
      <c r="R16" s="178"/>
      <c r="S16" s="178"/>
      <c r="T16" s="178"/>
      <c r="U16" s="178"/>
      <c r="V16" s="178"/>
      <c r="W16" s="178"/>
      <c r="X16" s="178"/>
      <c r="Y16" s="178"/>
      <c r="Z16" s="178"/>
      <c r="AA16" s="178"/>
      <c r="AB16" s="178" t="s">
        <v>378</v>
      </c>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row>
    <row r="17" spans="1:72" s="207" customFormat="1" ht="12.75">
      <c r="A17" s="190"/>
      <c r="B17" s="200"/>
      <c r="C17" s="193" t="s">
        <v>114</v>
      </c>
      <c r="D17" s="177"/>
      <c r="E17" s="177"/>
      <c r="F17" s="177"/>
      <c r="G17" s="177"/>
      <c r="H17" s="177"/>
      <c r="I17" s="177"/>
      <c r="J17" s="177"/>
      <c r="K17" s="177"/>
      <c r="L17" s="177"/>
      <c r="M17" s="177">
        <v>0.96875</v>
      </c>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7"/>
      <c r="BN17" s="177"/>
      <c r="BO17" s="177"/>
      <c r="BP17" s="177"/>
      <c r="BQ17" s="177"/>
      <c r="BR17" s="177"/>
      <c r="BS17" s="177"/>
      <c r="BT17" s="177"/>
    </row>
    <row r="18" spans="1:72" s="207" customFormat="1" ht="13.5" thickBot="1">
      <c r="A18" s="190"/>
      <c r="B18" s="200"/>
      <c r="C18" s="194" t="s">
        <v>115</v>
      </c>
      <c r="D18" s="178"/>
      <c r="E18" s="178"/>
      <c r="F18" s="178"/>
      <c r="G18" s="178"/>
      <c r="H18" s="178"/>
      <c r="I18" s="178"/>
      <c r="J18" s="178"/>
      <c r="K18" s="178"/>
      <c r="L18" s="178"/>
      <c r="M18" s="178">
        <v>0.51041666666666663</v>
      </c>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row>
    <row r="19" spans="1:72" s="207" customFormat="1" ht="12.75">
      <c r="A19" s="190"/>
      <c r="B19" s="200"/>
      <c r="C19" s="193" t="s">
        <v>114</v>
      </c>
      <c r="D19" s="177"/>
      <c r="E19" s="177"/>
      <c r="F19" s="177"/>
      <c r="G19" s="177"/>
      <c r="H19" s="177"/>
      <c r="I19" s="177"/>
      <c r="J19" s="177"/>
      <c r="K19" s="177"/>
      <c r="L19" s="177"/>
      <c r="M19" s="177">
        <v>0.54166666666666663</v>
      </c>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row>
    <row r="20" spans="1:72" s="207" customFormat="1" ht="13.5" thickBot="1">
      <c r="A20" s="190"/>
      <c r="B20" s="200"/>
      <c r="C20" s="194" t="s">
        <v>115</v>
      </c>
      <c r="D20" s="178"/>
      <c r="E20" s="178"/>
      <c r="F20" s="178"/>
      <c r="G20" s="178"/>
      <c r="H20" s="178"/>
      <c r="I20" s="178"/>
      <c r="J20" s="178"/>
      <c r="K20" s="178"/>
      <c r="L20" s="178"/>
      <c r="M20" s="178">
        <v>0.625</v>
      </c>
      <c r="N20" s="178"/>
      <c r="O20" s="178"/>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row>
    <row r="21" spans="1:72" s="207" customFormat="1" ht="12.75">
      <c r="A21" s="190"/>
      <c r="B21" s="200"/>
      <c r="C21" s="193" t="s">
        <v>114</v>
      </c>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7"/>
      <c r="BN21" s="177"/>
      <c r="BO21" s="177"/>
      <c r="BP21" s="177"/>
      <c r="BQ21" s="177"/>
      <c r="BR21" s="177"/>
      <c r="BS21" s="177"/>
      <c r="BT21" s="177"/>
    </row>
    <row r="22" spans="1:72" s="207" customFormat="1" ht="13.5" thickBot="1">
      <c r="A22" s="201"/>
      <c r="B22" s="202"/>
      <c r="C22" s="194" t="s">
        <v>115</v>
      </c>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row>
    <row r="23" spans="1:72" s="207" customFormat="1" ht="12.75">
      <c r="A23" s="197"/>
      <c r="B23" s="210"/>
      <c r="C23" s="193" t="s">
        <v>114</v>
      </c>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77"/>
      <c r="BO23" s="177"/>
      <c r="BP23" s="177"/>
      <c r="BQ23" s="177"/>
      <c r="BR23" s="177"/>
      <c r="BS23" s="177"/>
      <c r="BT23" s="177"/>
    </row>
    <row r="24" spans="1:72" s="207" customFormat="1" ht="13.5" thickBot="1">
      <c r="A24" s="190"/>
      <c r="B24" s="200"/>
      <c r="C24" s="194" t="s">
        <v>115</v>
      </c>
      <c r="D24" s="178"/>
      <c r="E24" s="178"/>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row>
    <row r="25" spans="1:72" s="207" customFormat="1" ht="12.75">
      <c r="A25" s="190"/>
      <c r="B25" s="200"/>
      <c r="C25" s="193" t="s">
        <v>114</v>
      </c>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c r="BK25" s="177"/>
      <c r="BL25" s="177"/>
      <c r="BM25" s="177"/>
      <c r="BN25" s="177"/>
      <c r="BO25" s="177"/>
      <c r="BP25" s="177"/>
      <c r="BQ25" s="177"/>
      <c r="BR25" s="177"/>
      <c r="BS25" s="177"/>
      <c r="BT25" s="177"/>
    </row>
    <row r="26" spans="1:72" s="207" customFormat="1" ht="13.5" thickBot="1">
      <c r="A26" s="190"/>
      <c r="B26" s="200"/>
      <c r="C26" s="194" t="s">
        <v>115</v>
      </c>
      <c r="D26" s="178"/>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row>
    <row r="27" spans="1:72" s="207" customFormat="1" ht="12.75">
      <c r="A27" s="190"/>
      <c r="B27" s="200"/>
      <c r="C27" s="193" t="s">
        <v>114</v>
      </c>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177"/>
      <c r="BK27" s="177"/>
      <c r="BL27" s="177"/>
      <c r="BM27" s="177"/>
      <c r="BN27" s="177"/>
      <c r="BO27" s="177"/>
      <c r="BP27" s="177"/>
      <c r="BQ27" s="177"/>
      <c r="BR27" s="177"/>
      <c r="BS27" s="177"/>
      <c r="BT27" s="177"/>
    </row>
    <row r="28" spans="1:72" s="207" customFormat="1" ht="13.5" thickBot="1">
      <c r="A28" s="190"/>
      <c r="B28" s="200"/>
      <c r="C28" s="194" t="s">
        <v>115</v>
      </c>
      <c r="D28" s="178"/>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row>
    <row r="29" spans="1:72" s="207" customFormat="1" ht="12.75">
      <c r="A29" s="190"/>
      <c r="B29" s="200"/>
      <c r="C29" s="193"/>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row>
    <row r="30" spans="1:72" s="207" customFormat="1" ht="13.5" thickBot="1">
      <c r="A30" s="190"/>
      <c r="B30" s="200"/>
      <c r="C30" s="194"/>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row>
    <row r="31" spans="1:72" s="207" customFormat="1" ht="12.75">
      <c r="A31" s="190"/>
      <c r="B31" s="200"/>
      <c r="C31" s="193"/>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177"/>
      <c r="BJ31" s="177"/>
      <c r="BK31" s="177"/>
      <c r="BL31" s="177"/>
      <c r="BM31" s="177"/>
      <c r="BN31" s="177"/>
      <c r="BO31" s="177"/>
      <c r="BP31" s="177"/>
      <c r="BQ31" s="177"/>
      <c r="BR31" s="177"/>
      <c r="BS31" s="177"/>
      <c r="BT31" s="177"/>
    </row>
    <row r="32" spans="1:72" s="207" customFormat="1" ht="13.5" thickBot="1">
      <c r="A32" s="190"/>
      <c r="B32" s="200"/>
      <c r="C32" s="194"/>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row>
    <row r="33" spans="1:72" s="207" customFormat="1" ht="12.75">
      <c r="A33" s="190"/>
      <c r="B33" s="200"/>
      <c r="C33" s="193"/>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row>
    <row r="34" spans="1:72" s="207" customFormat="1" ht="13.5" thickBot="1">
      <c r="A34" s="190"/>
      <c r="B34" s="200"/>
      <c r="C34" s="194"/>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row>
    <row r="35" spans="1:72" s="207" customFormat="1" ht="12.75">
      <c r="A35" s="190"/>
      <c r="B35" s="200"/>
      <c r="C35" s="193"/>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c r="BD35" s="177"/>
      <c r="BE35" s="177"/>
      <c r="BF35" s="177"/>
      <c r="BG35" s="177"/>
      <c r="BH35" s="177"/>
      <c r="BI35" s="177"/>
      <c r="BJ35" s="177"/>
      <c r="BK35" s="177"/>
      <c r="BL35" s="177"/>
      <c r="BM35" s="177"/>
      <c r="BN35" s="177"/>
      <c r="BO35" s="177"/>
      <c r="BP35" s="177"/>
      <c r="BQ35" s="177"/>
      <c r="BR35" s="177"/>
      <c r="BS35" s="177"/>
      <c r="BT35" s="177"/>
    </row>
    <row r="36" spans="1:72" s="207" customFormat="1" ht="13.5" thickBot="1">
      <c r="A36" s="190"/>
      <c r="B36" s="200"/>
      <c r="C36" s="194"/>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row>
    <row r="37" spans="1:72" s="207" customFormat="1" ht="12.75">
      <c r="A37" s="190"/>
      <c r="B37" s="200"/>
      <c r="C37" s="193"/>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c r="BD37" s="177"/>
      <c r="BE37" s="177"/>
      <c r="BF37" s="177"/>
      <c r="BG37" s="177"/>
      <c r="BH37" s="177"/>
      <c r="BI37" s="177"/>
      <c r="BJ37" s="177"/>
      <c r="BK37" s="177"/>
      <c r="BL37" s="177"/>
      <c r="BM37" s="177"/>
      <c r="BN37" s="177"/>
      <c r="BO37" s="177"/>
      <c r="BP37" s="177"/>
      <c r="BQ37" s="177"/>
      <c r="BR37" s="177"/>
      <c r="BS37" s="177"/>
      <c r="BT37" s="177"/>
    </row>
    <row r="38" spans="1:72" s="207" customFormat="1" ht="13.5" thickBot="1">
      <c r="A38" s="201"/>
      <c r="B38" s="202"/>
      <c r="C38" s="194"/>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row>
    <row r="39" spans="1:72" s="179" customFormat="1">
      <c r="A39" s="208" t="s">
        <v>326</v>
      </c>
      <c r="B39" s="209">
        <f>SUM(D39:BD39)</f>
        <v>12.5</v>
      </c>
      <c r="C39" s="192"/>
      <c r="D39" s="191">
        <v>2.5</v>
      </c>
      <c r="E39" s="191"/>
      <c r="F39" s="191"/>
      <c r="G39" s="191"/>
      <c r="H39" s="191"/>
      <c r="I39" s="191">
        <v>0</v>
      </c>
      <c r="J39" s="191">
        <v>1</v>
      </c>
      <c r="K39" s="191"/>
      <c r="L39" s="191">
        <v>2</v>
      </c>
      <c r="M39" s="191">
        <v>5</v>
      </c>
      <c r="N39" s="191"/>
      <c r="O39" s="191"/>
      <c r="P39" s="191">
        <v>2</v>
      </c>
      <c r="Q39" s="191"/>
      <c r="R39" s="191"/>
      <c r="S39" s="191"/>
      <c r="T39" s="191"/>
      <c r="U39" s="191"/>
      <c r="V39" s="191"/>
      <c r="W39" s="191"/>
      <c r="X39" s="191"/>
      <c r="Y39" s="191"/>
      <c r="Z39" s="191">
        <v>0</v>
      </c>
      <c r="AA39" s="191">
        <v>0</v>
      </c>
      <c r="AB39" s="191">
        <v>0</v>
      </c>
      <c r="AC39" s="191">
        <v>0</v>
      </c>
      <c r="AD39" s="191"/>
      <c r="AE39" s="191"/>
      <c r="AF39" s="191"/>
      <c r="AG39" s="191"/>
      <c r="AH39" s="191"/>
      <c r="AI39" s="191"/>
      <c r="AJ39" s="191"/>
      <c r="AK39" s="191"/>
      <c r="AL39" s="191"/>
      <c r="AM39" s="191"/>
      <c r="AN39" s="191"/>
      <c r="AO39" s="191"/>
      <c r="AP39" s="191"/>
      <c r="AQ39" s="191"/>
      <c r="AR39" s="191"/>
      <c r="AS39" s="191"/>
      <c r="AT39" s="191"/>
      <c r="AU39" s="191"/>
      <c r="AV39" s="191"/>
      <c r="AW39" s="191"/>
      <c r="AX39" s="191"/>
      <c r="AY39" s="191"/>
      <c r="AZ39" s="191"/>
      <c r="BA39" s="191"/>
      <c r="BB39" s="191"/>
      <c r="BC39" s="191"/>
      <c r="BD39" s="191"/>
      <c r="BE39" s="191"/>
      <c r="BF39" s="191"/>
      <c r="BG39" s="191"/>
      <c r="BH39" s="191"/>
      <c r="BI39" s="191"/>
      <c r="BJ39" s="191"/>
      <c r="BK39" s="191"/>
      <c r="BL39" s="191"/>
      <c r="BM39" s="191"/>
      <c r="BN39" s="191"/>
      <c r="BO39" s="191"/>
      <c r="BP39" s="191"/>
      <c r="BQ39" s="191"/>
      <c r="BR39" s="191"/>
      <c r="BS39" s="191"/>
      <c r="BT39" s="191"/>
    </row>
    <row r="40" spans="1:72" s="179" customFormat="1" ht="15.75" thickBot="1">
      <c r="A40" s="180" t="s">
        <v>327</v>
      </c>
      <c r="B40" s="182">
        <f>SUM(D40:BD40)</f>
        <v>178.65</v>
      </c>
      <c r="C40" s="181"/>
      <c r="D40" s="182">
        <f t="shared" ref="D40:AI40" si="0">D2-D39</f>
        <v>3.75</v>
      </c>
      <c r="E40" s="182">
        <f t="shared" si="0"/>
        <v>5.25</v>
      </c>
      <c r="F40" s="182">
        <f t="shared" si="0"/>
        <v>4.75</v>
      </c>
      <c r="G40" s="182">
        <f t="shared" si="0"/>
        <v>5.5</v>
      </c>
      <c r="H40" s="182">
        <f t="shared" si="0"/>
        <v>4.75</v>
      </c>
      <c r="I40" s="182">
        <f t="shared" si="0"/>
        <v>7.7</v>
      </c>
      <c r="J40" s="182">
        <f t="shared" si="0"/>
        <v>7.75</v>
      </c>
      <c r="K40" s="182">
        <f t="shared" si="0"/>
        <v>5.75</v>
      </c>
      <c r="L40" s="182">
        <f t="shared" si="0"/>
        <v>2.75</v>
      </c>
      <c r="M40" s="182">
        <f t="shared" si="0"/>
        <v>4.75</v>
      </c>
      <c r="N40" s="182">
        <f t="shared" si="0"/>
        <v>3</v>
      </c>
      <c r="O40" s="182">
        <f t="shared" si="0"/>
        <v>4</v>
      </c>
      <c r="P40" s="182">
        <f t="shared" si="0"/>
        <v>8.25</v>
      </c>
      <c r="Q40" s="182">
        <f t="shared" si="0"/>
        <v>8</v>
      </c>
      <c r="R40" s="182">
        <f t="shared" si="0"/>
        <v>4.5</v>
      </c>
      <c r="S40" s="182">
        <f t="shared" si="0"/>
        <v>4.5</v>
      </c>
      <c r="T40" s="182">
        <f t="shared" si="0"/>
        <v>7.5</v>
      </c>
      <c r="U40" s="182">
        <f t="shared" si="0"/>
        <v>5.25</v>
      </c>
      <c r="V40" s="182">
        <f t="shared" si="0"/>
        <v>2</v>
      </c>
      <c r="W40" s="182">
        <f t="shared" si="0"/>
        <v>4.25</v>
      </c>
      <c r="X40" s="182">
        <f t="shared" si="0"/>
        <v>7</v>
      </c>
      <c r="Y40" s="182">
        <f t="shared" si="0"/>
        <v>3.45</v>
      </c>
      <c r="Z40" s="182">
        <f t="shared" si="0"/>
        <v>5</v>
      </c>
      <c r="AA40" s="182">
        <f t="shared" si="0"/>
        <v>8</v>
      </c>
      <c r="AB40" s="182">
        <f t="shared" si="0"/>
        <v>7.25</v>
      </c>
      <c r="AC40" s="182">
        <f t="shared" si="0"/>
        <v>2.5</v>
      </c>
      <c r="AD40" s="182">
        <f t="shared" si="0"/>
        <v>4.75</v>
      </c>
      <c r="AE40" s="182">
        <f t="shared" si="0"/>
        <v>8</v>
      </c>
      <c r="AF40" s="182">
        <f t="shared" si="0"/>
        <v>3.75</v>
      </c>
      <c r="AG40" s="182">
        <f t="shared" si="0"/>
        <v>25</v>
      </c>
      <c r="AH40" s="182">
        <f t="shared" si="0"/>
        <v>0</v>
      </c>
      <c r="AI40" s="182">
        <f t="shared" si="0"/>
        <v>0</v>
      </c>
      <c r="AJ40" s="182">
        <f t="shared" ref="AJ40:BO40" si="1">AJ2-AJ39</f>
        <v>0</v>
      </c>
      <c r="AK40" s="182">
        <f t="shared" si="1"/>
        <v>0</v>
      </c>
      <c r="AL40" s="182">
        <f t="shared" si="1"/>
        <v>0</v>
      </c>
      <c r="AM40" s="182">
        <f t="shared" si="1"/>
        <v>0</v>
      </c>
      <c r="AN40" s="182">
        <f t="shared" si="1"/>
        <v>0</v>
      </c>
      <c r="AO40" s="182">
        <f t="shared" si="1"/>
        <v>0</v>
      </c>
      <c r="AP40" s="182">
        <f t="shared" si="1"/>
        <v>0</v>
      </c>
      <c r="AQ40" s="182">
        <f t="shared" si="1"/>
        <v>0</v>
      </c>
      <c r="AR40" s="182">
        <f t="shared" si="1"/>
        <v>0</v>
      </c>
      <c r="AS40" s="182">
        <f t="shared" si="1"/>
        <v>0</v>
      </c>
      <c r="AT40" s="182">
        <f t="shared" si="1"/>
        <v>0</v>
      </c>
      <c r="AU40" s="182">
        <f t="shared" si="1"/>
        <v>0</v>
      </c>
      <c r="AV40" s="182">
        <f t="shared" si="1"/>
        <v>0</v>
      </c>
      <c r="AW40" s="182">
        <f t="shared" si="1"/>
        <v>0</v>
      </c>
      <c r="AX40" s="182">
        <f t="shared" si="1"/>
        <v>0</v>
      </c>
      <c r="AY40" s="182">
        <f t="shared" si="1"/>
        <v>0</v>
      </c>
      <c r="AZ40" s="182">
        <f t="shared" si="1"/>
        <v>0</v>
      </c>
      <c r="BA40" s="182">
        <f t="shared" si="1"/>
        <v>0</v>
      </c>
      <c r="BB40" s="182">
        <f t="shared" si="1"/>
        <v>0</v>
      </c>
      <c r="BC40" s="182">
        <f t="shared" si="1"/>
        <v>0</v>
      </c>
      <c r="BD40" s="182">
        <f t="shared" si="1"/>
        <v>0</v>
      </c>
      <c r="BE40" s="182">
        <f t="shared" si="1"/>
        <v>0</v>
      </c>
      <c r="BF40" s="182">
        <f t="shared" si="1"/>
        <v>0</v>
      </c>
      <c r="BG40" s="182">
        <f t="shared" si="1"/>
        <v>0</v>
      </c>
      <c r="BH40" s="182">
        <f t="shared" si="1"/>
        <v>0</v>
      </c>
      <c r="BI40" s="182">
        <f t="shared" si="1"/>
        <v>0</v>
      </c>
      <c r="BJ40" s="182">
        <f t="shared" si="1"/>
        <v>0</v>
      </c>
      <c r="BK40" s="182">
        <f t="shared" si="1"/>
        <v>0</v>
      </c>
      <c r="BL40" s="182">
        <f t="shared" si="1"/>
        <v>0</v>
      </c>
      <c r="BM40" s="182">
        <f t="shared" si="1"/>
        <v>0</v>
      </c>
      <c r="BN40" s="182">
        <f t="shared" si="1"/>
        <v>0</v>
      </c>
      <c r="BO40" s="182">
        <f t="shared" si="1"/>
        <v>0</v>
      </c>
      <c r="BP40" s="182">
        <f t="shared" ref="BP40:BT40" si="2">BP2-BP39</f>
        <v>0</v>
      </c>
      <c r="BQ40" s="182">
        <f t="shared" si="2"/>
        <v>0</v>
      </c>
      <c r="BR40" s="182">
        <f t="shared" si="2"/>
        <v>0</v>
      </c>
      <c r="BS40" s="182">
        <f t="shared" si="2"/>
        <v>0</v>
      </c>
      <c r="BT40" s="182">
        <f t="shared" si="2"/>
        <v>0</v>
      </c>
    </row>
  </sheetData>
  <mergeCells count="3">
    <mergeCell ref="A1:B1"/>
    <mergeCell ref="A2:B2"/>
    <mergeCell ref="C1: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4E945-4482-4A18-9640-D031BB7C7732}">
  <dimension ref="A1:V253"/>
  <sheetViews>
    <sheetView workbookViewId="0">
      <selection activeCell="D6" sqref="D6"/>
    </sheetView>
  </sheetViews>
  <sheetFormatPr defaultRowHeight="15"/>
  <cols>
    <col min="1" max="1" width="24.140625" customWidth="1"/>
    <col min="2" max="2" width="19.140625" customWidth="1"/>
    <col min="4" max="6" width="9.140625" customWidth="1"/>
    <col min="12" max="18" width="9.140625" customWidth="1"/>
    <col min="22" max="22" width="17.140625" customWidth="1"/>
  </cols>
  <sheetData>
    <row r="1" spans="1:22">
      <c r="A1" t="s">
        <v>2</v>
      </c>
      <c r="B1" t="s">
        <v>3</v>
      </c>
      <c r="C1" t="s">
        <v>4</v>
      </c>
      <c r="D1" s="11" t="s">
        <v>11</v>
      </c>
      <c r="G1" t="s">
        <v>5</v>
      </c>
      <c r="H1" t="s">
        <v>6</v>
      </c>
      <c r="I1" t="s">
        <v>7</v>
      </c>
      <c r="J1" t="s">
        <v>8</v>
      </c>
      <c r="K1" t="s">
        <v>9</v>
      </c>
      <c r="M1" t="s">
        <v>13</v>
      </c>
      <c r="N1" t="s">
        <v>14</v>
      </c>
      <c r="O1" t="s">
        <v>21</v>
      </c>
      <c r="P1" t="s">
        <v>22</v>
      </c>
      <c r="Q1" t="s">
        <v>23</v>
      </c>
      <c r="U1" s="2"/>
      <c r="V1" t="s">
        <v>32</v>
      </c>
    </row>
    <row r="2" spans="1:22">
      <c r="U2" s="4"/>
      <c r="V2" t="s">
        <v>33</v>
      </c>
    </row>
    <row r="5" spans="1:22">
      <c r="A5">
        <f>IF(D5="S",Q5,A1+Q5)</f>
        <v>1</v>
      </c>
      <c r="B5" t="str">
        <f>P5&amp;O5</f>
        <v>P1</v>
      </c>
      <c r="C5" t="s">
        <v>0</v>
      </c>
      <c r="D5" t="s">
        <v>12</v>
      </c>
      <c r="G5" t="s">
        <v>10</v>
      </c>
      <c r="M5">
        <f>IF(LEFT(G5,1)="P",REPLACE(G5,1,1,""),0)+IF(LEFT(H5,1)="P",REPLACE(H5,1,1,""),0)+IF(LEFT(I5,1)="P",REPLACE(I5,1,1,""),0)+IF(LEFT(J5,1)="P",REPLACE(J5,1,1,""),0)+IF(LEFT(K5,1)="P",REPLACE(K5,1,1,""),0)</f>
        <v>1</v>
      </c>
      <c r="N5">
        <f>IF(LEFT(G5,1)="B",REPLACE(G5,1,1,""),0)+IF(LEFT(H5,1)="B",REPLACE(H5,1,1,""),0)+IF(LEFT(I5,1)="B",REPLACE(I5,1,1,""),0)+IF(LEFT(J5,1)="B",REPLACE(J5,1,1,""),0)+IF(LEFT(K5,1)="B",REPLACE(K5,1,1,""),0)</f>
        <v>0</v>
      </c>
      <c r="O5">
        <f>ABS(M5-N5)</f>
        <v>1</v>
      </c>
      <c r="P5" t="str">
        <f t="shared" ref="P5:P24" si="0">IF(M5&gt;N5,"P",IF(M5=N5,"N","B"))</f>
        <v>P</v>
      </c>
      <c r="Q5">
        <f>IF(C5=P5,O5,-O5)</f>
        <v>1</v>
      </c>
    </row>
    <row r="6" spans="1:22">
      <c r="A6">
        <f t="shared" ref="A6:A69" si="1">IF(D6="S",Q6,A5+Q6)</f>
        <v>-4</v>
      </c>
      <c r="B6" t="str">
        <f t="shared" ref="B6:B69" si="2">P6&amp;O6</f>
        <v>P5</v>
      </c>
      <c r="C6" t="s">
        <v>1</v>
      </c>
      <c r="D6" t="str">
        <f>IF(D5="S","C",IF(A5&gt;0,"S","C"))</f>
        <v>C</v>
      </c>
      <c r="G6" t="s">
        <v>18</v>
      </c>
      <c r="M6">
        <f t="shared" ref="M6:M69" si="3">IF(LEFT(G6,1)="P",REPLACE(G6,1,1,""),0)+IF(LEFT(H6,1)="P",REPLACE(H6,1,1,""),0)+IF(LEFT(I6,1)="P",REPLACE(I6,1,1,""),0)+IF(LEFT(J6,1)="P",REPLACE(J6,1,1,""),0)+IF(LEFT(K6,1)="P",REPLACE(K6,1,1,""),0)</f>
        <v>5</v>
      </c>
      <c r="N6">
        <f t="shared" ref="N6:N69" si="4">IF(LEFT(G6,1)="B",REPLACE(G6,1,1,""),0)+IF(LEFT(H6,1)="B",REPLACE(H6,1,1,""),0)+IF(LEFT(I6,1)="B",REPLACE(I6,1,1,""),0)+IF(LEFT(J6,1)="B",REPLACE(J6,1,1,""),0)+IF(LEFT(K6,1)="B",REPLACE(K6,1,1,""),0)</f>
        <v>0</v>
      </c>
      <c r="O6">
        <f t="shared" ref="O6:O69" si="5">ABS(M6-N6)</f>
        <v>5</v>
      </c>
      <c r="P6" t="str">
        <f t="shared" si="0"/>
        <v>P</v>
      </c>
      <c r="Q6">
        <f t="shared" ref="Q6:Q69" si="6">IF(C6=P6,O6,-O6)</f>
        <v>-5</v>
      </c>
    </row>
    <row r="7" spans="1:22">
      <c r="A7">
        <f t="shared" si="1"/>
        <v>-2</v>
      </c>
      <c r="B7" t="str">
        <f t="shared" si="2"/>
        <v>B2</v>
      </c>
      <c r="C7" t="s">
        <v>1</v>
      </c>
      <c r="D7" t="str">
        <f t="shared" ref="D7:D70" si="7">IF(D6="S","C",IF(A6&gt;0,"S","C"))</f>
        <v>C</v>
      </c>
      <c r="G7" t="s">
        <v>24</v>
      </c>
      <c r="M7">
        <f t="shared" si="3"/>
        <v>0</v>
      </c>
      <c r="N7">
        <f t="shared" si="4"/>
        <v>2</v>
      </c>
      <c r="O7">
        <f t="shared" si="5"/>
        <v>2</v>
      </c>
      <c r="P7" t="str">
        <f t="shared" si="0"/>
        <v>B</v>
      </c>
      <c r="Q7">
        <f t="shared" si="6"/>
        <v>2</v>
      </c>
    </row>
    <row r="8" spans="1:22">
      <c r="A8">
        <f t="shared" si="1"/>
        <v>-3</v>
      </c>
      <c r="B8" t="str">
        <f t="shared" si="2"/>
        <v>P1</v>
      </c>
      <c r="C8" t="s">
        <v>1</v>
      </c>
      <c r="D8" t="str">
        <f t="shared" si="7"/>
        <v>C</v>
      </c>
      <c r="G8" t="s">
        <v>10</v>
      </c>
      <c r="M8">
        <f t="shared" si="3"/>
        <v>1</v>
      </c>
      <c r="N8">
        <f t="shared" si="4"/>
        <v>0</v>
      </c>
      <c r="O8">
        <f t="shared" si="5"/>
        <v>1</v>
      </c>
      <c r="P8" t="str">
        <f t="shared" si="0"/>
        <v>P</v>
      </c>
      <c r="Q8">
        <f t="shared" si="6"/>
        <v>-1</v>
      </c>
    </row>
    <row r="9" spans="1:22">
      <c r="A9">
        <f t="shared" si="1"/>
        <v>-5</v>
      </c>
      <c r="B9" t="str">
        <f t="shared" si="2"/>
        <v>B2</v>
      </c>
      <c r="C9" t="s">
        <v>0</v>
      </c>
      <c r="D9" t="str">
        <f t="shared" si="7"/>
        <v>C</v>
      </c>
      <c r="G9" t="s">
        <v>24</v>
      </c>
      <c r="M9">
        <f t="shared" si="3"/>
        <v>0</v>
      </c>
      <c r="N9">
        <f t="shared" si="4"/>
        <v>2</v>
      </c>
      <c r="O9">
        <f t="shared" si="5"/>
        <v>2</v>
      </c>
      <c r="P9" t="str">
        <f t="shared" si="0"/>
        <v>B</v>
      </c>
      <c r="Q9">
        <f t="shared" si="6"/>
        <v>-2</v>
      </c>
    </row>
    <row r="10" spans="1:22">
      <c r="A10">
        <f t="shared" si="1"/>
        <v>-8</v>
      </c>
      <c r="B10" t="str">
        <f t="shared" si="2"/>
        <v>P3</v>
      </c>
      <c r="C10" t="s">
        <v>1</v>
      </c>
      <c r="D10" t="str">
        <f t="shared" si="7"/>
        <v>C</v>
      </c>
      <c r="G10" t="s">
        <v>16</v>
      </c>
      <c r="M10">
        <f t="shared" si="3"/>
        <v>3</v>
      </c>
      <c r="N10">
        <f t="shared" si="4"/>
        <v>0</v>
      </c>
      <c r="O10">
        <f t="shared" si="5"/>
        <v>3</v>
      </c>
      <c r="P10" t="str">
        <f t="shared" si="0"/>
        <v>P</v>
      </c>
      <c r="Q10">
        <f t="shared" si="6"/>
        <v>-3</v>
      </c>
    </row>
    <row r="11" spans="1:22">
      <c r="A11">
        <f t="shared" si="1"/>
        <v>-11</v>
      </c>
      <c r="B11" t="str">
        <f t="shared" si="2"/>
        <v>B3</v>
      </c>
      <c r="C11" t="s">
        <v>0</v>
      </c>
      <c r="D11" t="str">
        <f t="shared" si="7"/>
        <v>C</v>
      </c>
      <c r="G11" t="s">
        <v>25</v>
      </c>
      <c r="H11" t="s">
        <v>10</v>
      </c>
      <c r="M11">
        <f t="shared" si="3"/>
        <v>1</v>
      </c>
      <c r="N11">
        <f t="shared" si="4"/>
        <v>4</v>
      </c>
      <c r="O11">
        <f t="shared" si="5"/>
        <v>3</v>
      </c>
      <c r="P11" t="str">
        <f t="shared" si="0"/>
        <v>B</v>
      </c>
      <c r="Q11">
        <f t="shared" si="6"/>
        <v>-3</v>
      </c>
    </row>
    <row r="12" spans="1:22">
      <c r="A12">
        <f t="shared" si="1"/>
        <v>-21</v>
      </c>
      <c r="B12" t="str">
        <f t="shared" si="2"/>
        <v>B10</v>
      </c>
      <c r="C12" t="s">
        <v>0</v>
      </c>
      <c r="D12" t="str">
        <f t="shared" si="7"/>
        <v>C</v>
      </c>
      <c r="G12" t="s">
        <v>19</v>
      </c>
      <c r="H12" t="s">
        <v>19</v>
      </c>
      <c r="M12">
        <f t="shared" si="3"/>
        <v>0</v>
      </c>
      <c r="N12">
        <f t="shared" si="4"/>
        <v>10</v>
      </c>
      <c r="O12">
        <f t="shared" si="5"/>
        <v>10</v>
      </c>
      <c r="P12" t="str">
        <f t="shared" si="0"/>
        <v>B</v>
      </c>
      <c r="Q12">
        <f t="shared" si="6"/>
        <v>-10</v>
      </c>
    </row>
    <row r="13" spans="1:22">
      <c r="A13">
        <f t="shared" si="1"/>
        <v>-29</v>
      </c>
      <c r="B13" t="str">
        <f t="shared" si="2"/>
        <v>B8</v>
      </c>
      <c r="C13" t="s">
        <v>0</v>
      </c>
      <c r="D13" t="str">
        <f t="shared" si="7"/>
        <v>C</v>
      </c>
      <c r="G13" t="s">
        <v>26</v>
      </c>
      <c r="H13" t="s">
        <v>24</v>
      </c>
      <c r="M13">
        <f t="shared" si="3"/>
        <v>0</v>
      </c>
      <c r="N13">
        <f t="shared" si="4"/>
        <v>8</v>
      </c>
      <c r="O13">
        <f t="shared" si="5"/>
        <v>8</v>
      </c>
      <c r="P13" t="str">
        <f t="shared" si="0"/>
        <v>B</v>
      </c>
      <c r="Q13">
        <f t="shared" si="6"/>
        <v>-8</v>
      </c>
    </row>
    <row r="14" spans="1:22">
      <c r="A14">
        <f t="shared" si="1"/>
        <v>-24</v>
      </c>
      <c r="B14" t="str">
        <f t="shared" si="2"/>
        <v>P5</v>
      </c>
      <c r="C14" t="s">
        <v>0</v>
      </c>
      <c r="D14" t="str">
        <f t="shared" si="7"/>
        <v>C</v>
      </c>
      <c r="G14" t="s">
        <v>27</v>
      </c>
      <c r="H14" t="s">
        <v>29</v>
      </c>
      <c r="I14" t="s">
        <v>10</v>
      </c>
      <c r="M14">
        <f t="shared" si="3"/>
        <v>8</v>
      </c>
      <c r="N14">
        <f t="shared" si="4"/>
        <v>3</v>
      </c>
      <c r="O14">
        <f t="shared" si="5"/>
        <v>5</v>
      </c>
      <c r="P14" t="str">
        <f t="shared" si="0"/>
        <v>P</v>
      </c>
      <c r="Q14">
        <f t="shared" si="6"/>
        <v>5</v>
      </c>
    </row>
    <row r="15" spans="1:22">
      <c r="A15">
        <f t="shared" si="1"/>
        <v>-21</v>
      </c>
      <c r="B15" t="str">
        <f t="shared" si="2"/>
        <v>B3</v>
      </c>
      <c r="C15" t="s">
        <v>1</v>
      </c>
      <c r="D15" t="str">
        <f t="shared" si="7"/>
        <v>C</v>
      </c>
      <c r="G15" t="s">
        <v>28</v>
      </c>
      <c r="H15" t="s">
        <v>25</v>
      </c>
      <c r="I15" t="s">
        <v>19</v>
      </c>
      <c r="M15">
        <f t="shared" si="3"/>
        <v>6</v>
      </c>
      <c r="N15">
        <f t="shared" si="4"/>
        <v>9</v>
      </c>
      <c r="O15">
        <f t="shared" si="5"/>
        <v>3</v>
      </c>
      <c r="P15" t="str">
        <f t="shared" si="0"/>
        <v>B</v>
      </c>
      <c r="Q15">
        <f t="shared" si="6"/>
        <v>3</v>
      </c>
    </row>
    <row r="16" spans="1:22">
      <c r="A16">
        <f t="shared" si="1"/>
        <v>-20</v>
      </c>
      <c r="B16" t="str">
        <f t="shared" si="2"/>
        <v>B1</v>
      </c>
      <c r="C16" s="1" t="s">
        <v>1</v>
      </c>
      <c r="D16" t="str">
        <f t="shared" si="7"/>
        <v>C</v>
      </c>
      <c r="G16" t="s">
        <v>27</v>
      </c>
      <c r="H16" t="s">
        <v>29</v>
      </c>
      <c r="I16" t="s">
        <v>26</v>
      </c>
      <c r="J16" t="s">
        <v>10</v>
      </c>
      <c r="M16">
        <f t="shared" si="3"/>
        <v>8</v>
      </c>
      <c r="N16">
        <f t="shared" si="4"/>
        <v>9</v>
      </c>
      <c r="O16">
        <f t="shared" si="5"/>
        <v>1</v>
      </c>
      <c r="P16" t="str">
        <f t="shared" si="0"/>
        <v>B</v>
      </c>
      <c r="Q16">
        <f t="shared" si="6"/>
        <v>1</v>
      </c>
    </row>
    <row r="17" spans="1:17">
      <c r="A17">
        <f t="shared" si="1"/>
        <v>-13</v>
      </c>
      <c r="B17" t="str">
        <f t="shared" si="2"/>
        <v>B7</v>
      </c>
      <c r="C17" t="s">
        <v>1</v>
      </c>
      <c r="D17" t="str">
        <f t="shared" si="7"/>
        <v>C</v>
      </c>
      <c r="G17" t="s">
        <v>20</v>
      </c>
      <c r="H17" t="s">
        <v>25</v>
      </c>
      <c r="I17" t="s">
        <v>16</v>
      </c>
      <c r="J17" t="s">
        <v>19</v>
      </c>
      <c r="M17">
        <f t="shared" si="3"/>
        <v>3</v>
      </c>
      <c r="N17">
        <f t="shared" si="4"/>
        <v>10</v>
      </c>
      <c r="O17">
        <f t="shared" si="5"/>
        <v>7</v>
      </c>
      <c r="P17" t="str">
        <f t="shared" si="0"/>
        <v>B</v>
      </c>
      <c r="Q17">
        <f t="shared" si="6"/>
        <v>7</v>
      </c>
    </row>
    <row r="18" spans="1:17">
      <c r="A18" s="2">
        <f t="shared" si="1"/>
        <v>1</v>
      </c>
      <c r="B18" t="str">
        <f t="shared" si="2"/>
        <v>P14</v>
      </c>
      <c r="C18" t="s">
        <v>0</v>
      </c>
      <c r="D18" t="str">
        <f t="shared" si="7"/>
        <v>C</v>
      </c>
      <c r="G18" t="s">
        <v>18</v>
      </c>
      <c r="H18" t="s">
        <v>20</v>
      </c>
      <c r="I18" t="s">
        <v>17</v>
      </c>
      <c r="J18" t="s">
        <v>28</v>
      </c>
      <c r="M18">
        <f t="shared" si="3"/>
        <v>15</v>
      </c>
      <c r="N18">
        <f t="shared" si="4"/>
        <v>1</v>
      </c>
      <c r="O18">
        <f t="shared" si="5"/>
        <v>14</v>
      </c>
      <c r="P18" t="str">
        <f t="shared" si="0"/>
        <v>P</v>
      </c>
      <c r="Q18">
        <f t="shared" si="6"/>
        <v>14</v>
      </c>
    </row>
    <row r="19" spans="1:17">
      <c r="A19" s="4">
        <f t="shared" si="1"/>
        <v>-2</v>
      </c>
      <c r="B19" t="str">
        <f t="shared" si="2"/>
        <v>P2</v>
      </c>
      <c r="C19" t="s">
        <v>1</v>
      </c>
      <c r="D19" t="str">
        <f t="shared" si="7"/>
        <v>S</v>
      </c>
      <c r="G19" t="s">
        <v>20</v>
      </c>
      <c r="H19" t="s">
        <v>10</v>
      </c>
      <c r="I19" t="s">
        <v>10</v>
      </c>
      <c r="J19" t="s">
        <v>10</v>
      </c>
      <c r="M19">
        <f t="shared" si="3"/>
        <v>3</v>
      </c>
      <c r="N19">
        <f t="shared" si="4"/>
        <v>1</v>
      </c>
      <c r="O19">
        <f t="shared" si="5"/>
        <v>2</v>
      </c>
      <c r="P19" t="str">
        <f t="shared" si="0"/>
        <v>P</v>
      </c>
      <c r="Q19">
        <f t="shared" si="6"/>
        <v>-2</v>
      </c>
    </row>
    <row r="20" spans="1:17">
      <c r="A20" s="2">
        <f t="shared" si="1"/>
        <v>5</v>
      </c>
      <c r="B20" t="str">
        <f t="shared" si="2"/>
        <v>P7</v>
      </c>
      <c r="C20" t="s">
        <v>0</v>
      </c>
      <c r="D20" t="str">
        <f t="shared" si="7"/>
        <v>C</v>
      </c>
      <c r="G20" t="s">
        <v>18</v>
      </c>
      <c r="H20" t="s">
        <v>15</v>
      </c>
      <c r="I20" t="s">
        <v>24</v>
      </c>
      <c r="J20" t="s">
        <v>15</v>
      </c>
      <c r="M20">
        <f t="shared" si="3"/>
        <v>9</v>
      </c>
      <c r="N20">
        <f t="shared" si="4"/>
        <v>2</v>
      </c>
      <c r="O20">
        <f t="shared" si="5"/>
        <v>7</v>
      </c>
      <c r="P20" t="str">
        <f t="shared" si="0"/>
        <v>P</v>
      </c>
      <c r="Q20">
        <f t="shared" si="6"/>
        <v>7</v>
      </c>
    </row>
    <row r="21" spans="1:17">
      <c r="A21" s="4">
        <f t="shared" si="1"/>
        <v>4</v>
      </c>
      <c r="B21" t="str">
        <f t="shared" si="2"/>
        <v>B4</v>
      </c>
      <c r="C21" t="s">
        <v>1</v>
      </c>
      <c r="D21" t="str">
        <f t="shared" si="7"/>
        <v>S</v>
      </c>
      <c r="G21" t="s">
        <v>20</v>
      </c>
      <c r="H21" t="s">
        <v>20</v>
      </c>
      <c r="I21" t="s">
        <v>20</v>
      </c>
      <c r="J21" t="s">
        <v>20</v>
      </c>
      <c r="M21">
        <f t="shared" si="3"/>
        <v>0</v>
      </c>
      <c r="N21">
        <f t="shared" si="4"/>
        <v>4</v>
      </c>
      <c r="O21">
        <f t="shared" si="5"/>
        <v>4</v>
      </c>
      <c r="P21" t="str">
        <f t="shared" si="0"/>
        <v>B</v>
      </c>
      <c r="Q21">
        <f t="shared" si="6"/>
        <v>4</v>
      </c>
    </row>
    <row r="22" spans="1:17">
      <c r="A22" s="2">
        <f t="shared" si="1"/>
        <v>18</v>
      </c>
      <c r="B22" t="str">
        <f t="shared" si="2"/>
        <v>P14</v>
      </c>
      <c r="C22" t="s">
        <v>0</v>
      </c>
      <c r="D22" t="str">
        <f t="shared" si="7"/>
        <v>C</v>
      </c>
      <c r="G22" t="s">
        <v>18</v>
      </c>
      <c r="H22" t="s">
        <v>15</v>
      </c>
      <c r="I22" t="s">
        <v>18</v>
      </c>
      <c r="J22" t="s">
        <v>15</v>
      </c>
      <c r="M22">
        <f t="shared" si="3"/>
        <v>14</v>
      </c>
      <c r="N22">
        <f t="shared" si="4"/>
        <v>0</v>
      </c>
      <c r="O22">
        <f t="shared" si="5"/>
        <v>14</v>
      </c>
      <c r="P22" t="str">
        <f t="shared" si="0"/>
        <v>P</v>
      </c>
      <c r="Q22">
        <f t="shared" si="6"/>
        <v>14</v>
      </c>
    </row>
    <row r="23" spans="1:17">
      <c r="A23" s="4">
        <f t="shared" si="1"/>
        <v>-4</v>
      </c>
      <c r="B23" t="str">
        <f t="shared" si="2"/>
        <v>B4</v>
      </c>
      <c r="C23" t="s">
        <v>0</v>
      </c>
      <c r="D23" t="str">
        <f t="shared" si="7"/>
        <v>S</v>
      </c>
      <c r="G23" t="s">
        <v>20</v>
      </c>
      <c r="H23" t="s">
        <v>20</v>
      </c>
      <c r="I23" t="s">
        <v>20</v>
      </c>
      <c r="J23" t="s">
        <v>20</v>
      </c>
      <c r="M23">
        <f t="shared" si="3"/>
        <v>0</v>
      </c>
      <c r="N23">
        <f t="shared" si="4"/>
        <v>4</v>
      </c>
      <c r="O23">
        <f t="shared" si="5"/>
        <v>4</v>
      </c>
      <c r="P23" t="str">
        <f t="shared" si="0"/>
        <v>B</v>
      </c>
      <c r="Q23">
        <f t="shared" si="6"/>
        <v>-4</v>
      </c>
    </row>
    <row r="24" spans="1:17">
      <c r="A24">
        <f t="shared" si="1"/>
        <v>0</v>
      </c>
      <c r="B24" t="str">
        <f t="shared" si="2"/>
        <v>B4</v>
      </c>
      <c r="C24" t="s">
        <v>1</v>
      </c>
      <c r="D24" t="str">
        <f t="shared" si="7"/>
        <v>C</v>
      </c>
      <c r="G24" t="s">
        <v>15</v>
      </c>
      <c r="H24" t="s">
        <v>24</v>
      </c>
      <c r="I24" t="s">
        <v>24</v>
      </c>
      <c r="J24" t="s">
        <v>24</v>
      </c>
      <c r="M24">
        <f t="shared" si="3"/>
        <v>2</v>
      </c>
      <c r="N24">
        <f t="shared" si="4"/>
        <v>6</v>
      </c>
      <c r="O24">
        <f t="shared" si="5"/>
        <v>4</v>
      </c>
      <c r="P24" t="str">
        <f t="shared" si="0"/>
        <v>B</v>
      </c>
      <c r="Q24">
        <f t="shared" si="6"/>
        <v>4</v>
      </c>
    </row>
    <row r="25" spans="1:17">
      <c r="A25">
        <f t="shared" si="1"/>
        <v>0</v>
      </c>
      <c r="B25" t="str">
        <f t="shared" si="2"/>
        <v>N0</v>
      </c>
      <c r="C25" t="s">
        <v>1</v>
      </c>
      <c r="D25" t="str">
        <f t="shared" si="7"/>
        <v>C</v>
      </c>
      <c r="G25" t="s">
        <v>20</v>
      </c>
      <c r="H25" t="s">
        <v>20</v>
      </c>
      <c r="I25" t="s">
        <v>10</v>
      </c>
      <c r="J25" t="s">
        <v>10</v>
      </c>
      <c r="M25">
        <f t="shared" si="3"/>
        <v>2</v>
      </c>
      <c r="N25">
        <f t="shared" si="4"/>
        <v>2</v>
      </c>
      <c r="O25">
        <f t="shared" si="5"/>
        <v>0</v>
      </c>
      <c r="P25" t="str">
        <f>IF(M25&gt;N25,"P",IF(M25=N25,"N","B"))</f>
        <v>N</v>
      </c>
      <c r="Q25">
        <f t="shared" si="6"/>
        <v>0</v>
      </c>
    </row>
    <row r="26" spans="1:17">
      <c r="A26" s="2">
        <f t="shared" si="1"/>
        <v>14</v>
      </c>
      <c r="B26" t="str">
        <f t="shared" si="2"/>
        <v>P14</v>
      </c>
      <c r="C26" t="s">
        <v>0</v>
      </c>
      <c r="D26" t="str">
        <f t="shared" si="7"/>
        <v>C</v>
      </c>
      <c r="G26" t="s">
        <v>18</v>
      </c>
      <c r="H26" t="s">
        <v>18</v>
      </c>
      <c r="I26" t="s">
        <v>15</v>
      </c>
      <c r="J26" t="s">
        <v>15</v>
      </c>
      <c r="M26">
        <f t="shared" si="3"/>
        <v>14</v>
      </c>
      <c r="N26">
        <f t="shared" si="4"/>
        <v>0</v>
      </c>
      <c r="O26">
        <f t="shared" si="5"/>
        <v>14</v>
      </c>
      <c r="P26" t="str">
        <f t="shared" ref="P26:P89" si="8">IF(M26&gt;N26,"P",IF(M26=N26,"N","B"))</f>
        <v>P</v>
      </c>
      <c r="Q26">
        <f t="shared" si="6"/>
        <v>14</v>
      </c>
    </row>
    <row r="27" spans="1:17">
      <c r="A27" s="4">
        <f t="shared" si="1"/>
        <v>0</v>
      </c>
      <c r="B27" t="str">
        <f t="shared" si="2"/>
        <v>N0</v>
      </c>
      <c r="C27" t="s">
        <v>1</v>
      </c>
      <c r="D27" t="str">
        <f t="shared" si="7"/>
        <v>S</v>
      </c>
      <c r="G27" t="s">
        <v>20</v>
      </c>
      <c r="H27" t="s">
        <v>10</v>
      </c>
      <c r="I27" t="s">
        <v>10</v>
      </c>
      <c r="J27" t="s">
        <v>20</v>
      </c>
      <c r="M27">
        <f t="shared" si="3"/>
        <v>2</v>
      </c>
      <c r="N27">
        <f t="shared" si="4"/>
        <v>2</v>
      </c>
      <c r="O27">
        <f t="shared" si="5"/>
        <v>0</v>
      </c>
      <c r="P27" t="str">
        <f t="shared" si="8"/>
        <v>N</v>
      </c>
      <c r="Q27">
        <f t="shared" si="6"/>
        <v>0</v>
      </c>
    </row>
    <row r="28" spans="1:17">
      <c r="A28">
        <f t="shared" si="1"/>
        <v>-7</v>
      </c>
      <c r="B28" t="str">
        <f t="shared" si="2"/>
        <v>B7</v>
      </c>
      <c r="C28" t="s">
        <v>0</v>
      </c>
      <c r="D28" t="str">
        <f t="shared" si="7"/>
        <v>C</v>
      </c>
      <c r="G28" t="s">
        <v>24</v>
      </c>
      <c r="H28" t="s">
        <v>19</v>
      </c>
      <c r="I28" t="s">
        <v>15</v>
      </c>
      <c r="J28" t="s">
        <v>24</v>
      </c>
      <c r="M28">
        <f t="shared" si="3"/>
        <v>2</v>
      </c>
      <c r="N28">
        <f t="shared" si="4"/>
        <v>9</v>
      </c>
      <c r="O28">
        <f t="shared" si="5"/>
        <v>7</v>
      </c>
      <c r="P28" t="str">
        <f t="shared" si="8"/>
        <v>B</v>
      </c>
      <c r="Q28">
        <f t="shared" si="6"/>
        <v>-7</v>
      </c>
    </row>
    <row r="29" spans="1:17">
      <c r="A29">
        <f t="shared" si="1"/>
        <v>-14</v>
      </c>
      <c r="B29" t="str">
        <f t="shared" si="2"/>
        <v>B7</v>
      </c>
      <c r="C29" t="s">
        <v>0</v>
      </c>
      <c r="D29" t="str">
        <f t="shared" si="7"/>
        <v>C</v>
      </c>
      <c r="G29" t="s">
        <v>29</v>
      </c>
      <c r="H29" t="s">
        <v>24</v>
      </c>
      <c r="I29" t="s">
        <v>10</v>
      </c>
      <c r="J29" t="s">
        <v>29</v>
      </c>
      <c r="M29">
        <f t="shared" si="3"/>
        <v>1</v>
      </c>
      <c r="N29">
        <f t="shared" si="4"/>
        <v>8</v>
      </c>
      <c r="O29">
        <f t="shared" si="5"/>
        <v>7</v>
      </c>
      <c r="P29" t="str">
        <f t="shared" si="8"/>
        <v>B</v>
      </c>
      <c r="Q29">
        <f t="shared" si="6"/>
        <v>-7</v>
      </c>
    </row>
    <row r="30" spans="1:17">
      <c r="A30">
        <f t="shared" si="1"/>
        <v>-12</v>
      </c>
      <c r="B30" t="str">
        <f t="shared" si="2"/>
        <v>B2</v>
      </c>
      <c r="C30" t="s">
        <v>1</v>
      </c>
      <c r="D30" t="str">
        <f t="shared" si="7"/>
        <v>C</v>
      </c>
      <c r="G30" t="s">
        <v>25</v>
      </c>
      <c r="H30" t="s">
        <v>16</v>
      </c>
      <c r="I30" t="s">
        <v>19</v>
      </c>
      <c r="J30" t="s">
        <v>17</v>
      </c>
      <c r="M30">
        <f t="shared" si="3"/>
        <v>7</v>
      </c>
      <c r="N30">
        <f t="shared" si="4"/>
        <v>9</v>
      </c>
      <c r="O30">
        <f t="shared" si="5"/>
        <v>2</v>
      </c>
      <c r="P30" t="str">
        <f t="shared" si="8"/>
        <v>B</v>
      </c>
      <c r="Q30">
        <f t="shared" si="6"/>
        <v>2</v>
      </c>
    </row>
    <row r="31" spans="1:17">
      <c r="A31">
        <f t="shared" si="1"/>
        <v>-24</v>
      </c>
      <c r="B31" t="str">
        <f t="shared" si="2"/>
        <v>B12</v>
      </c>
      <c r="C31" t="s">
        <v>0</v>
      </c>
      <c r="D31" t="str">
        <f t="shared" si="7"/>
        <v>C</v>
      </c>
      <c r="G31" t="s">
        <v>16</v>
      </c>
      <c r="H31" t="s">
        <v>25</v>
      </c>
      <c r="I31" t="s">
        <v>26</v>
      </c>
      <c r="J31" t="s">
        <v>19</v>
      </c>
      <c r="M31">
        <f t="shared" si="3"/>
        <v>3</v>
      </c>
      <c r="N31">
        <f t="shared" si="4"/>
        <v>15</v>
      </c>
      <c r="O31">
        <f t="shared" si="5"/>
        <v>12</v>
      </c>
      <c r="P31" t="str">
        <f t="shared" si="8"/>
        <v>B</v>
      </c>
      <c r="Q31">
        <f t="shared" si="6"/>
        <v>-12</v>
      </c>
    </row>
    <row r="32" spans="1:17">
      <c r="A32">
        <f t="shared" si="1"/>
        <v>-25</v>
      </c>
      <c r="B32" t="str">
        <f t="shared" si="2"/>
        <v>P1</v>
      </c>
      <c r="C32" t="s">
        <v>1</v>
      </c>
      <c r="D32" t="str">
        <f t="shared" si="7"/>
        <v>C</v>
      </c>
      <c r="G32" t="s">
        <v>20</v>
      </c>
      <c r="H32" t="s">
        <v>18</v>
      </c>
      <c r="I32" t="s">
        <v>16</v>
      </c>
      <c r="J32" t="s">
        <v>26</v>
      </c>
      <c r="M32">
        <f t="shared" si="3"/>
        <v>8</v>
      </c>
      <c r="N32">
        <f t="shared" si="4"/>
        <v>7</v>
      </c>
      <c r="O32">
        <f t="shared" si="5"/>
        <v>1</v>
      </c>
      <c r="P32" t="str">
        <f t="shared" si="8"/>
        <v>P</v>
      </c>
      <c r="Q32">
        <f t="shared" si="6"/>
        <v>-1</v>
      </c>
    </row>
    <row r="33" spans="1:17">
      <c r="A33">
        <f t="shared" si="1"/>
        <v>-27</v>
      </c>
      <c r="B33" t="str">
        <f t="shared" si="2"/>
        <v>P2</v>
      </c>
      <c r="C33" t="s">
        <v>1</v>
      </c>
      <c r="D33" t="str">
        <f t="shared" si="7"/>
        <v>C</v>
      </c>
      <c r="G33" t="s">
        <v>18</v>
      </c>
      <c r="H33" t="s">
        <v>28</v>
      </c>
      <c r="I33" t="s">
        <v>25</v>
      </c>
      <c r="J33" t="s">
        <v>19</v>
      </c>
      <c r="M33">
        <f t="shared" si="3"/>
        <v>11</v>
      </c>
      <c r="N33">
        <f t="shared" si="4"/>
        <v>9</v>
      </c>
      <c r="O33">
        <f t="shared" si="5"/>
        <v>2</v>
      </c>
      <c r="P33" t="str">
        <f t="shared" si="8"/>
        <v>P</v>
      </c>
      <c r="Q33">
        <f t="shared" si="6"/>
        <v>-2</v>
      </c>
    </row>
    <row r="34" spans="1:17">
      <c r="A34">
        <f t="shared" si="1"/>
        <v>-18</v>
      </c>
      <c r="B34" t="str">
        <f t="shared" si="2"/>
        <v>P9</v>
      </c>
      <c r="C34" t="s">
        <v>0</v>
      </c>
      <c r="D34" t="str">
        <f t="shared" si="7"/>
        <v>C</v>
      </c>
      <c r="G34" t="s">
        <v>24</v>
      </c>
      <c r="H34" t="s">
        <v>27</v>
      </c>
      <c r="I34" t="s">
        <v>16</v>
      </c>
      <c r="J34" t="s">
        <v>10</v>
      </c>
      <c r="M34">
        <f t="shared" si="3"/>
        <v>11</v>
      </c>
      <c r="N34">
        <f t="shared" si="4"/>
        <v>2</v>
      </c>
      <c r="O34">
        <f t="shared" si="5"/>
        <v>9</v>
      </c>
      <c r="P34" t="str">
        <f t="shared" si="8"/>
        <v>P</v>
      </c>
      <c r="Q34">
        <f t="shared" si="6"/>
        <v>9</v>
      </c>
    </row>
    <row r="35" spans="1:17">
      <c r="A35">
        <f t="shared" si="1"/>
        <v>-19</v>
      </c>
      <c r="B35" t="str">
        <f t="shared" si="2"/>
        <v>B1</v>
      </c>
      <c r="C35" t="s">
        <v>0</v>
      </c>
      <c r="D35" t="str">
        <f t="shared" si="7"/>
        <v>C</v>
      </c>
      <c r="G35" t="s">
        <v>29</v>
      </c>
      <c r="H35" s="1" t="s">
        <v>28</v>
      </c>
      <c r="I35" t="s">
        <v>10</v>
      </c>
      <c r="J35" t="s">
        <v>19</v>
      </c>
      <c r="M35">
        <f t="shared" si="3"/>
        <v>7</v>
      </c>
      <c r="N35">
        <f t="shared" si="4"/>
        <v>8</v>
      </c>
      <c r="O35">
        <f t="shared" si="5"/>
        <v>1</v>
      </c>
      <c r="P35" t="str">
        <f t="shared" si="8"/>
        <v>B</v>
      </c>
      <c r="Q35">
        <f t="shared" si="6"/>
        <v>-1</v>
      </c>
    </row>
    <row r="36" spans="1:17">
      <c r="A36" s="3">
        <f t="shared" si="1"/>
        <v>-3</v>
      </c>
      <c r="B36" t="str">
        <f t="shared" si="2"/>
        <v>B16</v>
      </c>
      <c r="C36" t="s">
        <v>1</v>
      </c>
      <c r="D36" t="str">
        <f t="shared" si="7"/>
        <v>C</v>
      </c>
      <c r="G36" t="s">
        <v>25</v>
      </c>
      <c r="H36" t="s">
        <v>30</v>
      </c>
      <c r="I36" t="s">
        <v>19</v>
      </c>
      <c r="J36" s="1" t="s">
        <v>31</v>
      </c>
      <c r="M36">
        <f t="shared" si="3"/>
        <v>0</v>
      </c>
      <c r="N36">
        <f t="shared" si="4"/>
        <v>16</v>
      </c>
      <c r="O36">
        <f t="shared" si="5"/>
        <v>16</v>
      </c>
      <c r="P36" t="str">
        <f t="shared" si="8"/>
        <v>B</v>
      </c>
      <c r="Q36">
        <f t="shared" si="6"/>
        <v>16</v>
      </c>
    </row>
    <row r="37" spans="1:17">
      <c r="A37">
        <f t="shared" si="1"/>
        <v>-7</v>
      </c>
      <c r="B37" t="str">
        <f t="shared" si="2"/>
        <v>P4</v>
      </c>
      <c r="C37" t="s">
        <v>1</v>
      </c>
      <c r="D37" t="str">
        <f t="shared" si="7"/>
        <v>C</v>
      </c>
      <c r="G37" t="s">
        <v>10</v>
      </c>
      <c r="H37" t="s">
        <v>10</v>
      </c>
      <c r="I37" t="s">
        <v>10</v>
      </c>
      <c r="J37" t="s">
        <v>10</v>
      </c>
      <c r="M37">
        <f t="shared" si="3"/>
        <v>4</v>
      </c>
      <c r="N37">
        <f t="shared" si="4"/>
        <v>0</v>
      </c>
      <c r="O37">
        <f t="shared" si="5"/>
        <v>4</v>
      </c>
      <c r="P37" t="str">
        <f t="shared" si="8"/>
        <v>P</v>
      </c>
      <c r="Q37">
        <f t="shared" si="6"/>
        <v>-4</v>
      </c>
    </row>
    <row r="38" spans="1:17">
      <c r="A38">
        <f t="shared" si="1"/>
        <v>-7</v>
      </c>
      <c r="B38" t="str">
        <f t="shared" si="2"/>
        <v>N0</v>
      </c>
      <c r="D38" t="str">
        <f t="shared" si="7"/>
        <v>C</v>
      </c>
      <c r="M38">
        <f t="shared" si="3"/>
        <v>0</v>
      </c>
      <c r="N38">
        <f t="shared" si="4"/>
        <v>0</v>
      </c>
      <c r="O38">
        <f t="shared" si="5"/>
        <v>0</v>
      </c>
      <c r="P38" t="str">
        <f t="shared" si="8"/>
        <v>N</v>
      </c>
      <c r="Q38">
        <f t="shared" si="6"/>
        <v>0</v>
      </c>
    </row>
    <row r="39" spans="1:17">
      <c r="A39">
        <f t="shared" si="1"/>
        <v>-7</v>
      </c>
      <c r="B39" t="str">
        <f t="shared" si="2"/>
        <v>N0</v>
      </c>
      <c r="D39" t="str">
        <f t="shared" si="7"/>
        <v>C</v>
      </c>
      <c r="M39">
        <f t="shared" si="3"/>
        <v>0</v>
      </c>
      <c r="N39">
        <f t="shared" si="4"/>
        <v>0</v>
      </c>
      <c r="O39">
        <f t="shared" si="5"/>
        <v>0</v>
      </c>
      <c r="P39" t="str">
        <f t="shared" si="8"/>
        <v>N</v>
      </c>
      <c r="Q39">
        <f t="shared" si="6"/>
        <v>0</v>
      </c>
    </row>
    <row r="40" spans="1:17">
      <c r="A40">
        <f t="shared" si="1"/>
        <v>-7</v>
      </c>
      <c r="B40" t="str">
        <f t="shared" si="2"/>
        <v>N0</v>
      </c>
      <c r="D40" t="str">
        <f t="shared" si="7"/>
        <v>C</v>
      </c>
      <c r="M40">
        <f t="shared" si="3"/>
        <v>0</v>
      </c>
      <c r="N40">
        <f t="shared" si="4"/>
        <v>0</v>
      </c>
      <c r="O40">
        <f t="shared" si="5"/>
        <v>0</v>
      </c>
      <c r="P40" t="str">
        <f t="shared" si="8"/>
        <v>N</v>
      </c>
      <c r="Q40">
        <f t="shared" si="6"/>
        <v>0</v>
      </c>
    </row>
    <row r="41" spans="1:17">
      <c r="A41">
        <f t="shared" si="1"/>
        <v>-7</v>
      </c>
      <c r="B41" t="str">
        <f t="shared" si="2"/>
        <v>N0</v>
      </c>
      <c r="D41" t="str">
        <f t="shared" si="7"/>
        <v>C</v>
      </c>
      <c r="M41">
        <f t="shared" si="3"/>
        <v>0</v>
      </c>
      <c r="N41">
        <f t="shared" si="4"/>
        <v>0</v>
      </c>
      <c r="O41">
        <f t="shared" si="5"/>
        <v>0</v>
      </c>
      <c r="P41" t="str">
        <f t="shared" si="8"/>
        <v>N</v>
      </c>
      <c r="Q41">
        <f t="shared" si="6"/>
        <v>0</v>
      </c>
    </row>
    <row r="42" spans="1:17">
      <c r="A42">
        <f t="shared" si="1"/>
        <v>-7</v>
      </c>
      <c r="B42" t="str">
        <f t="shared" si="2"/>
        <v>N0</v>
      </c>
      <c r="D42" t="str">
        <f t="shared" si="7"/>
        <v>C</v>
      </c>
      <c r="M42">
        <f t="shared" si="3"/>
        <v>0</v>
      </c>
      <c r="N42">
        <f t="shared" si="4"/>
        <v>0</v>
      </c>
      <c r="O42">
        <f t="shared" si="5"/>
        <v>0</v>
      </c>
      <c r="P42" t="str">
        <f t="shared" si="8"/>
        <v>N</v>
      </c>
      <c r="Q42">
        <f t="shared" si="6"/>
        <v>0</v>
      </c>
    </row>
    <row r="43" spans="1:17">
      <c r="A43">
        <f t="shared" si="1"/>
        <v>-7</v>
      </c>
      <c r="B43" t="str">
        <f t="shared" si="2"/>
        <v>N0</v>
      </c>
      <c r="D43" t="str">
        <f t="shared" si="7"/>
        <v>C</v>
      </c>
      <c r="M43">
        <f t="shared" si="3"/>
        <v>0</v>
      </c>
      <c r="N43">
        <f t="shared" si="4"/>
        <v>0</v>
      </c>
      <c r="O43">
        <f t="shared" si="5"/>
        <v>0</v>
      </c>
      <c r="P43" t="str">
        <f t="shared" si="8"/>
        <v>N</v>
      </c>
      <c r="Q43">
        <f t="shared" si="6"/>
        <v>0</v>
      </c>
    </row>
    <row r="44" spans="1:17">
      <c r="A44">
        <f t="shared" si="1"/>
        <v>-7</v>
      </c>
      <c r="B44" t="str">
        <f t="shared" si="2"/>
        <v>N0</v>
      </c>
      <c r="D44" t="str">
        <f t="shared" si="7"/>
        <v>C</v>
      </c>
      <c r="M44">
        <f t="shared" si="3"/>
        <v>0</v>
      </c>
      <c r="N44">
        <f t="shared" si="4"/>
        <v>0</v>
      </c>
      <c r="O44">
        <f t="shared" si="5"/>
        <v>0</v>
      </c>
      <c r="P44" t="str">
        <f t="shared" si="8"/>
        <v>N</v>
      </c>
      <c r="Q44">
        <f t="shared" si="6"/>
        <v>0</v>
      </c>
    </row>
    <row r="45" spans="1:17">
      <c r="A45">
        <f t="shared" si="1"/>
        <v>-7</v>
      </c>
      <c r="B45" t="str">
        <f t="shared" si="2"/>
        <v>N0</v>
      </c>
      <c r="D45" t="str">
        <f t="shared" si="7"/>
        <v>C</v>
      </c>
      <c r="M45">
        <f t="shared" si="3"/>
        <v>0</v>
      </c>
      <c r="N45">
        <f t="shared" si="4"/>
        <v>0</v>
      </c>
      <c r="O45">
        <f t="shared" si="5"/>
        <v>0</v>
      </c>
      <c r="P45" t="str">
        <f t="shared" si="8"/>
        <v>N</v>
      </c>
      <c r="Q45">
        <f t="shared" si="6"/>
        <v>0</v>
      </c>
    </row>
    <row r="46" spans="1:17">
      <c r="A46">
        <f t="shared" si="1"/>
        <v>-7</v>
      </c>
      <c r="B46" t="str">
        <f t="shared" si="2"/>
        <v>N0</v>
      </c>
      <c r="D46" t="str">
        <f t="shared" si="7"/>
        <v>C</v>
      </c>
      <c r="M46">
        <f t="shared" si="3"/>
        <v>0</v>
      </c>
      <c r="N46">
        <f t="shared" si="4"/>
        <v>0</v>
      </c>
      <c r="O46">
        <f t="shared" si="5"/>
        <v>0</v>
      </c>
      <c r="P46" t="str">
        <f t="shared" si="8"/>
        <v>N</v>
      </c>
      <c r="Q46">
        <f t="shared" si="6"/>
        <v>0</v>
      </c>
    </row>
    <row r="47" spans="1:17">
      <c r="A47">
        <f t="shared" si="1"/>
        <v>-7</v>
      </c>
      <c r="B47" t="str">
        <f t="shared" si="2"/>
        <v>N0</v>
      </c>
      <c r="D47" t="str">
        <f t="shared" si="7"/>
        <v>C</v>
      </c>
      <c r="M47">
        <f t="shared" si="3"/>
        <v>0</v>
      </c>
      <c r="N47">
        <f t="shared" si="4"/>
        <v>0</v>
      </c>
      <c r="O47">
        <f t="shared" si="5"/>
        <v>0</v>
      </c>
      <c r="P47" t="str">
        <f t="shared" si="8"/>
        <v>N</v>
      </c>
      <c r="Q47">
        <f t="shared" si="6"/>
        <v>0</v>
      </c>
    </row>
    <row r="48" spans="1:17">
      <c r="A48">
        <f t="shared" si="1"/>
        <v>-7</v>
      </c>
      <c r="B48" t="str">
        <f t="shared" si="2"/>
        <v>N0</v>
      </c>
      <c r="D48" t="str">
        <f t="shared" si="7"/>
        <v>C</v>
      </c>
      <c r="M48">
        <f t="shared" si="3"/>
        <v>0</v>
      </c>
      <c r="N48">
        <f t="shared" si="4"/>
        <v>0</v>
      </c>
      <c r="O48">
        <f t="shared" si="5"/>
        <v>0</v>
      </c>
      <c r="P48" t="str">
        <f t="shared" si="8"/>
        <v>N</v>
      </c>
      <c r="Q48">
        <f t="shared" si="6"/>
        <v>0</v>
      </c>
    </row>
    <row r="49" spans="1:17">
      <c r="A49">
        <f t="shared" si="1"/>
        <v>-7</v>
      </c>
      <c r="B49" t="str">
        <f t="shared" si="2"/>
        <v>N0</v>
      </c>
      <c r="D49" t="str">
        <f t="shared" si="7"/>
        <v>C</v>
      </c>
      <c r="M49">
        <f t="shared" si="3"/>
        <v>0</v>
      </c>
      <c r="N49">
        <f t="shared" si="4"/>
        <v>0</v>
      </c>
      <c r="O49">
        <f t="shared" si="5"/>
        <v>0</v>
      </c>
      <c r="P49" t="str">
        <f t="shared" si="8"/>
        <v>N</v>
      </c>
      <c r="Q49">
        <f t="shared" si="6"/>
        <v>0</v>
      </c>
    </row>
    <row r="50" spans="1:17">
      <c r="A50">
        <f t="shared" si="1"/>
        <v>-7</v>
      </c>
      <c r="B50" t="str">
        <f t="shared" si="2"/>
        <v>N0</v>
      </c>
      <c r="D50" t="str">
        <f t="shared" si="7"/>
        <v>C</v>
      </c>
      <c r="M50">
        <f t="shared" si="3"/>
        <v>0</v>
      </c>
      <c r="N50">
        <f t="shared" si="4"/>
        <v>0</v>
      </c>
      <c r="O50">
        <f t="shared" si="5"/>
        <v>0</v>
      </c>
      <c r="P50" t="str">
        <f t="shared" si="8"/>
        <v>N</v>
      </c>
      <c r="Q50">
        <f t="shared" si="6"/>
        <v>0</v>
      </c>
    </row>
    <row r="51" spans="1:17">
      <c r="A51">
        <f t="shared" si="1"/>
        <v>-7</v>
      </c>
      <c r="B51" t="str">
        <f t="shared" si="2"/>
        <v>N0</v>
      </c>
      <c r="D51" t="str">
        <f t="shared" si="7"/>
        <v>C</v>
      </c>
      <c r="M51">
        <f t="shared" si="3"/>
        <v>0</v>
      </c>
      <c r="N51">
        <f t="shared" si="4"/>
        <v>0</v>
      </c>
      <c r="O51">
        <f t="shared" si="5"/>
        <v>0</v>
      </c>
      <c r="P51" t="str">
        <f t="shared" si="8"/>
        <v>N</v>
      </c>
      <c r="Q51">
        <f t="shared" si="6"/>
        <v>0</v>
      </c>
    </row>
    <row r="52" spans="1:17">
      <c r="A52">
        <f t="shared" si="1"/>
        <v>-7</v>
      </c>
      <c r="B52" t="str">
        <f t="shared" si="2"/>
        <v>N0</v>
      </c>
      <c r="D52" t="str">
        <f t="shared" si="7"/>
        <v>C</v>
      </c>
      <c r="M52">
        <f t="shared" si="3"/>
        <v>0</v>
      </c>
      <c r="N52">
        <f t="shared" si="4"/>
        <v>0</v>
      </c>
      <c r="O52">
        <f t="shared" si="5"/>
        <v>0</v>
      </c>
      <c r="P52" t="str">
        <f t="shared" si="8"/>
        <v>N</v>
      </c>
      <c r="Q52">
        <f t="shared" si="6"/>
        <v>0</v>
      </c>
    </row>
    <row r="53" spans="1:17">
      <c r="A53">
        <f t="shared" si="1"/>
        <v>-7</v>
      </c>
      <c r="B53" t="str">
        <f t="shared" si="2"/>
        <v>N0</v>
      </c>
      <c r="D53" t="str">
        <f t="shared" si="7"/>
        <v>C</v>
      </c>
      <c r="M53">
        <f t="shared" si="3"/>
        <v>0</v>
      </c>
      <c r="N53">
        <f t="shared" si="4"/>
        <v>0</v>
      </c>
      <c r="O53">
        <f t="shared" si="5"/>
        <v>0</v>
      </c>
      <c r="P53" t="str">
        <f t="shared" si="8"/>
        <v>N</v>
      </c>
      <c r="Q53">
        <f t="shared" si="6"/>
        <v>0</v>
      </c>
    </row>
    <row r="54" spans="1:17">
      <c r="A54">
        <f t="shared" si="1"/>
        <v>-7</v>
      </c>
      <c r="B54" t="str">
        <f t="shared" si="2"/>
        <v>N0</v>
      </c>
      <c r="D54" t="str">
        <f t="shared" si="7"/>
        <v>C</v>
      </c>
      <c r="M54">
        <f t="shared" si="3"/>
        <v>0</v>
      </c>
      <c r="N54">
        <f t="shared" si="4"/>
        <v>0</v>
      </c>
      <c r="O54">
        <f t="shared" si="5"/>
        <v>0</v>
      </c>
      <c r="P54" t="str">
        <f t="shared" si="8"/>
        <v>N</v>
      </c>
      <c r="Q54">
        <f t="shared" si="6"/>
        <v>0</v>
      </c>
    </row>
    <row r="55" spans="1:17">
      <c r="A55">
        <f t="shared" si="1"/>
        <v>-7</v>
      </c>
      <c r="B55" t="str">
        <f t="shared" si="2"/>
        <v>N0</v>
      </c>
      <c r="D55" t="str">
        <f t="shared" si="7"/>
        <v>C</v>
      </c>
      <c r="M55">
        <f t="shared" si="3"/>
        <v>0</v>
      </c>
      <c r="N55">
        <f t="shared" si="4"/>
        <v>0</v>
      </c>
      <c r="O55">
        <f t="shared" si="5"/>
        <v>0</v>
      </c>
      <c r="P55" t="str">
        <f t="shared" si="8"/>
        <v>N</v>
      </c>
      <c r="Q55">
        <f t="shared" si="6"/>
        <v>0</v>
      </c>
    </row>
    <row r="56" spans="1:17">
      <c r="A56">
        <f t="shared" si="1"/>
        <v>-7</v>
      </c>
      <c r="B56" t="str">
        <f t="shared" si="2"/>
        <v>N0</v>
      </c>
      <c r="D56" t="str">
        <f t="shared" si="7"/>
        <v>C</v>
      </c>
      <c r="M56">
        <f t="shared" si="3"/>
        <v>0</v>
      </c>
      <c r="N56">
        <f t="shared" si="4"/>
        <v>0</v>
      </c>
      <c r="O56">
        <f t="shared" si="5"/>
        <v>0</v>
      </c>
      <c r="P56" t="str">
        <f t="shared" si="8"/>
        <v>N</v>
      </c>
      <c r="Q56">
        <f t="shared" si="6"/>
        <v>0</v>
      </c>
    </row>
    <row r="57" spans="1:17">
      <c r="A57">
        <f t="shared" si="1"/>
        <v>-7</v>
      </c>
      <c r="B57" t="str">
        <f t="shared" si="2"/>
        <v>N0</v>
      </c>
      <c r="D57" t="str">
        <f t="shared" si="7"/>
        <v>C</v>
      </c>
      <c r="M57">
        <f t="shared" si="3"/>
        <v>0</v>
      </c>
      <c r="N57">
        <f t="shared" si="4"/>
        <v>0</v>
      </c>
      <c r="O57">
        <f t="shared" si="5"/>
        <v>0</v>
      </c>
      <c r="P57" t="str">
        <f t="shared" si="8"/>
        <v>N</v>
      </c>
      <c r="Q57">
        <f t="shared" si="6"/>
        <v>0</v>
      </c>
    </row>
    <row r="58" spans="1:17">
      <c r="A58">
        <f t="shared" si="1"/>
        <v>-7</v>
      </c>
      <c r="B58" t="str">
        <f t="shared" si="2"/>
        <v>N0</v>
      </c>
      <c r="D58" t="str">
        <f t="shared" si="7"/>
        <v>C</v>
      </c>
      <c r="M58">
        <f t="shared" si="3"/>
        <v>0</v>
      </c>
      <c r="N58">
        <f t="shared" si="4"/>
        <v>0</v>
      </c>
      <c r="O58">
        <f t="shared" si="5"/>
        <v>0</v>
      </c>
      <c r="P58" t="str">
        <f t="shared" si="8"/>
        <v>N</v>
      </c>
      <c r="Q58">
        <f t="shared" si="6"/>
        <v>0</v>
      </c>
    </row>
    <row r="59" spans="1:17">
      <c r="A59">
        <f t="shared" si="1"/>
        <v>-7</v>
      </c>
      <c r="B59" t="str">
        <f t="shared" si="2"/>
        <v>N0</v>
      </c>
      <c r="D59" t="str">
        <f t="shared" si="7"/>
        <v>C</v>
      </c>
      <c r="M59">
        <f t="shared" si="3"/>
        <v>0</v>
      </c>
      <c r="N59">
        <f t="shared" si="4"/>
        <v>0</v>
      </c>
      <c r="O59">
        <f t="shared" si="5"/>
        <v>0</v>
      </c>
      <c r="P59" t="str">
        <f t="shared" si="8"/>
        <v>N</v>
      </c>
      <c r="Q59">
        <f t="shared" si="6"/>
        <v>0</v>
      </c>
    </row>
    <row r="60" spans="1:17">
      <c r="A60">
        <f t="shared" si="1"/>
        <v>-7</v>
      </c>
      <c r="B60" t="str">
        <f t="shared" si="2"/>
        <v>N0</v>
      </c>
      <c r="D60" t="str">
        <f t="shared" si="7"/>
        <v>C</v>
      </c>
      <c r="M60">
        <f t="shared" si="3"/>
        <v>0</v>
      </c>
      <c r="N60">
        <f t="shared" si="4"/>
        <v>0</v>
      </c>
      <c r="O60">
        <f t="shared" si="5"/>
        <v>0</v>
      </c>
      <c r="P60" t="str">
        <f t="shared" si="8"/>
        <v>N</v>
      </c>
      <c r="Q60">
        <f t="shared" si="6"/>
        <v>0</v>
      </c>
    </row>
    <row r="61" spans="1:17">
      <c r="A61">
        <f t="shared" si="1"/>
        <v>-7</v>
      </c>
      <c r="B61" t="str">
        <f t="shared" si="2"/>
        <v>N0</v>
      </c>
      <c r="D61" t="str">
        <f t="shared" si="7"/>
        <v>C</v>
      </c>
      <c r="M61">
        <f t="shared" si="3"/>
        <v>0</v>
      </c>
      <c r="N61">
        <f t="shared" si="4"/>
        <v>0</v>
      </c>
      <c r="O61">
        <f t="shared" si="5"/>
        <v>0</v>
      </c>
      <c r="P61" t="str">
        <f t="shared" si="8"/>
        <v>N</v>
      </c>
      <c r="Q61">
        <f t="shared" si="6"/>
        <v>0</v>
      </c>
    </row>
    <row r="62" spans="1:17">
      <c r="A62">
        <f t="shared" si="1"/>
        <v>-7</v>
      </c>
      <c r="B62" t="str">
        <f t="shared" si="2"/>
        <v>N0</v>
      </c>
      <c r="D62" t="str">
        <f t="shared" si="7"/>
        <v>C</v>
      </c>
      <c r="M62">
        <f t="shared" si="3"/>
        <v>0</v>
      </c>
      <c r="N62">
        <f t="shared" si="4"/>
        <v>0</v>
      </c>
      <c r="O62">
        <f t="shared" si="5"/>
        <v>0</v>
      </c>
      <c r="P62" t="str">
        <f t="shared" si="8"/>
        <v>N</v>
      </c>
      <c r="Q62">
        <f t="shared" si="6"/>
        <v>0</v>
      </c>
    </row>
    <row r="63" spans="1:17">
      <c r="A63">
        <f t="shared" si="1"/>
        <v>-7</v>
      </c>
      <c r="B63" t="str">
        <f t="shared" si="2"/>
        <v>N0</v>
      </c>
      <c r="D63" t="str">
        <f t="shared" si="7"/>
        <v>C</v>
      </c>
      <c r="M63">
        <f t="shared" si="3"/>
        <v>0</v>
      </c>
      <c r="N63">
        <f t="shared" si="4"/>
        <v>0</v>
      </c>
      <c r="O63">
        <f t="shared" si="5"/>
        <v>0</v>
      </c>
      <c r="P63" t="str">
        <f t="shared" si="8"/>
        <v>N</v>
      </c>
      <c r="Q63">
        <f t="shared" si="6"/>
        <v>0</v>
      </c>
    </row>
    <row r="64" spans="1:17">
      <c r="A64">
        <f t="shared" si="1"/>
        <v>-7</v>
      </c>
      <c r="B64" t="str">
        <f t="shared" si="2"/>
        <v>N0</v>
      </c>
      <c r="D64" t="str">
        <f t="shared" si="7"/>
        <v>C</v>
      </c>
      <c r="M64">
        <f t="shared" si="3"/>
        <v>0</v>
      </c>
      <c r="N64">
        <f t="shared" si="4"/>
        <v>0</v>
      </c>
      <c r="O64">
        <f t="shared" si="5"/>
        <v>0</v>
      </c>
      <c r="P64" t="str">
        <f t="shared" si="8"/>
        <v>N</v>
      </c>
      <c r="Q64">
        <f t="shared" si="6"/>
        <v>0</v>
      </c>
    </row>
    <row r="65" spans="1:17">
      <c r="A65">
        <f t="shared" si="1"/>
        <v>-7</v>
      </c>
      <c r="B65" t="str">
        <f t="shared" si="2"/>
        <v>N0</v>
      </c>
      <c r="D65" t="str">
        <f t="shared" si="7"/>
        <v>C</v>
      </c>
      <c r="M65">
        <f t="shared" si="3"/>
        <v>0</v>
      </c>
      <c r="N65">
        <f t="shared" si="4"/>
        <v>0</v>
      </c>
      <c r="O65">
        <f t="shared" si="5"/>
        <v>0</v>
      </c>
      <c r="P65" t="str">
        <f t="shared" si="8"/>
        <v>N</v>
      </c>
      <c r="Q65">
        <f t="shared" si="6"/>
        <v>0</v>
      </c>
    </row>
    <row r="66" spans="1:17">
      <c r="A66">
        <f t="shared" si="1"/>
        <v>-7</v>
      </c>
      <c r="B66" t="str">
        <f t="shared" si="2"/>
        <v>N0</v>
      </c>
      <c r="D66" t="str">
        <f t="shared" si="7"/>
        <v>C</v>
      </c>
      <c r="M66">
        <f t="shared" si="3"/>
        <v>0</v>
      </c>
      <c r="N66">
        <f t="shared" si="4"/>
        <v>0</v>
      </c>
      <c r="O66">
        <f t="shared" si="5"/>
        <v>0</v>
      </c>
      <c r="P66" t="str">
        <f t="shared" si="8"/>
        <v>N</v>
      </c>
      <c r="Q66">
        <f t="shared" si="6"/>
        <v>0</v>
      </c>
    </row>
    <row r="67" spans="1:17">
      <c r="A67">
        <f t="shared" si="1"/>
        <v>-7</v>
      </c>
      <c r="B67" t="str">
        <f t="shared" si="2"/>
        <v>N0</v>
      </c>
      <c r="D67" t="str">
        <f t="shared" si="7"/>
        <v>C</v>
      </c>
      <c r="M67">
        <f t="shared" si="3"/>
        <v>0</v>
      </c>
      <c r="N67">
        <f t="shared" si="4"/>
        <v>0</v>
      </c>
      <c r="O67">
        <f t="shared" si="5"/>
        <v>0</v>
      </c>
      <c r="P67" t="str">
        <f t="shared" si="8"/>
        <v>N</v>
      </c>
      <c r="Q67">
        <f t="shared" si="6"/>
        <v>0</v>
      </c>
    </row>
    <row r="68" spans="1:17">
      <c r="A68">
        <f t="shared" si="1"/>
        <v>-7</v>
      </c>
      <c r="B68" t="str">
        <f t="shared" si="2"/>
        <v>N0</v>
      </c>
      <c r="D68" t="str">
        <f t="shared" si="7"/>
        <v>C</v>
      </c>
      <c r="M68">
        <f t="shared" si="3"/>
        <v>0</v>
      </c>
      <c r="N68">
        <f t="shared" si="4"/>
        <v>0</v>
      </c>
      <c r="O68">
        <f t="shared" si="5"/>
        <v>0</v>
      </c>
      <c r="P68" t="str">
        <f t="shared" si="8"/>
        <v>N</v>
      </c>
      <c r="Q68">
        <f t="shared" si="6"/>
        <v>0</v>
      </c>
    </row>
    <row r="69" spans="1:17">
      <c r="A69">
        <f t="shared" si="1"/>
        <v>-7</v>
      </c>
      <c r="B69" t="str">
        <f t="shared" si="2"/>
        <v>N0</v>
      </c>
      <c r="D69" t="str">
        <f t="shared" si="7"/>
        <v>C</v>
      </c>
      <c r="M69">
        <f t="shared" si="3"/>
        <v>0</v>
      </c>
      <c r="N69">
        <f t="shared" si="4"/>
        <v>0</v>
      </c>
      <c r="O69">
        <f t="shared" si="5"/>
        <v>0</v>
      </c>
      <c r="P69" t="str">
        <f t="shared" si="8"/>
        <v>N</v>
      </c>
      <c r="Q69">
        <f t="shared" si="6"/>
        <v>0</v>
      </c>
    </row>
    <row r="70" spans="1:17">
      <c r="A70">
        <f t="shared" ref="A70:A133" si="9">IF(D70="S",Q70,A69+Q70)</f>
        <v>-7</v>
      </c>
      <c r="B70" t="str">
        <f t="shared" ref="B70:B133" si="10">P70&amp;O70</f>
        <v>N0</v>
      </c>
      <c r="D70" t="str">
        <f t="shared" si="7"/>
        <v>C</v>
      </c>
      <c r="M70">
        <f t="shared" ref="M70:M133" si="11">IF(LEFT(G70,1)="P",REPLACE(G70,1,1,""),0)+IF(LEFT(H70,1)="P",REPLACE(H70,1,1,""),0)+IF(LEFT(I70,1)="P",REPLACE(I70,1,1,""),0)+IF(LEFT(J70,1)="P",REPLACE(J70,1,1,""),0)+IF(LEFT(K70,1)="P",REPLACE(K70,1,1,""),0)</f>
        <v>0</v>
      </c>
      <c r="N70">
        <f t="shared" ref="N70:N133" si="12">IF(LEFT(G70,1)="B",REPLACE(G70,1,1,""),0)+IF(LEFT(H70,1)="B",REPLACE(H70,1,1,""),0)+IF(LEFT(I70,1)="B",REPLACE(I70,1,1,""),0)+IF(LEFT(J70,1)="B",REPLACE(J70,1,1,""),0)+IF(LEFT(K70,1)="B",REPLACE(K70,1,1,""),0)</f>
        <v>0</v>
      </c>
      <c r="O70">
        <f t="shared" ref="O70:O133" si="13">ABS(M70-N70)</f>
        <v>0</v>
      </c>
      <c r="P70" t="str">
        <f t="shared" si="8"/>
        <v>N</v>
      </c>
      <c r="Q70">
        <f t="shared" ref="Q70:Q133" si="14">IF(C70=P70,O70,-O70)</f>
        <v>0</v>
      </c>
    </row>
    <row r="71" spans="1:17">
      <c r="A71">
        <f t="shared" si="9"/>
        <v>-7</v>
      </c>
      <c r="B71" t="str">
        <f t="shared" si="10"/>
        <v>N0</v>
      </c>
      <c r="D71" t="str">
        <f t="shared" ref="D71:D134" si="15">IF(D70="S","C",IF(A70&gt;0,"S","C"))</f>
        <v>C</v>
      </c>
      <c r="M71">
        <f t="shared" si="11"/>
        <v>0</v>
      </c>
      <c r="N71">
        <f t="shared" si="12"/>
        <v>0</v>
      </c>
      <c r="O71">
        <f t="shared" si="13"/>
        <v>0</v>
      </c>
      <c r="P71" t="str">
        <f t="shared" si="8"/>
        <v>N</v>
      </c>
      <c r="Q71">
        <f t="shared" si="14"/>
        <v>0</v>
      </c>
    </row>
    <row r="72" spans="1:17">
      <c r="A72">
        <f t="shared" si="9"/>
        <v>-7</v>
      </c>
      <c r="B72" t="str">
        <f t="shared" si="10"/>
        <v>N0</v>
      </c>
      <c r="D72" t="str">
        <f t="shared" si="15"/>
        <v>C</v>
      </c>
      <c r="M72">
        <f t="shared" si="11"/>
        <v>0</v>
      </c>
      <c r="N72">
        <f t="shared" si="12"/>
        <v>0</v>
      </c>
      <c r="O72">
        <f t="shared" si="13"/>
        <v>0</v>
      </c>
      <c r="P72" t="str">
        <f t="shared" si="8"/>
        <v>N</v>
      </c>
      <c r="Q72">
        <f t="shared" si="14"/>
        <v>0</v>
      </c>
    </row>
    <row r="73" spans="1:17">
      <c r="A73">
        <f t="shared" si="9"/>
        <v>-7</v>
      </c>
      <c r="B73" t="str">
        <f t="shared" si="10"/>
        <v>N0</v>
      </c>
      <c r="D73" t="str">
        <f t="shared" si="15"/>
        <v>C</v>
      </c>
      <c r="M73">
        <f t="shared" si="11"/>
        <v>0</v>
      </c>
      <c r="N73">
        <f t="shared" si="12"/>
        <v>0</v>
      </c>
      <c r="O73">
        <f t="shared" si="13"/>
        <v>0</v>
      </c>
      <c r="P73" t="str">
        <f t="shared" si="8"/>
        <v>N</v>
      </c>
      <c r="Q73">
        <f t="shared" si="14"/>
        <v>0</v>
      </c>
    </row>
    <row r="74" spans="1:17">
      <c r="A74">
        <f t="shared" si="9"/>
        <v>-7</v>
      </c>
      <c r="B74" t="str">
        <f t="shared" si="10"/>
        <v>N0</v>
      </c>
      <c r="D74" t="str">
        <f t="shared" si="15"/>
        <v>C</v>
      </c>
      <c r="M74">
        <f t="shared" si="11"/>
        <v>0</v>
      </c>
      <c r="N74">
        <f t="shared" si="12"/>
        <v>0</v>
      </c>
      <c r="O74">
        <f t="shared" si="13"/>
        <v>0</v>
      </c>
      <c r="P74" t="str">
        <f t="shared" si="8"/>
        <v>N</v>
      </c>
      <c r="Q74">
        <f t="shared" si="14"/>
        <v>0</v>
      </c>
    </row>
    <row r="75" spans="1:17">
      <c r="A75">
        <f t="shared" si="9"/>
        <v>-7</v>
      </c>
      <c r="B75" t="str">
        <f t="shared" si="10"/>
        <v>N0</v>
      </c>
      <c r="D75" t="str">
        <f t="shared" si="15"/>
        <v>C</v>
      </c>
      <c r="M75">
        <f t="shared" si="11"/>
        <v>0</v>
      </c>
      <c r="N75">
        <f t="shared" si="12"/>
        <v>0</v>
      </c>
      <c r="O75">
        <f t="shared" si="13"/>
        <v>0</v>
      </c>
      <c r="P75" t="str">
        <f t="shared" si="8"/>
        <v>N</v>
      </c>
      <c r="Q75">
        <f t="shared" si="14"/>
        <v>0</v>
      </c>
    </row>
    <row r="76" spans="1:17">
      <c r="A76">
        <f t="shared" si="9"/>
        <v>-7</v>
      </c>
      <c r="B76" t="str">
        <f t="shared" si="10"/>
        <v>N0</v>
      </c>
      <c r="D76" t="str">
        <f t="shared" si="15"/>
        <v>C</v>
      </c>
      <c r="M76">
        <f t="shared" si="11"/>
        <v>0</v>
      </c>
      <c r="N76">
        <f t="shared" si="12"/>
        <v>0</v>
      </c>
      <c r="O76">
        <f t="shared" si="13"/>
        <v>0</v>
      </c>
      <c r="P76" t="str">
        <f t="shared" si="8"/>
        <v>N</v>
      </c>
      <c r="Q76">
        <f t="shared" si="14"/>
        <v>0</v>
      </c>
    </row>
    <row r="77" spans="1:17">
      <c r="A77">
        <f t="shared" si="9"/>
        <v>-7</v>
      </c>
      <c r="B77" t="str">
        <f t="shared" si="10"/>
        <v>N0</v>
      </c>
      <c r="D77" t="str">
        <f t="shared" si="15"/>
        <v>C</v>
      </c>
      <c r="M77">
        <f t="shared" si="11"/>
        <v>0</v>
      </c>
      <c r="N77">
        <f t="shared" si="12"/>
        <v>0</v>
      </c>
      <c r="O77">
        <f t="shared" si="13"/>
        <v>0</v>
      </c>
      <c r="P77" t="str">
        <f t="shared" si="8"/>
        <v>N</v>
      </c>
      <c r="Q77">
        <f t="shared" si="14"/>
        <v>0</v>
      </c>
    </row>
    <row r="78" spans="1:17">
      <c r="A78">
        <f t="shared" si="9"/>
        <v>-7</v>
      </c>
      <c r="B78" t="str">
        <f t="shared" si="10"/>
        <v>N0</v>
      </c>
      <c r="D78" t="str">
        <f t="shared" si="15"/>
        <v>C</v>
      </c>
      <c r="M78">
        <f t="shared" si="11"/>
        <v>0</v>
      </c>
      <c r="N78">
        <f t="shared" si="12"/>
        <v>0</v>
      </c>
      <c r="O78">
        <f t="shared" si="13"/>
        <v>0</v>
      </c>
      <c r="P78" t="str">
        <f t="shared" si="8"/>
        <v>N</v>
      </c>
      <c r="Q78">
        <f t="shared" si="14"/>
        <v>0</v>
      </c>
    </row>
    <row r="79" spans="1:17">
      <c r="A79">
        <f t="shared" si="9"/>
        <v>-7</v>
      </c>
      <c r="B79" t="str">
        <f t="shared" si="10"/>
        <v>N0</v>
      </c>
      <c r="D79" t="str">
        <f t="shared" si="15"/>
        <v>C</v>
      </c>
      <c r="M79">
        <f t="shared" si="11"/>
        <v>0</v>
      </c>
      <c r="N79">
        <f t="shared" si="12"/>
        <v>0</v>
      </c>
      <c r="O79">
        <f t="shared" si="13"/>
        <v>0</v>
      </c>
      <c r="P79" t="str">
        <f t="shared" si="8"/>
        <v>N</v>
      </c>
      <c r="Q79">
        <f t="shared" si="14"/>
        <v>0</v>
      </c>
    </row>
    <row r="80" spans="1:17">
      <c r="A80">
        <f t="shared" si="9"/>
        <v>-7</v>
      </c>
      <c r="B80" t="str">
        <f t="shared" si="10"/>
        <v>N0</v>
      </c>
      <c r="D80" t="str">
        <f t="shared" si="15"/>
        <v>C</v>
      </c>
      <c r="M80">
        <f t="shared" si="11"/>
        <v>0</v>
      </c>
      <c r="N80">
        <f t="shared" si="12"/>
        <v>0</v>
      </c>
      <c r="O80">
        <f t="shared" si="13"/>
        <v>0</v>
      </c>
      <c r="P80" t="str">
        <f t="shared" si="8"/>
        <v>N</v>
      </c>
      <c r="Q80">
        <f t="shared" si="14"/>
        <v>0</v>
      </c>
    </row>
    <row r="81" spans="1:17">
      <c r="A81">
        <f t="shared" si="9"/>
        <v>-7</v>
      </c>
      <c r="B81" t="str">
        <f t="shared" si="10"/>
        <v>N0</v>
      </c>
      <c r="D81" t="str">
        <f t="shared" si="15"/>
        <v>C</v>
      </c>
      <c r="M81">
        <f t="shared" si="11"/>
        <v>0</v>
      </c>
      <c r="N81">
        <f t="shared" si="12"/>
        <v>0</v>
      </c>
      <c r="O81">
        <f t="shared" si="13"/>
        <v>0</v>
      </c>
      <c r="P81" t="str">
        <f t="shared" si="8"/>
        <v>N</v>
      </c>
      <c r="Q81">
        <f t="shared" si="14"/>
        <v>0</v>
      </c>
    </row>
    <row r="82" spans="1:17">
      <c r="A82">
        <f t="shared" si="9"/>
        <v>-7</v>
      </c>
      <c r="B82" t="str">
        <f t="shared" si="10"/>
        <v>N0</v>
      </c>
      <c r="D82" t="str">
        <f t="shared" si="15"/>
        <v>C</v>
      </c>
      <c r="M82">
        <f t="shared" si="11"/>
        <v>0</v>
      </c>
      <c r="N82">
        <f t="shared" si="12"/>
        <v>0</v>
      </c>
      <c r="O82">
        <f t="shared" si="13"/>
        <v>0</v>
      </c>
      <c r="P82" t="str">
        <f t="shared" si="8"/>
        <v>N</v>
      </c>
      <c r="Q82">
        <f t="shared" si="14"/>
        <v>0</v>
      </c>
    </row>
    <row r="83" spans="1:17">
      <c r="A83">
        <f t="shared" si="9"/>
        <v>-7</v>
      </c>
      <c r="B83" t="str">
        <f t="shared" si="10"/>
        <v>N0</v>
      </c>
      <c r="D83" t="str">
        <f t="shared" si="15"/>
        <v>C</v>
      </c>
      <c r="M83">
        <f t="shared" si="11"/>
        <v>0</v>
      </c>
      <c r="N83">
        <f t="shared" si="12"/>
        <v>0</v>
      </c>
      <c r="O83">
        <f t="shared" si="13"/>
        <v>0</v>
      </c>
      <c r="P83" t="str">
        <f t="shared" si="8"/>
        <v>N</v>
      </c>
      <c r="Q83">
        <f t="shared" si="14"/>
        <v>0</v>
      </c>
    </row>
    <row r="84" spans="1:17">
      <c r="A84">
        <f t="shared" si="9"/>
        <v>-7</v>
      </c>
      <c r="B84" t="str">
        <f t="shared" si="10"/>
        <v>N0</v>
      </c>
      <c r="D84" t="str">
        <f t="shared" si="15"/>
        <v>C</v>
      </c>
      <c r="M84">
        <f t="shared" si="11"/>
        <v>0</v>
      </c>
      <c r="N84">
        <f t="shared" si="12"/>
        <v>0</v>
      </c>
      <c r="O84">
        <f t="shared" si="13"/>
        <v>0</v>
      </c>
      <c r="P84" t="str">
        <f t="shared" si="8"/>
        <v>N</v>
      </c>
      <c r="Q84">
        <f t="shared" si="14"/>
        <v>0</v>
      </c>
    </row>
    <row r="85" spans="1:17">
      <c r="A85">
        <f t="shared" si="9"/>
        <v>-7</v>
      </c>
      <c r="B85" t="str">
        <f t="shared" si="10"/>
        <v>N0</v>
      </c>
      <c r="D85" t="str">
        <f t="shared" si="15"/>
        <v>C</v>
      </c>
      <c r="M85">
        <f t="shared" si="11"/>
        <v>0</v>
      </c>
      <c r="N85">
        <f t="shared" si="12"/>
        <v>0</v>
      </c>
      <c r="O85">
        <f t="shared" si="13"/>
        <v>0</v>
      </c>
      <c r="P85" t="str">
        <f t="shared" si="8"/>
        <v>N</v>
      </c>
      <c r="Q85">
        <f t="shared" si="14"/>
        <v>0</v>
      </c>
    </row>
    <row r="86" spans="1:17">
      <c r="A86">
        <f t="shared" si="9"/>
        <v>-7</v>
      </c>
      <c r="B86" t="str">
        <f t="shared" si="10"/>
        <v>N0</v>
      </c>
      <c r="D86" t="str">
        <f t="shared" si="15"/>
        <v>C</v>
      </c>
      <c r="M86">
        <f t="shared" si="11"/>
        <v>0</v>
      </c>
      <c r="N86">
        <f t="shared" si="12"/>
        <v>0</v>
      </c>
      <c r="O86">
        <f t="shared" si="13"/>
        <v>0</v>
      </c>
      <c r="P86" t="str">
        <f t="shared" si="8"/>
        <v>N</v>
      </c>
      <c r="Q86">
        <f t="shared" si="14"/>
        <v>0</v>
      </c>
    </row>
    <row r="87" spans="1:17">
      <c r="A87">
        <f t="shared" si="9"/>
        <v>-7</v>
      </c>
      <c r="B87" t="str">
        <f t="shared" si="10"/>
        <v>N0</v>
      </c>
      <c r="D87" t="str">
        <f t="shared" si="15"/>
        <v>C</v>
      </c>
      <c r="M87">
        <f t="shared" si="11"/>
        <v>0</v>
      </c>
      <c r="N87">
        <f t="shared" si="12"/>
        <v>0</v>
      </c>
      <c r="O87">
        <f t="shared" si="13"/>
        <v>0</v>
      </c>
      <c r="P87" t="str">
        <f t="shared" si="8"/>
        <v>N</v>
      </c>
      <c r="Q87">
        <f t="shared" si="14"/>
        <v>0</v>
      </c>
    </row>
    <row r="88" spans="1:17">
      <c r="A88">
        <f t="shared" si="9"/>
        <v>-7</v>
      </c>
      <c r="B88" t="str">
        <f t="shared" si="10"/>
        <v>N0</v>
      </c>
      <c r="D88" t="str">
        <f t="shared" si="15"/>
        <v>C</v>
      </c>
      <c r="M88">
        <f t="shared" si="11"/>
        <v>0</v>
      </c>
      <c r="N88">
        <f t="shared" si="12"/>
        <v>0</v>
      </c>
      <c r="O88">
        <f t="shared" si="13"/>
        <v>0</v>
      </c>
      <c r="P88" t="str">
        <f t="shared" si="8"/>
        <v>N</v>
      </c>
      <c r="Q88">
        <f t="shared" si="14"/>
        <v>0</v>
      </c>
    </row>
    <row r="89" spans="1:17">
      <c r="A89">
        <f t="shared" si="9"/>
        <v>-7</v>
      </c>
      <c r="B89" t="str">
        <f t="shared" si="10"/>
        <v>N0</v>
      </c>
      <c r="D89" t="str">
        <f t="shared" si="15"/>
        <v>C</v>
      </c>
      <c r="M89">
        <f t="shared" si="11"/>
        <v>0</v>
      </c>
      <c r="N89">
        <f t="shared" si="12"/>
        <v>0</v>
      </c>
      <c r="O89">
        <f t="shared" si="13"/>
        <v>0</v>
      </c>
      <c r="P89" t="str">
        <f t="shared" si="8"/>
        <v>N</v>
      </c>
      <c r="Q89">
        <f t="shared" si="14"/>
        <v>0</v>
      </c>
    </row>
    <row r="90" spans="1:17">
      <c r="A90">
        <f t="shared" si="9"/>
        <v>-7</v>
      </c>
      <c r="B90" t="str">
        <f t="shared" si="10"/>
        <v>N0</v>
      </c>
      <c r="D90" t="str">
        <f t="shared" si="15"/>
        <v>C</v>
      </c>
      <c r="M90">
        <f t="shared" si="11"/>
        <v>0</v>
      </c>
      <c r="N90">
        <f t="shared" si="12"/>
        <v>0</v>
      </c>
      <c r="O90">
        <f t="shared" si="13"/>
        <v>0</v>
      </c>
      <c r="P90" t="str">
        <f t="shared" ref="P90:P153" si="16">IF(M90&gt;N90,"P",IF(M90=N90,"N","B"))</f>
        <v>N</v>
      </c>
      <c r="Q90">
        <f t="shared" si="14"/>
        <v>0</v>
      </c>
    </row>
    <row r="91" spans="1:17">
      <c r="A91">
        <f t="shared" si="9"/>
        <v>-7</v>
      </c>
      <c r="B91" t="str">
        <f t="shared" si="10"/>
        <v>N0</v>
      </c>
      <c r="D91" t="str">
        <f t="shared" si="15"/>
        <v>C</v>
      </c>
      <c r="M91">
        <f t="shared" si="11"/>
        <v>0</v>
      </c>
      <c r="N91">
        <f t="shared" si="12"/>
        <v>0</v>
      </c>
      <c r="O91">
        <f t="shared" si="13"/>
        <v>0</v>
      </c>
      <c r="P91" t="str">
        <f t="shared" si="16"/>
        <v>N</v>
      </c>
      <c r="Q91">
        <f t="shared" si="14"/>
        <v>0</v>
      </c>
    </row>
    <row r="92" spans="1:17">
      <c r="A92">
        <f t="shared" si="9"/>
        <v>-7</v>
      </c>
      <c r="B92" t="str">
        <f t="shared" si="10"/>
        <v>N0</v>
      </c>
      <c r="D92" t="str">
        <f t="shared" si="15"/>
        <v>C</v>
      </c>
      <c r="M92">
        <f t="shared" si="11"/>
        <v>0</v>
      </c>
      <c r="N92">
        <f t="shared" si="12"/>
        <v>0</v>
      </c>
      <c r="O92">
        <f t="shared" si="13"/>
        <v>0</v>
      </c>
      <c r="P92" t="str">
        <f t="shared" si="16"/>
        <v>N</v>
      </c>
      <c r="Q92">
        <f t="shared" si="14"/>
        <v>0</v>
      </c>
    </row>
    <row r="93" spans="1:17">
      <c r="A93">
        <f t="shared" si="9"/>
        <v>-7</v>
      </c>
      <c r="B93" t="str">
        <f t="shared" si="10"/>
        <v>N0</v>
      </c>
      <c r="D93" t="str">
        <f t="shared" si="15"/>
        <v>C</v>
      </c>
      <c r="M93">
        <f t="shared" si="11"/>
        <v>0</v>
      </c>
      <c r="N93">
        <f t="shared" si="12"/>
        <v>0</v>
      </c>
      <c r="O93">
        <f t="shared" si="13"/>
        <v>0</v>
      </c>
      <c r="P93" t="str">
        <f t="shared" si="16"/>
        <v>N</v>
      </c>
      <c r="Q93">
        <f t="shared" si="14"/>
        <v>0</v>
      </c>
    </row>
    <row r="94" spans="1:17">
      <c r="A94">
        <f t="shared" si="9"/>
        <v>-7</v>
      </c>
      <c r="B94" t="str">
        <f t="shared" si="10"/>
        <v>N0</v>
      </c>
      <c r="D94" t="str">
        <f t="shared" si="15"/>
        <v>C</v>
      </c>
      <c r="M94">
        <f t="shared" si="11"/>
        <v>0</v>
      </c>
      <c r="N94">
        <f t="shared" si="12"/>
        <v>0</v>
      </c>
      <c r="O94">
        <f t="shared" si="13"/>
        <v>0</v>
      </c>
      <c r="P94" t="str">
        <f t="shared" si="16"/>
        <v>N</v>
      </c>
      <c r="Q94">
        <f t="shared" si="14"/>
        <v>0</v>
      </c>
    </row>
    <row r="95" spans="1:17">
      <c r="A95">
        <f t="shared" si="9"/>
        <v>-7</v>
      </c>
      <c r="B95" t="str">
        <f t="shared" si="10"/>
        <v>N0</v>
      </c>
      <c r="D95" t="str">
        <f t="shared" si="15"/>
        <v>C</v>
      </c>
      <c r="M95">
        <f t="shared" si="11"/>
        <v>0</v>
      </c>
      <c r="N95">
        <f t="shared" si="12"/>
        <v>0</v>
      </c>
      <c r="O95">
        <f t="shared" si="13"/>
        <v>0</v>
      </c>
      <c r="P95" t="str">
        <f t="shared" si="16"/>
        <v>N</v>
      </c>
      <c r="Q95">
        <f t="shared" si="14"/>
        <v>0</v>
      </c>
    </row>
    <row r="96" spans="1:17">
      <c r="A96">
        <f t="shared" si="9"/>
        <v>-7</v>
      </c>
      <c r="B96" t="str">
        <f t="shared" si="10"/>
        <v>N0</v>
      </c>
      <c r="D96" t="str">
        <f t="shared" si="15"/>
        <v>C</v>
      </c>
      <c r="M96">
        <f t="shared" si="11"/>
        <v>0</v>
      </c>
      <c r="N96">
        <f t="shared" si="12"/>
        <v>0</v>
      </c>
      <c r="O96">
        <f t="shared" si="13"/>
        <v>0</v>
      </c>
      <c r="P96" t="str">
        <f t="shared" si="16"/>
        <v>N</v>
      </c>
      <c r="Q96">
        <f t="shared" si="14"/>
        <v>0</v>
      </c>
    </row>
    <row r="97" spans="1:17">
      <c r="A97">
        <f t="shared" si="9"/>
        <v>-7</v>
      </c>
      <c r="B97" t="str">
        <f t="shared" si="10"/>
        <v>N0</v>
      </c>
      <c r="D97" t="str">
        <f t="shared" si="15"/>
        <v>C</v>
      </c>
      <c r="M97">
        <f t="shared" si="11"/>
        <v>0</v>
      </c>
      <c r="N97">
        <f t="shared" si="12"/>
        <v>0</v>
      </c>
      <c r="O97">
        <f t="shared" si="13"/>
        <v>0</v>
      </c>
      <c r="P97" t="str">
        <f t="shared" si="16"/>
        <v>N</v>
      </c>
      <c r="Q97">
        <f t="shared" si="14"/>
        <v>0</v>
      </c>
    </row>
    <row r="98" spans="1:17">
      <c r="A98">
        <f t="shared" si="9"/>
        <v>-7</v>
      </c>
      <c r="B98" t="str">
        <f t="shared" si="10"/>
        <v>N0</v>
      </c>
      <c r="D98" t="str">
        <f t="shared" si="15"/>
        <v>C</v>
      </c>
      <c r="M98">
        <f t="shared" si="11"/>
        <v>0</v>
      </c>
      <c r="N98">
        <f t="shared" si="12"/>
        <v>0</v>
      </c>
      <c r="O98">
        <f t="shared" si="13"/>
        <v>0</v>
      </c>
      <c r="P98" t="str">
        <f t="shared" si="16"/>
        <v>N</v>
      </c>
      <c r="Q98">
        <f t="shared" si="14"/>
        <v>0</v>
      </c>
    </row>
    <row r="99" spans="1:17">
      <c r="A99">
        <f t="shared" si="9"/>
        <v>-7</v>
      </c>
      <c r="B99" t="str">
        <f t="shared" si="10"/>
        <v>N0</v>
      </c>
      <c r="D99" t="str">
        <f t="shared" si="15"/>
        <v>C</v>
      </c>
      <c r="M99">
        <f t="shared" si="11"/>
        <v>0</v>
      </c>
      <c r="N99">
        <f t="shared" si="12"/>
        <v>0</v>
      </c>
      <c r="O99">
        <f t="shared" si="13"/>
        <v>0</v>
      </c>
      <c r="P99" t="str">
        <f t="shared" si="16"/>
        <v>N</v>
      </c>
      <c r="Q99">
        <f t="shared" si="14"/>
        <v>0</v>
      </c>
    </row>
    <row r="100" spans="1:17">
      <c r="A100">
        <f t="shared" si="9"/>
        <v>-7</v>
      </c>
      <c r="B100" t="str">
        <f t="shared" si="10"/>
        <v>N0</v>
      </c>
      <c r="D100" t="str">
        <f t="shared" si="15"/>
        <v>C</v>
      </c>
      <c r="M100">
        <f t="shared" si="11"/>
        <v>0</v>
      </c>
      <c r="N100">
        <f t="shared" si="12"/>
        <v>0</v>
      </c>
      <c r="O100">
        <f t="shared" si="13"/>
        <v>0</v>
      </c>
      <c r="P100" t="str">
        <f t="shared" si="16"/>
        <v>N</v>
      </c>
      <c r="Q100">
        <f t="shared" si="14"/>
        <v>0</v>
      </c>
    </row>
    <row r="101" spans="1:17">
      <c r="A101">
        <f t="shared" si="9"/>
        <v>-7</v>
      </c>
      <c r="B101" t="str">
        <f t="shared" si="10"/>
        <v>N0</v>
      </c>
      <c r="D101" t="str">
        <f t="shared" si="15"/>
        <v>C</v>
      </c>
      <c r="M101">
        <f t="shared" si="11"/>
        <v>0</v>
      </c>
      <c r="N101">
        <f t="shared" si="12"/>
        <v>0</v>
      </c>
      <c r="O101">
        <f t="shared" si="13"/>
        <v>0</v>
      </c>
      <c r="P101" t="str">
        <f t="shared" si="16"/>
        <v>N</v>
      </c>
      <c r="Q101">
        <f t="shared" si="14"/>
        <v>0</v>
      </c>
    </row>
    <row r="102" spans="1:17">
      <c r="A102">
        <f t="shared" si="9"/>
        <v>-7</v>
      </c>
      <c r="B102" t="str">
        <f t="shared" si="10"/>
        <v>N0</v>
      </c>
      <c r="D102" t="str">
        <f t="shared" si="15"/>
        <v>C</v>
      </c>
      <c r="M102">
        <f t="shared" si="11"/>
        <v>0</v>
      </c>
      <c r="N102">
        <f t="shared" si="12"/>
        <v>0</v>
      </c>
      <c r="O102">
        <f t="shared" si="13"/>
        <v>0</v>
      </c>
      <c r="P102" t="str">
        <f t="shared" si="16"/>
        <v>N</v>
      </c>
      <c r="Q102">
        <f t="shared" si="14"/>
        <v>0</v>
      </c>
    </row>
    <row r="103" spans="1:17">
      <c r="A103">
        <f t="shared" si="9"/>
        <v>-7</v>
      </c>
      <c r="B103" t="str">
        <f t="shared" si="10"/>
        <v>N0</v>
      </c>
      <c r="D103" t="str">
        <f t="shared" si="15"/>
        <v>C</v>
      </c>
      <c r="M103">
        <f t="shared" si="11"/>
        <v>0</v>
      </c>
      <c r="N103">
        <f t="shared" si="12"/>
        <v>0</v>
      </c>
      <c r="O103">
        <f t="shared" si="13"/>
        <v>0</v>
      </c>
      <c r="P103" t="str">
        <f t="shared" si="16"/>
        <v>N</v>
      </c>
      <c r="Q103">
        <f t="shared" si="14"/>
        <v>0</v>
      </c>
    </row>
    <row r="104" spans="1:17">
      <c r="A104">
        <f t="shared" si="9"/>
        <v>-7</v>
      </c>
      <c r="B104" t="str">
        <f t="shared" si="10"/>
        <v>N0</v>
      </c>
      <c r="D104" t="str">
        <f t="shared" si="15"/>
        <v>C</v>
      </c>
      <c r="M104">
        <f t="shared" si="11"/>
        <v>0</v>
      </c>
      <c r="N104">
        <f t="shared" si="12"/>
        <v>0</v>
      </c>
      <c r="O104">
        <f t="shared" si="13"/>
        <v>0</v>
      </c>
      <c r="P104" t="str">
        <f t="shared" si="16"/>
        <v>N</v>
      </c>
      <c r="Q104">
        <f t="shared" si="14"/>
        <v>0</v>
      </c>
    </row>
    <row r="105" spans="1:17">
      <c r="A105">
        <f t="shared" si="9"/>
        <v>-7</v>
      </c>
      <c r="B105" t="str">
        <f t="shared" si="10"/>
        <v>N0</v>
      </c>
      <c r="D105" t="str">
        <f t="shared" si="15"/>
        <v>C</v>
      </c>
      <c r="M105">
        <f t="shared" si="11"/>
        <v>0</v>
      </c>
      <c r="N105">
        <f t="shared" si="12"/>
        <v>0</v>
      </c>
      <c r="O105">
        <f t="shared" si="13"/>
        <v>0</v>
      </c>
      <c r="P105" t="str">
        <f t="shared" si="16"/>
        <v>N</v>
      </c>
      <c r="Q105">
        <f t="shared" si="14"/>
        <v>0</v>
      </c>
    </row>
    <row r="106" spans="1:17">
      <c r="A106">
        <f t="shared" si="9"/>
        <v>-7</v>
      </c>
      <c r="B106" t="str">
        <f t="shared" si="10"/>
        <v>N0</v>
      </c>
      <c r="D106" t="str">
        <f t="shared" si="15"/>
        <v>C</v>
      </c>
      <c r="M106">
        <f t="shared" si="11"/>
        <v>0</v>
      </c>
      <c r="N106">
        <f t="shared" si="12"/>
        <v>0</v>
      </c>
      <c r="O106">
        <f t="shared" si="13"/>
        <v>0</v>
      </c>
      <c r="P106" t="str">
        <f t="shared" si="16"/>
        <v>N</v>
      </c>
      <c r="Q106">
        <f t="shared" si="14"/>
        <v>0</v>
      </c>
    </row>
    <row r="107" spans="1:17">
      <c r="A107">
        <f t="shared" si="9"/>
        <v>-7</v>
      </c>
      <c r="B107" t="str">
        <f t="shared" si="10"/>
        <v>N0</v>
      </c>
      <c r="D107" t="str">
        <f t="shared" si="15"/>
        <v>C</v>
      </c>
      <c r="M107">
        <f t="shared" si="11"/>
        <v>0</v>
      </c>
      <c r="N107">
        <f t="shared" si="12"/>
        <v>0</v>
      </c>
      <c r="O107">
        <f t="shared" si="13"/>
        <v>0</v>
      </c>
      <c r="P107" t="str">
        <f t="shared" si="16"/>
        <v>N</v>
      </c>
      <c r="Q107">
        <f t="shared" si="14"/>
        <v>0</v>
      </c>
    </row>
    <row r="108" spans="1:17">
      <c r="A108">
        <f t="shared" si="9"/>
        <v>-7</v>
      </c>
      <c r="B108" t="str">
        <f t="shared" si="10"/>
        <v>N0</v>
      </c>
      <c r="D108" t="str">
        <f t="shared" si="15"/>
        <v>C</v>
      </c>
      <c r="M108">
        <f t="shared" si="11"/>
        <v>0</v>
      </c>
      <c r="N108">
        <f t="shared" si="12"/>
        <v>0</v>
      </c>
      <c r="O108">
        <f t="shared" si="13"/>
        <v>0</v>
      </c>
      <c r="P108" t="str">
        <f t="shared" si="16"/>
        <v>N</v>
      </c>
      <c r="Q108">
        <f t="shared" si="14"/>
        <v>0</v>
      </c>
    </row>
    <row r="109" spans="1:17">
      <c r="A109">
        <f t="shared" si="9"/>
        <v>-7</v>
      </c>
      <c r="B109" t="str">
        <f t="shared" si="10"/>
        <v>N0</v>
      </c>
      <c r="D109" t="str">
        <f t="shared" si="15"/>
        <v>C</v>
      </c>
      <c r="M109">
        <f t="shared" si="11"/>
        <v>0</v>
      </c>
      <c r="N109">
        <f t="shared" si="12"/>
        <v>0</v>
      </c>
      <c r="O109">
        <f t="shared" si="13"/>
        <v>0</v>
      </c>
      <c r="P109" t="str">
        <f t="shared" si="16"/>
        <v>N</v>
      </c>
      <c r="Q109">
        <f t="shared" si="14"/>
        <v>0</v>
      </c>
    </row>
    <row r="110" spans="1:17">
      <c r="A110">
        <f t="shared" si="9"/>
        <v>-7</v>
      </c>
      <c r="B110" t="str">
        <f t="shared" si="10"/>
        <v>N0</v>
      </c>
      <c r="D110" t="str">
        <f t="shared" si="15"/>
        <v>C</v>
      </c>
      <c r="M110">
        <f t="shared" si="11"/>
        <v>0</v>
      </c>
      <c r="N110">
        <f t="shared" si="12"/>
        <v>0</v>
      </c>
      <c r="O110">
        <f t="shared" si="13"/>
        <v>0</v>
      </c>
      <c r="P110" t="str">
        <f t="shared" si="16"/>
        <v>N</v>
      </c>
      <c r="Q110">
        <f t="shared" si="14"/>
        <v>0</v>
      </c>
    </row>
    <row r="111" spans="1:17">
      <c r="A111">
        <f t="shared" si="9"/>
        <v>-7</v>
      </c>
      <c r="B111" t="str">
        <f t="shared" si="10"/>
        <v>N0</v>
      </c>
      <c r="D111" t="str">
        <f t="shared" si="15"/>
        <v>C</v>
      </c>
      <c r="M111">
        <f t="shared" si="11"/>
        <v>0</v>
      </c>
      <c r="N111">
        <f t="shared" si="12"/>
        <v>0</v>
      </c>
      <c r="O111">
        <f t="shared" si="13"/>
        <v>0</v>
      </c>
      <c r="P111" t="str">
        <f t="shared" si="16"/>
        <v>N</v>
      </c>
      <c r="Q111">
        <f t="shared" si="14"/>
        <v>0</v>
      </c>
    </row>
    <row r="112" spans="1:17">
      <c r="A112">
        <f t="shared" si="9"/>
        <v>-7</v>
      </c>
      <c r="B112" t="str">
        <f t="shared" si="10"/>
        <v>N0</v>
      </c>
      <c r="D112" t="str">
        <f t="shared" si="15"/>
        <v>C</v>
      </c>
      <c r="M112">
        <f t="shared" si="11"/>
        <v>0</v>
      </c>
      <c r="N112">
        <f t="shared" si="12"/>
        <v>0</v>
      </c>
      <c r="O112">
        <f t="shared" si="13"/>
        <v>0</v>
      </c>
      <c r="P112" t="str">
        <f t="shared" si="16"/>
        <v>N</v>
      </c>
      <c r="Q112">
        <f t="shared" si="14"/>
        <v>0</v>
      </c>
    </row>
    <row r="113" spans="1:17">
      <c r="A113">
        <f t="shared" si="9"/>
        <v>-7</v>
      </c>
      <c r="B113" t="str">
        <f t="shared" si="10"/>
        <v>N0</v>
      </c>
      <c r="D113" t="str">
        <f t="shared" si="15"/>
        <v>C</v>
      </c>
      <c r="M113">
        <f t="shared" si="11"/>
        <v>0</v>
      </c>
      <c r="N113">
        <f t="shared" si="12"/>
        <v>0</v>
      </c>
      <c r="O113">
        <f t="shared" si="13"/>
        <v>0</v>
      </c>
      <c r="P113" t="str">
        <f t="shared" si="16"/>
        <v>N</v>
      </c>
      <c r="Q113">
        <f t="shared" si="14"/>
        <v>0</v>
      </c>
    </row>
    <row r="114" spans="1:17">
      <c r="A114">
        <f t="shared" si="9"/>
        <v>-7</v>
      </c>
      <c r="B114" t="str">
        <f t="shared" si="10"/>
        <v>N0</v>
      </c>
      <c r="D114" t="str">
        <f t="shared" si="15"/>
        <v>C</v>
      </c>
      <c r="M114">
        <f t="shared" si="11"/>
        <v>0</v>
      </c>
      <c r="N114">
        <f t="shared" si="12"/>
        <v>0</v>
      </c>
      <c r="O114">
        <f t="shared" si="13"/>
        <v>0</v>
      </c>
      <c r="P114" t="str">
        <f t="shared" si="16"/>
        <v>N</v>
      </c>
      <c r="Q114">
        <f t="shared" si="14"/>
        <v>0</v>
      </c>
    </row>
    <row r="115" spans="1:17">
      <c r="A115">
        <f t="shared" si="9"/>
        <v>-7</v>
      </c>
      <c r="B115" t="str">
        <f t="shared" si="10"/>
        <v>N0</v>
      </c>
      <c r="D115" t="str">
        <f t="shared" si="15"/>
        <v>C</v>
      </c>
      <c r="M115">
        <f t="shared" si="11"/>
        <v>0</v>
      </c>
      <c r="N115">
        <f t="shared" si="12"/>
        <v>0</v>
      </c>
      <c r="O115">
        <f t="shared" si="13"/>
        <v>0</v>
      </c>
      <c r="P115" t="str">
        <f t="shared" si="16"/>
        <v>N</v>
      </c>
      <c r="Q115">
        <f t="shared" si="14"/>
        <v>0</v>
      </c>
    </row>
    <row r="116" spans="1:17">
      <c r="A116">
        <f t="shared" si="9"/>
        <v>-7</v>
      </c>
      <c r="B116" t="str">
        <f t="shared" si="10"/>
        <v>N0</v>
      </c>
      <c r="D116" t="str">
        <f t="shared" si="15"/>
        <v>C</v>
      </c>
      <c r="M116">
        <f t="shared" si="11"/>
        <v>0</v>
      </c>
      <c r="N116">
        <f t="shared" si="12"/>
        <v>0</v>
      </c>
      <c r="O116">
        <f t="shared" si="13"/>
        <v>0</v>
      </c>
      <c r="P116" t="str">
        <f t="shared" si="16"/>
        <v>N</v>
      </c>
      <c r="Q116">
        <f t="shared" si="14"/>
        <v>0</v>
      </c>
    </row>
    <row r="117" spans="1:17">
      <c r="A117">
        <f t="shared" si="9"/>
        <v>-7</v>
      </c>
      <c r="B117" t="str">
        <f t="shared" si="10"/>
        <v>N0</v>
      </c>
      <c r="D117" t="str">
        <f t="shared" si="15"/>
        <v>C</v>
      </c>
      <c r="M117">
        <f t="shared" si="11"/>
        <v>0</v>
      </c>
      <c r="N117">
        <f t="shared" si="12"/>
        <v>0</v>
      </c>
      <c r="O117">
        <f t="shared" si="13"/>
        <v>0</v>
      </c>
      <c r="P117" t="str">
        <f t="shared" si="16"/>
        <v>N</v>
      </c>
      <c r="Q117">
        <f t="shared" si="14"/>
        <v>0</v>
      </c>
    </row>
    <row r="118" spans="1:17">
      <c r="A118">
        <f t="shared" si="9"/>
        <v>-7</v>
      </c>
      <c r="B118" t="str">
        <f t="shared" si="10"/>
        <v>N0</v>
      </c>
      <c r="D118" t="str">
        <f t="shared" si="15"/>
        <v>C</v>
      </c>
      <c r="M118">
        <f t="shared" si="11"/>
        <v>0</v>
      </c>
      <c r="N118">
        <f t="shared" si="12"/>
        <v>0</v>
      </c>
      <c r="O118">
        <f t="shared" si="13"/>
        <v>0</v>
      </c>
      <c r="P118" t="str">
        <f t="shared" si="16"/>
        <v>N</v>
      </c>
      <c r="Q118">
        <f t="shared" si="14"/>
        <v>0</v>
      </c>
    </row>
    <row r="119" spans="1:17">
      <c r="A119">
        <f t="shared" si="9"/>
        <v>-7</v>
      </c>
      <c r="B119" t="str">
        <f t="shared" si="10"/>
        <v>N0</v>
      </c>
      <c r="D119" t="str">
        <f t="shared" si="15"/>
        <v>C</v>
      </c>
      <c r="M119">
        <f t="shared" si="11"/>
        <v>0</v>
      </c>
      <c r="N119">
        <f t="shared" si="12"/>
        <v>0</v>
      </c>
      <c r="O119">
        <f t="shared" si="13"/>
        <v>0</v>
      </c>
      <c r="P119" t="str">
        <f t="shared" si="16"/>
        <v>N</v>
      </c>
      <c r="Q119">
        <f t="shared" si="14"/>
        <v>0</v>
      </c>
    </row>
    <row r="120" spans="1:17">
      <c r="A120">
        <f t="shared" si="9"/>
        <v>-7</v>
      </c>
      <c r="B120" t="str">
        <f t="shared" si="10"/>
        <v>N0</v>
      </c>
      <c r="D120" t="str">
        <f t="shared" si="15"/>
        <v>C</v>
      </c>
      <c r="M120">
        <f t="shared" si="11"/>
        <v>0</v>
      </c>
      <c r="N120">
        <f t="shared" si="12"/>
        <v>0</v>
      </c>
      <c r="O120">
        <f t="shared" si="13"/>
        <v>0</v>
      </c>
      <c r="P120" t="str">
        <f t="shared" si="16"/>
        <v>N</v>
      </c>
      <c r="Q120">
        <f t="shared" si="14"/>
        <v>0</v>
      </c>
    </row>
    <row r="121" spans="1:17">
      <c r="A121">
        <f t="shared" si="9"/>
        <v>-7</v>
      </c>
      <c r="B121" t="str">
        <f t="shared" si="10"/>
        <v>N0</v>
      </c>
      <c r="D121" t="str">
        <f t="shared" si="15"/>
        <v>C</v>
      </c>
      <c r="M121">
        <f t="shared" si="11"/>
        <v>0</v>
      </c>
      <c r="N121">
        <f t="shared" si="12"/>
        <v>0</v>
      </c>
      <c r="O121">
        <f t="shared" si="13"/>
        <v>0</v>
      </c>
      <c r="P121" t="str">
        <f t="shared" si="16"/>
        <v>N</v>
      </c>
      <c r="Q121">
        <f t="shared" si="14"/>
        <v>0</v>
      </c>
    </row>
    <row r="122" spans="1:17">
      <c r="A122">
        <f t="shared" si="9"/>
        <v>-7</v>
      </c>
      <c r="B122" t="str">
        <f t="shared" si="10"/>
        <v>N0</v>
      </c>
      <c r="D122" t="str">
        <f t="shared" si="15"/>
        <v>C</v>
      </c>
      <c r="M122">
        <f t="shared" si="11"/>
        <v>0</v>
      </c>
      <c r="N122">
        <f t="shared" si="12"/>
        <v>0</v>
      </c>
      <c r="O122">
        <f t="shared" si="13"/>
        <v>0</v>
      </c>
      <c r="P122" t="str">
        <f t="shared" si="16"/>
        <v>N</v>
      </c>
      <c r="Q122">
        <f t="shared" si="14"/>
        <v>0</v>
      </c>
    </row>
    <row r="123" spans="1:17">
      <c r="A123">
        <f t="shared" si="9"/>
        <v>-7</v>
      </c>
      <c r="B123" t="str">
        <f t="shared" si="10"/>
        <v>N0</v>
      </c>
      <c r="D123" t="str">
        <f t="shared" si="15"/>
        <v>C</v>
      </c>
      <c r="M123">
        <f t="shared" si="11"/>
        <v>0</v>
      </c>
      <c r="N123">
        <f t="shared" si="12"/>
        <v>0</v>
      </c>
      <c r="O123">
        <f t="shared" si="13"/>
        <v>0</v>
      </c>
      <c r="P123" t="str">
        <f t="shared" si="16"/>
        <v>N</v>
      </c>
      <c r="Q123">
        <f t="shared" si="14"/>
        <v>0</v>
      </c>
    </row>
    <row r="124" spans="1:17">
      <c r="A124">
        <f t="shared" si="9"/>
        <v>-7</v>
      </c>
      <c r="B124" t="str">
        <f t="shared" si="10"/>
        <v>N0</v>
      </c>
      <c r="D124" t="str">
        <f t="shared" si="15"/>
        <v>C</v>
      </c>
      <c r="M124">
        <f t="shared" si="11"/>
        <v>0</v>
      </c>
      <c r="N124">
        <f t="shared" si="12"/>
        <v>0</v>
      </c>
      <c r="O124">
        <f t="shared" si="13"/>
        <v>0</v>
      </c>
      <c r="P124" t="str">
        <f t="shared" si="16"/>
        <v>N</v>
      </c>
      <c r="Q124">
        <f t="shared" si="14"/>
        <v>0</v>
      </c>
    </row>
    <row r="125" spans="1:17">
      <c r="A125">
        <f t="shared" si="9"/>
        <v>-7</v>
      </c>
      <c r="B125" t="str">
        <f t="shared" si="10"/>
        <v>N0</v>
      </c>
      <c r="D125" t="str">
        <f t="shared" si="15"/>
        <v>C</v>
      </c>
      <c r="M125">
        <f t="shared" si="11"/>
        <v>0</v>
      </c>
      <c r="N125">
        <f t="shared" si="12"/>
        <v>0</v>
      </c>
      <c r="O125">
        <f t="shared" si="13"/>
        <v>0</v>
      </c>
      <c r="P125" t="str">
        <f t="shared" si="16"/>
        <v>N</v>
      </c>
      <c r="Q125">
        <f t="shared" si="14"/>
        <v>0</v>
      </c>
    </row>
    <row r="126" spans="1:17">
      <c r="A126">
        <f t="shared" si="9"/>
        <v>-7</v>
      </c>
      <c r="B126" t="str">
        <f t="shared" si="10"/>
        <v>N0</v>
      </c>
      <c r="D126" t="str">
        <f t="shared" si="15"/>
        <v>C</v>
      </c>
      <c r="M126">
        <f t="shared" si="11"/>
        <v>0</v>
      </c>
      <c r="N126">
        <f t="shared" si="12"/>
        <v>0</v>
      </c>
      <c r="O126">
        <f t="shared" si="13"/>
        <v>0</v>
      </c>
      <c r="P126" t="str">
        <f t="shared" si="16"/>
        <v>N</v>
      </c>
      <c r="Q126">
        <f t="shared" si="14"/>
        <v>0</v>
      </c>
    </row>
    <row r="127" spans="1:17">
      <c r="A127">
        <f t="shared" si="9"/>
        <v>-7</v>
      </c>
      <c r="B127" t="str">
        <f t="shared" si="10"/>
        <v>N0</v>
      </c>
      <c r="D127" t="str">
        <f t="shared" si="15"/>
        <v>C</v>
      </c>
      <c r="M127">
        <f t="shared" si="11"/>
        <v>0</v>
      </c>
      <c r="N127">
        <f t="shared" si="12"/>
        <v>0</v>
      </c>
      <c r="O127">
        <f t="shared" si="13"/>
        <v>0</v>
      </c>
      <c r="P127" t="str">
        <f t="shared" si="16"/>
        <v>N</v>
      </c>
      <c r="Q127">
        <f t="shared" si="14"/>
        <v>0</v>
      </c>
    </row>
    <row r="128" spans="1:17">
      <c r="A128">
        <f t="shared" si="9"/>
        <v>-7</v>
      </c>
      <c r="B128" t="str">
        <f t="shared" si="10"/>
        <v>N0</v>
      </c>
      <c r="D128" t="str">
        <f t="shared" si="15"/>
        <v>C</v>
      </c>
      <c r="M128">
        <f t="shared" si="11"/>
        <v>0</v>
      </c>
      <c r="N128">
        <f t="shared" si="12"/>
        <v>0</v>
      </c>
      <c r="O128">
        <f t="shared" si="13"/>
        <v>0</v>
      </c>
      <c r="P128" t="str">
        <f t="shared" si="16"/>
        <v>N</v>
      </c>
      <c r="Q128">
        <f t="shared" si="14"/>
        <v>0</v>
      </c>
    </row>
    <row r="129" spans="1:17">
      <c r="A129">
        <f t="shared" si="9"/>
        <v>-7</v>
      </c>
      <c r="B129" t="str">
        <f t="shared" si="10"/>
        <v>N0</v>
      </c>
      <c r="D129" t="str">
        <f t="shared" si="15"/>
        <v>C</v>
      </c>
      <c r="M129">
        <f t="shared" si="11"/>
        <v>0</v>
      </c>
      <c r="N129">
        <f t="shared" si="12"/>
        <v>0</v>
      </c>
      <c r="O129">
        <f t="shared" si="13"/>
        <v>0</v>
      </c>
      <c r="P129" t="str">
        <f t="shared" si="16"/>
        <v>N</v>
      </c>
      <c r="Q129">
        <f t="shared" si="14"/>
        <v>0</v>
      </c>
    </row>
    <row r="130" spans="1:17">
      <c r="A130">
        <f t="shared" si="9"/>
        <v>-7</v>
      </c>
      <c r="B130" t="str">
        <f t="shared" si="10"/>
        <v>N0</v>
      </c>
      <c r="D130" t="str">
        <f t="shared" si="15"/>
        <v>C</v>
      </c>
      <c r="M130">
        <f t="shared" si="11"/>
        <v>0</v>
      </c>
      <c r="N130">
        <f t="shared" si="12"/>
        <v>0</v>
      </c>
      <c r="O130">
        <f t="shared" si="13"/>
        <v>0</v>
      </c>
      <c r="P130" t="str">
        <f t="shared" si="16"/>
        <v>N</v>
      </c>
      <c r="Q130">
        <f t="shared" si="14"/>
        <v>0</v>
      </c>
    </row>
    <row r="131" spans="1:17">
      <c r="A131">
        <f t="shared" si="9"/>
        <v>-7</v>
      </c>
      <c r="B131" t="str">
        <f t="shared" si="10"/>
        <v>N0</v>
      </c>
      <c r="D131" t="str">
        <f t="shared" si="15"/>
        <v>C</v>
      </c>
      <c r="M131">
        <f t="shared" si="11"/>
        <v>0</v>
      </c>
      <c r="N131">
        <f t="shared" si="12"/>
        <v>0</v>
      </c>
      <c r="O131">
        <f t="shared" si="13"/>
        <v>0</v>
      </c>
      <c r="P131" t="str">
        <f t="shared" si="16"/>
        <v>N</v>
      </c>
      <c r="Q131">
        <f t="shared" si="14"/>
        <v>0</v>
      </c>
    </row>
    <row r="132" spans="1:17">
      <c r="A132">
        <f t="shared" si="9"/>
        <v>-7</v>
      </c>
      <c r="B132" t="str">
        <f t="shared" si="10"/>
        <v>N0</v>
      </c>
      <c r="D132" t="str">
        <f t="shared" si="15"/>
        <v>C</v>
      </c>
      <c r="M132">
        <f t="shared" si="11"/>
        <v>0</v>
      </c>
      <c r="N132">
        <f t="shared" si="12"/>
        <v>0</v>
      </c>
      <c r="O132">
        <f t="shared" si="13"/>
        <v>0</v>
      </c>
      <c r="P132" t="str">
        <f t="shared" si="16"/>
        <v>N</v>
      </c>
      <c r="Q132">
        <f t="shared" si="14"/>
        <v>0</v>
      </c>
    </row>
    <row r="133" spans="1:17">
      <c r="A133">
        <f t="shared" si="9"/>
        <v>-7</v>
      </c>
      <c r="B133" t="str">
        <f t="shared" si="10"/>
        <v>N0</v>
      </c>
      <c r="D133" t="str">
        <f t="shared" si="15"/>
        <v>C</v>
      </c>
      <c r="M133">
        <f t="shared" si="11"/>
        <v>0</v>
      </c>
      <c r="N133">
        <f t="shared" si="12"/>
        <v>0</v>
      </c>
      <c r="O133">
        <f t="shared" si="13"/>
        <v>0</v>
      </c>
      <c r="P133" t="str">
        <f t="shared" si="16"/>
        <v>N</v>
      </c>
      <c r="Q133">
        <f t="shared" si="14"/>
        <v>0</v>
      </c>
    </row>
    <row r="134" spans="1:17">
      <c r="A134">
        <f t="shared" ref="A134:A197" si="17">IF(D134="S",Q134,A133+Q134)</f>
        <v>-7</v>
      </c>
      <c r="B134" t="str">
        <f t="shared" ref="B134:B197" si="18">P134&amp;O134</f>
        <v>N0</v>
      </c>
      <c r="D134" t="str">
        <f t="shared" si="15"/>
        <v>C</v>
      </c>
      <c r="M134">
        <f t="shared" ref="M134:M197" si="19">IF(LEFT(G134,1)="P",REPLACE(G134,1,1,""),0)+IF(LEFT(H134,1)="P",REPLACE(H134,1,1,""),0)+IF(LEFT(I134,1)="P",REPLACE(I134,1,1,""),0)+IF(LEFT(J134,1)="P",REPLACE(J134,1,1,""),0)+IF(LEFT(K134,1)="P",REPLACE(K134,1,1,""),0)</f>
        <v>0</v>
      </c>
      <c r="N134">
        <f t="shared" ref="N134:N197" si="20">IF(LEFT(G134,1)="B",REPLACE(G134,1,1,""),0)+IF(LEFT(H134,1)="B",REPLACE(H134,1,1,""),0)+IF(LEFT(I134,1)="B",REPLACE(I134,1,1,""),0)+IF(LEFT(J134,1)="B",REPLACE(J134,1,1,""),0)+IF(LEFT(K134,1)="B",REPLACE(K134,1,1,""),0)</f>
        <v>0</v>
      </c>
      <c r="O134">
        <f t="shared" ref="O134:O197" si="21">ABS(M134-N134)</f>
        <v>0</v>
      </c>
      <c r="P134" t="str">
        <f t="shared" si="16"/>
        <v>N</v>
      </c>
      <c r="Q134">
        <f t="shared" ref="Q134:Q197" si="22">IF(C134=P134,O134,-O134)</f>
        <v>0</v>
      </c>
    </row>
    <row r="135" spans="1:17">
      <c r="A135">
        <f t="shared" si="17"/>
        <v>-7</v>
      </c>
      <c r="B135" t="str">
        <f t="shared" si="18"/>
        <v>N0</v>
      </c>
      <c r="D135" t="str">
        <f t="shared" ref="D135:D198" si="23">IF(D134="S","C",IF(A134&gt;0,"S","C"))</f>
        <v>C</v>
      </c>
      <c r="M135">
        <f t="shared" si="19"/>
        <v>0</v>
      </c>
      <c r="N135">
        <f t="shared" si="20"/>
        <v>0</v>
      </c>
      <c r="O135">
        <f t="shared" si="21"/>
        <v>0</v>
      </c>
      <c r="P135" t="str">
        <f t="shared" si="16"/>
        <v>N</v>
      </c>
      <c r="Q135">
        <f t="shared" si="22"/>
        <v>0</v>
      </c>
    </row>
    <row r="136" spans="1:17">
      <c r="A136">
        <f t="shared" si="17"/>
        <v>-7</v>
      </c>
      <c r="B136" t="str">
        <f t="shared" si="18"/>
        <v>N0</v>
      </c>
      <c r="D136" t="str">
        <f t="shared" si="23"/>
        <v>C</v>
      </c>
      <c r="M136">
        <f t="shared" si="19"/>
        <v>0</v>
      </c>
      <c r="N136">
        <f t="shared" si="20"/>
        <v>0</v>
      </c>
      <c r="O136">
        <f t="shared" si="21"/>
        <v>0</v>
      </c>
      <c r="P136" t="str">
        <f t="shared" si="16"/>
        <v>N</v>
      </c>
      <c r="Q136">
        <f t="shared" si="22"/>
        <v>0</v>
      </c>
    </row>
    <row r="137" spans="1:17">
      <c r="A137">
        <f t="shared" si="17"/>
        <v>-7</v>
      </c>
      <c r="B137" t="str">
        <f t="shared" si="18"/>
        <v>N0</v>
      </c>
      <c r="D137" t="str">
        <f t="shared" si="23"/>
        <v>C</v>
      </c>
      <c r="M137">
        <f t="shared" si="19"/>
        <v>0</v>
      </c>
      <c r="N137">
        <f t="shared" si="20"/>
        <v>0</v>
      </c>
      <c r="O137">
        <f t="shared" si="21"/>
        <v>0</v>
      </c>
      <c r="P137" t="str">
        <f t="shared" si="16"/>
        <v>N</v>
      </c>
      <c r="Q137">
        <f t="shared" si="22"/>
        <v>0</v>
      </c>
    </row>
    <row r="138" spans="1:17">
      <c r="A138">
        <f t="shared" si="17"/>
        <v>-7</v>
      </c>
      <c r="B138" t="str">
        <f t="shared" si="18"/>
        <v>N0</v>
      </c>
      <c r="D138" t="str">
        <f t="shared" si="23"/>
        <v>C</v>
      </c>
      <c r="M138">
        <f t="shared" si="19"/>
        <v>0</v>
      </c>
      <c r="N138">
        <f t="shared" si="20"/>
        <v>0</v>
      </c>
      <c r="O138">
        <f t="shared" si="21"/>
        <v>0</v>
      </c>
      <c r="P138" t="str">
        <f t="shared" si="16"/>
        <v>N</v>
      </c>
      <c r="Q138">
        <f t="shared" si="22"/>
        <v>0</v>
      </c>
    </row>
    <row r="139" spans="1:17">
      <c r="A139">
        <f t="shared" si="17"/>
        <v>-7</v>
      </c>
      <c r="B139" t="str">
        <f t="shared" si="18"/>
        <v>N0</v>
      </c>
      <c r="D139" t="str">
        <f t="shared" si="23"/>
        <v>C</v>
      </c>
      <c r="M139">
        <f t="shared" si="19"/>
        <v>0</v>
      </c>
      <c r="N139">
        <f t="shared" si="20"/>
        <v>0</v>
      </c>
      <c r="O139">
        <f t="shared" si="21"/>
        <v>0</v>
      </c>
      <c r="P139" t="str">
        <f t="shared" si="16"/>
        <v>N</v>
      </c>
      <c r="Q139">
        <f t="shared" si="22"/>
        <v>0</v>
      </c>
    </row>
    <row r="140" spans="1:17">
      <c r="A140">
        <f t="shared" si="17"/>
        <v>-7</v>
      </c>
      <c r="B140" t="str">
        <f t="shared" si="18"/>
        <v>N0</v>
      </c>
      <c r="D140" t="str">
        <f t="shared" si="23"/>
        <v>C</v>
      </c>
      <c r="M140">
        <f t="shared" si="19"/>
        <v>0</v>
      </c>
      <c r="N140">
        <f t="shared" si="20"/>
        <v>0</v>
      </c>
      <c r="O140">
        <f t="shared" si="21"/>
        <v>0</v>
      </c>
      <c r="P140" t="str">
        <f t="shared" si="16"/>
        <v>N</v>
      </c>
      <c r="Q140">
        <f t="shared" si="22"/>
        <v>0</v>
      </c>
    </row>
    <row r="141" spans="1:17">
      <c r="A141">
        <f t="shared" si="17"/>
        <v>-7</v>
      </c>
      <c r="B141" t="str">
        <f t="shared" si="18"/>
        <v>N0</v>
      </c>
      <c r="D141" t="str">
        <f t="shared" si="23"/>
        <v>C</v>
      </c>
      <c r="M141">
        <f t="shared" si="19"/>
        <v>0</v>
      </c>
      <c r="N141">
        <f t="shared" si="20"/>
        <v>0</v>
      </c>
      <c r="O141">
        <f t="shared" si="21"/>
        <v>0</v>
      </c>
      <c r="P141" t="str">
        <f t="shared" si="16"/>
        <v>N</v>
      </c>
      <c r="Q141">
        <f t="shared" si="22"/>
        <v>0</v>
      </c>
    </row>
    <row r="142" spans="1:17">
      <c r="A142">
        <f t="shared" si="17"/>
        <v>-7</v>
      </c>
      <c r="B142" t="str">
        <f t="shared" si="18"/>
        <v>N0</v>
      </c>
      <c r="D142" t="str">
        <f t="shared" si="23"/>
        <v>C</v>
      </c>
      <c r="M142">
        <f t="shared" si="19"/>
        <v>0</v>
      </c>
      <c r="N142">
        <f t="shared" si="20"/>
        <v>0</v>
      </c>
      <c r="O142">
        <f t="shared" si="21"/>
        <v>0</v>
      </c>
      <c r="P142" t="str">
        <f t="shared" si="16"/>
        <v>N</v>
      </c>
      <c r="Q142">
        <f t="shared" si="22"/>
        <v>0</v>
      </c>
    </row>
    <row r="143" spans="1:17">
      <c r="A143">
        <f t="shared" si="17"/>
        <v>-7</v>
      </c>
      <c r="B143" t="str">
        <f t="shared" si="18"/>
        <v>N0</v>
      </c>
      <c r="D143" t="str">
        <f t="shared" si="23"/>
        <v>C</v>
      </c>
      <c r="M143">
        <f t="shared" si="19"/>
        <v>0</v>
      </c>
      <c r="N143">
        <f t="shared" si="20"/>
        <v>0</v>
      </c>
      <c r="O143">
        <f t="shared" si="21"/>
        <v>0</v>
      </c>
      <c r="P143" t="str">
        <f t="shared" si="16"/>
        <v>N</v>
      </c>
      <c r="Q143">
        <f t="shared" si="22"/>
        <v>0</v>
      </c>
    </row>
    <row r="144" spans="1:17">
      <c r="A144">
        <f t="shared" si="17"/>
        <v>-7</v>
      </c>
      <c r="B144" t="str">
        <f t="shared" si="18"/>
        <v>N0</v>
      </c>
      <c r="D144" t="str">
        <f t="shared" si="23"/>
        <v>C</v>
      </c>
      <c r="M144">
        <f t="shared" si="19"/>
        <v>0</v>
      </c>
      <c r="N144">
        <f t="shared" si="20"/>
        <v>0</v>
      </c>
      <c r="O144">
        <f t="shared" si="21"/>
        <v>0</v>
      </c>
      <c r="P144" t="str">
        <f t="shared" si="16"/>
        <v>N</v>
      </c>
      <c r="Q144">
        <f t="shared" si="22"/>
        <v>0</v>
      </c>
    </row>
    <row r="145" spans="1:17">
      <c r="A145">
        <f t="shared" si="17"/>
        <v>-7</v>
      </c>
      <c r="B145" t="str">
        <f t="shared" si="18"/>
        <v>N0</v>
      </c>
      <c r="D145" t="str">
        <f t="shared" si="23"/>
        <v>C</v>
      </c>
      <c r="M145">
        <f t="shared" si="19"/>
        <v>0</v>
      </c>
      <c r="N145">
        <f t="shared" si="20"/>
        <v>0</v>
      </c>
      <c r="O145">
        <f t="shared" si="21"/>
        <v>0</v>
      </c>
      <c r="P145" t="str">
        <f t="shared" si="16"/>
        <v>N</v>
      </c>
      <c r="Q145">
        <f t="shared" si="22"/>
        <v>0</v>
      </c>
    </row>
    <row r="146" spans="1:17">
      <c r="A146">
        <f t="shared" si="17"/>
        <v>-7</v>
      </c>
      <c r="B146" t="str">
        <f t="shared" si="18"/>
        <v>N0</v>
      </c>
      <c r="D146" t="str">
        <f t="shared" si="23"/>
        <v>C</v>
      </c>
      <c r="M146">
        <f t="shared" si="19"/>
        <v>0</v>
      </c>
      <c r="N146">
        <f t="shared" si="20"/>
        <v>0</v>
      </c>
      <c r="O146">
        <f t="shared" si="21"/>
        <v>0</v>
      </c>
      <c r="P146" t="str">
        <f t="shared" si="16"/>
        <v>N</v>
      </c>
      <c r="Q146">
        <f t="shared" si="22"/>
        <v>0</v>
      </c>
    </row>
    <row r="147" spans="1:17">
      <c r="A147">
        <f t="shared" si="17"/>
        <v>-7</v>
      </c>
      <c r="B147" t="str">
        <f t="shared" si="18"/>
        <v>N0</v>
      </c>
      <c r="D147" t="str">
        <f t="shared" si="23"/>
        <v>C</v>
      </c>
      <c r="M147">
        <f t="shared" si="19"/>
        <v>0</v>
      </c>
      <c r="N147">
        <f t="shared" si="20"/>
        <v>0</v>
      </c>
      <c r="O147">
        <f t="shared" si="21"/>
        <v>0</v>
      </c>
      <c r="P147" t="str">
        <f t="shared" si="16"/>
        <v>N</v>
      </c>
      <c r="Q147">
        <f t="shared" si="22"/>
        <v>0</v>
      </c>
    </row>
    <row r="148" spans="1:17">
      <c r="A148">
        <f t="shared" si="17"/>
        <v>-7</v>
      </c>
      <c r="B148" t="str">
        <f t="shared" si="18"/>
        <v>N0</v>
      </c>
      <c r="D148" t="str">
        <f t="shared" si="23"/>
        <v>C</v>
      </c>
      <c r="M148">
        <f t="shared" si="19"/>
        <v>0</v>
      </c>
      <c r="N148">
        <f t="shared" si="20"/>
        <v>0</v>
      </c>
      <c r="O148">
        <f t="shared" si="21"/>
        <v>0</v>
      </c>
      <c r="P148" t="str">
        <f t="shared" si="16"/>
        <v>N</v>
      </c>
      <c r="Q148">
        <f t="shared" si="22"/>
        <v>0</v>
      </c>
    </row>
    <row r="149" spans="1:17">
      <c r="A149">
        <f t="shared" si="17"/>
        <v>-7</v>
      </c>
      <c r="B149" t="str">
        <f t="shared" si="18"/>
        <v>N0</v>
      </c>
      <c r="D149" t="str">
        <f t="shared" si="23"/>
        <v>C</v>
      </c>
      <c r="M149">
        <f t="shared" si="19"/>
        <v>0</v>
      </c>
      <c r="N149">
        <f t="shared" si="20"/>
        <v>0</v>
      </c>
      <c r="O149">
        <f t="shared" si="21"/>
        <v>0</v>
      </c>
      <c r="P149" t="str">
        <f t="shared" si="16"/>
        <v>N</v>
      </c>
      <c r="Q149">
        <f t="shared" si="22"/>
        <v>0</v>
      </c>
    </row>
    <row r="150" spans="1:17">
      <c r="A150">
        <f t="shared" si="17"/>
        <v>-7</v>
      </c>
      <c r="B150" t="str">
        <f t="shared" si="18"/>
        <v>N0</v>
      </c>
      <c r="D150" t="str">
        <f t="shared" si="23"/>
        <v>C</v>
      </c>
      <c r="M150">
        <f t="shared" si="19"/>
        <v>0</v>
      </c>
      <c r="N150">
        <f t="shared" si="20"/>
        <v>0</v>
      </c>
      <c r="O150">
        <f t="shared" si="21"/>
        <v>0</v>
      </c>
      <c r="P150" t="str">
        <f t="shared" si="16"/>
        <v>N</v>
      </c>
      <c r="Q150">
        <f t="shared" si="22"/>
        <v>0</v>
      </c>
    </row>
    <row r="151" spans="1:17">
      <c r="A151">
        <f t="shared" si="17"/>
        <v>-7</v>
      </c>
      <c r="B151" t="str">
        <f t="shared" si="18"/>
        <v>N0</v>
      </c>
      <c r="D151" t="str">
        <f t="shared" si="23"/>
        <v>C</v>
      </c>
      <c r="M151">
        <f t="shared" si="19"/>
        <v>0</v>
      </c>
      <c r="N151">
        <f t="shared" si="20"/>
        <v>0</v>
      </c>
      <c r="O151">
        <f t="shared" si="21"/>
        <v>0</v>
      </c>
      <c r="P151" t="str">
        <f t="shared" si="16"/>
        <v>N</v>
      </c>
      <c r="Q151">
        <f t="shared" si="22"/>
        <v>0</v>
      </c>
    </row>
    <row r="152" spans="1:17">
      <c r="A152">
        <f t="shared" si="17"/>
        <v>-7</v>
      </c>
      <c r="B152" t="str">
        <f t="shared" si="18"/>
        <v>N0</v>
      </c>
      <c r="D152" t="str">
        <f t="shared" si="23"/>
        <v>C</v>
      </c>
      <c r="M152">
        <f t="shared" si="19"/>
        <v>0</v>
      </c>
      <c r="N152">
        <f t="shared" si="20"/>
        <v>0</v>
      </c>
      <c r="O152">
        <f t="shared" si="21"/>
        <v>0</v>
      </c>
      <c r="P152" t="str">
        <f t="shared" si="16"/>
        <v>N</v>
      </c>
      <c r="Q152">
        <f t="shared" si="22"/>
        <v>0</v>
      </c>
    </row>
    <row r="153" spans="1:17">
      <c r="A153">
        <f t="shared" si="17"/>
        <v>-7</v>
      </c>
      <c r="B153" t="str">
        <f t="shared" si="18"/>
        <v>N0</v>
      </c>
      <c r="D153" t="str">
        <f t="shared" si="23"/>
        <v>C</v>
      </c>
      <c r="M153">
        <f t="shared" si="19"/>
        <v>0</v>
      </c>
      <c r="N153">
        <f t="shared" si="20"/>
        <v>0</v>
      </c>
      <c r="O153">
        <f t="shared" si="21"/>
        <v>0</v>
      </c>
      <c r="P153" t="str">
        <f t="shared" si="16"/>
        <v>N</v>
      </c>
      <c r="Q153">
        <f t="shared" si="22"/>
        <v>0</v>
      </c>
    </row>
    <row r="154" spans="1:17">
      <c r="A154">
        <f t="shared" si="17"/>
        <v>-7</v>
      </c>
      <c r="B154" t="str">
        <f t="shared" si="18"/>
        <v>N0</v>
      </c>
      <c r="D154" t="str">
        <f t="shared" si="23"/>
        <v>C</v>
      </c>
      <c r="M154">
        <f t="shared" si="19"/>
        <v>0</v>
      </c>
      <c r="N154">
        <f t="shared" si="20"/>
        <v>0</v>
      </c>
      <c r="O154">
        <f t="shared" si="21"/>
        <v>0</v>
      </c>
      <c r="P154" t="str">
        <f t="shared" ref="P154:P217" si="24">IF(M154&gt;N154,"P",IF(M154=N154,"N","B"))</f>
        <v>N</v>
      </c>
      <c r="Q154">
        <f t="shared" si="22"/>
        <v>0</v>
      </c>
    </row>
    <row r="155" spans="1:17">
      <c r="A155">
        <f t="shared" si="17"/>
        <v>-7</v>
      </c>
      <c r="B155" t="str">
        <f t="shared" si="18"/>
        <v>N0</v>
      </c>
      <c r="D155" t="str">
        <f t="shared" si="23"/>
        <v>C</v>
      </c>
      <c r="M155">
        <f t="shared" si="19"/>
        <v>0</v>
      </c>
      <c r="N155">
        <f t="shared" si="20"/>
        <v>0</v>
      </c>
      <c r="O155">
        <f t="shared" si="21"/>
        <v>0</v>
      </c>
      <c r="P155" t="str">
        <f t="shared" si="24"/>
        <v>N</v>
      </c>
      <c r="Q155">
        <f t="shared" si="22"/>
        <v>0</v>
      </c>
    </row>
    <row r="156" spans="1:17">
      <c r="A156">
        <f t="shared" si="17"/>
        <v>-7</v>
      </c>
      <c r="B156" t="str">
        <f t="shared" si="18"/>
        <v>N0</v>
      </c>
      <c r="D156" t="str">
        <f t="shared" si="23"/>
        <v>C</v>
      </c>
      <c r="M156">
        <f t="shared" si="19"/>
        <v>0</v>
      </c>
      <c r="N156">
        <f t="shared" si="20"/>
        <v>0</v>
      </c>
      <c r="O156">
        <f t="shared" si="21"/>
        <v>0</v>
      </c>
      <c r="P156" t="str">
        <f t="shared" si="24"/>
        <v>N</v>
      </c>
      <c r="Q156">
        <f t="shared" si="22"/>
        <v>0</v>
      </c>
    </row>
    <row r="157" spans="1:17">
      <c r="A157">
        <f t="shared" si="17"/>
        <v>-7</v>
      </c>
      <c r="B157" t="str">
        <f t="shared" si="18"/>
        <v>N0</v>
      </c>
      <c r="D157" t="str">
        <f t="shared" si="23"/>
        <v>C</v>
      </c>
      <c r="M157">
        <f t="shared" si="19"/>
        <v>0</v>
      </c>
      <c r="N157">
        <f t="shared" si="20"/>
        <v>0</v>
      </c>
      <c r="O157">
        <f t="shared" si="21"/>
        <v>0</v>
      </c>
      <c r="P157" t="str">
        <f t="shared" si="24"/>
        <v>N</v>
      </c>
      <c r="Q157">
        <f t="shared" si="22"/>
        <v>0</v>
      </c>
    </row>
    <row r="158" spans="1:17">
      <c r="A158">
        <f t="shared" si="17"/>
        <v>-7</v>
      </c>
      <c r="B158" t="str">
        <f t="shared" si="18"/>
        <v>N0</v>
      </c>
      <c r="D158" t="str">
        <f t="shared" si="23"/>
        <v>C</v>
      </c>
      <c r="M158">
        <f t="shared" si="19"/>
        <v>0</v>
      </c>
      <c r="N158">
        <f t="shared" si="20"/>
        <v>0</v>
      </c>
      <c r="O158">
        <f t="shared" si="21"/>
        <v>0</v>
      </c>
      <c r="P158" t="str">
        <f t="shared" si="24"/>
        <v>N</v>
      </c>
      <c r="Q158">
        <f t="shared" si="22"/>
        <v>0</v>
      </c>
    </row>
    <row r="159" spans="1:17">
      <c r="A159">
        <f t="shared" si="17"/>
        <v>-7</v>
      </c>
      <c r="B159" t="str">
        <f t="shared" si="18"/>
        <v>N0</v>
      </c>
      <c r="D159" t="str">
        <f t="shared" si="23"/>
        <v>C</v>
      </c>
      <c r="M159">
        <f t="shared" si="19"/>
        <v>0</v>
      </c>
      <c r="N159">
        <f t="shared" si="20"/>
        <v>0</v>
      </c>
      <c r="O159">
        <f t="shared" si="21"/>
        <v>0</v>
      </c>
      <c r="P159" t="str">
        <f t="shared" si="24"/>
        <v>N</v>
      </c>
      <c r="Q159">
        <f t="shared" si="22"/>
        <v>0</v>
      </c>
    </row>
    <row r="160" spans="1:17">
      <c r="A160">
        <f t="shared" si="17"/>
        <v>-7</v>
      </c>
      <c r="B160" t="str">
        <f t="shared" si="18"/>
        <v>N0</v>
      </c>
      <c r="D160" t="str">
        <f t="shared" si="23"/>
        <v>C</v>
      </c>
      <c r="M160">
        <f t="shared" si="19"/>
        <v>0</v>
      </c>
      <c r="N160">
        <f t="shared" si="20"/>
        <v>0</v>
      </c>
      <c r="O160">
        <f t="shared" si="21"/>
        <v>0</v>
      </c>
      <c r="P160" t="str">
        <f t="shared" si="24"/>
        <v>N</v>
      </c>
      <c r="Q160">
        <f t="shared" si="22"/>
        <v>0</v>
      </c>
    </row>
    <row r="161" spans="1:17">
      <c r="A161">
        <f t="shared" si="17"/>
        <v>-7</v>
      </c>
      <c r="B161" t="str">
        <f t="shared" si="18"/>
        <v>N0</v>
      </c>
      <c r="D161" t="str">
        <f t="shared" si="23"/>
        <v>C</v>
      </c>
      <c r="M161">
        <f t="shared" si="19"/>
        <v>0</v>
      </c>
      <c r="N161">
        <f t="shared" si="20"/>
        <v>0</v>
      </c>
      <c r="O161">
        <f t="shared" si="21"/>
        <v>0</v>
      </c>
      <c r="P161" t="str">
        <f t="shared" si="24"/>
        <v>N</v>
      </c>
      <c r="Q161">
        <f t="shared" si="22"/>
        <v>0</v>
      </c>
    </row>
    <row r="162" spans="1:17">
      <c r="A162">
        <f t="shared" si="17"/>
        <v>-7</v>
      </c>
      <c r="B162" t="str">
        <f t="shared" si="18"/>
        <v>N0</v>
      </c>
      <c r="D162" t="str">
        <f t="shared" si="23"/>
        <v>C</v>
      </c>
      <c r="M162">
        <f t="shared" si="19"/>
        <v>0</v>
      </c>
      <c r="N162">
        <f t="shared" si="20"/>
        <v>0</v>
      </c>
      <c r="O162">
        <f t="shared" si="21"/>
        <v>0</v>
      </c>
      <c r="P162" t="str">
        <f t="shared" si="24"/>
        <v>N</v>
      </c>
      <c r="Q162">
        <f t="shared" si="22"/>
        <v>0</v>
      </c>
    </row>
    <row r="163" spans="1:17">
      <c r="A163">
        <f t="shared" si="17"/>
        <v>-7</v>
      </c>
      <c r="B163" t="str">
        <f t="shared" si="18"/>
        <v>N0</v>
      </c>
      <c r="D163" t="str">
        <f t="shared" si="23"/>
        <v>C</v>
      </c>
      <c r="M163">
        <f t="shared" si="19"/>
        <v>0</v>
      </c>
      <c r="N163">
        <f t="shared" si="20"/>
        <v>0</v>
      </c>
      <c r="O163">
        <f t="shared" si="21"/>
        <v>0</v>
      </c>
      <c r="P163" t="str">
        <f t="shared" si="24"/>
        <v>N</v>
      </c>
      <c r="Q163">
        <f t="shared" si="22"/>
        <v>0</v>
      </c>
    </row>
    <row r="164" spans="1:17">
      <c r="A164">
        <f t="shared" si="17"/>
        <v>-7</v>
      </c>
      <c r="B164" t="str">
        <f t="shared" si="18"/>
        <v>N0</v>
      </c>
      <c r="D164" t="str">
        <f t="shared" si="23"/>
        <v>C</v>
      </c>
      <c r="M164">
        <f t="shared" si="19"/>
        <v>0</v>
      </c>
      <c r="N164">
        <f t="shared" si="20"/>
        <v>0</v>
      </c>
      <c r="O164">
        <f t="shared" si="21"/>
        <v>0</v>
      </c>
      <c r="P164" t="str">
        <f t="shared" si="24"/>
        <v>N</v>
      </c>
      <c r="Q164">
        <f t="shared" si="22"/>
        <v>0</v>
      </c>
    </row>
    <row r="165" spans="1:17">
      <c r="A165">
        <f t="shared" si="17"/>
        <v>-7</v>
      </c>
      <c r="B165" t="str">
        <f t="shared" si="18"/>
        <v>N0</v>
      </c>
      <c r="D165" t="str">
        <f t="shared" si="23"/>
        <v>C</v>
      </c>
      <c r="M165">
        <f t="shared" si="19"/>
        <v>0</v>
      </c>
      <c r="N165">
        <f t="shared" si="20"/>
        <v>0</v>
      </c>
      <c r="O165">
        <f t="shared" si="21"/>
        <v>0</v>
      </c>
      <c r="P165" t="str">
        <f t="shared" si="24"/>
        <v>N</v>
      </c>
      <c r="Q165">
        <f t="shared" si="22"/>
        <v>0</v>
      </c>
    </row>
    <row r="166" spans="1:17">
      <c r="A166">
        <f t="shared" si="17"/>
        <v>-7</v>
      </c>
      <c r="B166" t="str">
        <f t="shared" si="18"/>
        <v>N0</v>
      </c>
      <c r="D166" t="str">
        <f t="shared" si="23"/>
        <v>C</v>
      </c>
      <c r="M166">
        <f t="shared" si="19"/>
        <v>0</v>
      </c>
      <c r="N166">
        <f t="shared" si="20"/>
        <v>0</v>
      </c>
      <c r="O166">
        <f t="shared" si="21"/>
        <v>0</v>
      </c>
      <c r="P166" t="str">
        <f t="shared" si="24"/>
        <v>N</v>
      </c>
      <c r="Q166">
        <f t="shared" si="22"/>
        <v>0</v>
      </c>
    </row>
    <row r="167" spans="1:17">
      <c r="A167">
        <f t="shared" si="17"/>
        <v>-7</v>
      </c>
      <c r="B167" t="str">
        <f t="shared" si="18"/>
        <v>N0</v>
      </c>
      <c r="D167" t="str">
        <f t="shared" si="23"/>
        <v>C</v>
      </c>
      <c r="M167">
        <f t="shared" si="19"/>
        <v>0</v>
      </c>
      <c r="N167">
        <f t="shared" si="20"/>
        <v>0</v>
      </c>
      <c r="O167">
        <f t="shared" si="21"/>
        <v>0</v>
      </c>
      <c r="P167" t="str">
        <f t="shared" si="24"/>
        <v>N</v>
      </c>
      <c r="Q167">
        <f t="shared" si="22"/>
        <v>0</v>
      </c>
    </row>
    <row r="168" spans="1:17">
      <c r="A168">
        <f t="shared" si="17"/>
        <v>-7</v>
      </c>
      <c r="B168" t="str">
        <f t="shared" si="18"/>
        <v>N0</v>
      </c>
      <c r="D168" t="str">
        <f t="shared" si="23"/>
        <v>C</v>
      </c>
      <c r="M168">
        <f t="shared" si="19"/>
        <v>0</v>
      </c>
      <c r="N168">
        <f t="shared" si="20"/>
        <v>0</v>
      </c>
      <c r="O168">
        <f t="shared" si="21"/>
        <v>0</v>
      </c>
      <c r="P168" t="str">
        <f t="shared" si="24"/>
        <v>N</v>
      </c>
      <c r="Q168">
        <f t="shared" si="22"/>
        <v>0</v>
      </c>
    </row>
    <row r="169" spans="1:17">
      <c r="A169">
        <f t="shared" si="17"/>
        <v>-7</v>
      </c>
      <c r="B169" t="str">
        <f t="shared" si="18"/>
        <v>N0</v>
      </c>
      <c r="D169" t="str">
        <f t="shared" si="23"/>
        <v>C</v>
      </c>
      <c r="M169">
        <f t="shared" si="19"/>
        <v>0</v>
      </c>
      <c r="N169">
        <f t="shared" si="20"/>
        <v>0</v>
      </c>
      <c r="O169">
        <f t="shared" si="21"/>
        <v>0</v>
      </c>
      <c r="P169" t="str">
        <f t="shared" si="24"/>
        <v>N</v>
      </c>
      <c r="Q169">
        <f t="shared" si="22"/>
        <v>0</v>
      </c>
    </row>
    <row r="170" spans="1:17">
      <c r="A170">
        <f t="shared" si="17"/>
        <v>-7</v>
      </c>
      <c r="B170" t="str">
        <f t="shared" si="18"/>
        <v>N0</v>
      </c>
      <c r="D170" t="str">
        <f t="shared" si="23"/>
        <v>C</v>
      </c>
      <c r="M170">
        <f t="shared" si="19"/>
        <v>0</v>
      </c>
      <c r="N170">
        <f t="shared" si="20"/>
        <v>0</v>
      </c>
      <c r="O170">
        <f t="shared" si="21"/>
        <v>0</v>
      </c>
      <c r="P170" t="str">
        <f t="shared" si="24"/>
        <v>N</v>
      </c>
      <c r="Q170">
        <f t="shared" si="22"/>
        <v>0</v>
      </c>
    </row>
    <row r="171" spans="1:17">
      <c r="A171">
        <f t="shared" si="17"/>
        <v>-7</v>
      </c>
      <c r="B171" t="str">
        <f t="shared" si="18"/>
        <v>N0</v>
      </c>
      <c r="D171" t="str">
        <f t="shared" si="23"/>
        <v>C</v>
      </c>
      <c r="M171">
        <f t="shared" si="19"/>
        <v>0</v>
      </c>
      <c r="N171">
        <f t="shared" si="20"/>
        <v>0</v>
      </c>
      <c r="O171">
        <f t="shared" si="21"/>
        <v>0</v>
      </c>
      <c r="P171" t="str">
        <f t="shared" si="24"/>
        <v>N</v>
      </c>
      <c r="Q171">
        <f t="shared" si="22"/>
        <v>0</v>
      </c>
    </row>
    <row r="172" spans="1:17">
      <c r="A172">
        <f t="shared" si="17"/>
        <v>-7</v>
      </c>
      <c r="B172" t="str">
        <f t="shared" si="18"/>
        <v>N0</v>
      </c>
      <c r="D172" t="str">
        <f t="shared" si="23"/>
        <v>C</v>
      </c>
      <c r="M172">
        <f t="shared" si="19"/>
        <v>0</v>
      </c>
      <c r="N172">
        <f t="shared" si="20"/>
        <v>0</v>
      </c>
      <c r="O172">
        <f t="shared" si="21"/>
        <v>0</v>
      </c>
      <c r="P172" t="str">
        <f t="shared" si="24"/>
        <v>N</v>
      </c>
      <c r="Q172">
        <f t="shared" si="22"/>
        <v>0</v>
      </c>
    </row>
    <row r="173" spans="1:17">
      <c r="A173">
        <f t="shared" si="17"/>
        <v>-7</v>
      </c>
      <c r="B173" t="str">
        <f t="shared" si="18"/>
        <v>N0</v>
      </c>
      <c r="D173" t="str">
        <f t="shared" si="23"/>
        <v>C</v>
      </c>
      <c r="M173">
        <f t="shared" si="19"/>
        <v>0</v>
      </c>
      <c r="N173">
        <f t="shared" si="20"/>
        <v>0</v>
      </c>
      <c r="O173">
        <f t="shared" si="21"/>
        <v>0</v>
      </c>
      <c r="P173" t="str">
        <f t="shared" si="24"/>
        <v>N</v>
      </c>
      <c r="Q173">
        <f t="shared" si="22"/>
        <v>0</v>
      </c>
    </row>
    <row r="174" spans="1:17">
      <c r="A174">
        <f t="shared" si="17"/>
        <v>-7</v>
      </c>
      <c r="B174" t="str">
        <f t="shared" si="18"/>
        <v>N0</v>
      </c>
      <c r="D174" t="str">
        <f t="shared" si="23"/>
        <v>C</v>
      </c>
      <c r="M174">
        <f t="shared" si="19"/>
        <v>0</v>
      </c>
      <c r="N174">
        <f t="shared" si="20"/>
        <v>0</v>
      </c>
      <c r="O174">
        <f t="shared" si="21"/>
        <v>0</v>
      </c>
      <c r="P174" t="str">
        <f t="shared" si="24"/>
        <v>N</v>
      </c>
      <c r="Q174">
        <f t="shared" si="22"/>
        <v>0</v>
      </c>
    </row>
    <row r="175" spans="1:17">
      <c r="A175">
        <f t="shared" si="17"/>
        <v>-7</v>
      </c>
      <c r="B175" t="str">
        <f t="shared" si="18"/>
        <v>N0</v>
      </c>
      <c r="D175" t="str">
        <f t="shared" si="23"/>
        <v>C</v>
      </c>
      <c r="M175">
        <f t="shared" si="19"/>
        <v>0</v>
      </c>
      <c r="N175">
        <f t="shared" si="20"/>
        <v>0</v>
      </c>
      <c r="O175">
        <f t="shared" si="21"/>
        <v>0</v>
      </c>
      <c r="P175" t="str">
        <f t="shared" si="24"/>
        <v>N</v>
      </c>
      <c r="Q175">
        <f t="shared" si="22"/>
        <v>0</v>
      </c>
    </row>
    <row r="176" spans="1:17">
      <c r="A176">
        <f t="shared" si="17"/>
        <v>-7</v>
      </c>
      <c r="B176" t="str">
        <f t="shared" si="18"/>
        <v>N0</v>
      </c>
      <c r="D176" t="str">
        <f t="shared" si="23"/>
        <v>C</v>
      </c>
      <c r="M176">
        <f t="shared" si="19"/>
        <v>0</v>
      </c>
      <c r="N176">
        <f t="shared" si="20"/>
        <v>0</v>
      </c>
      <c r="O176">
        <f t="shared" si="21"/>
        <v>0</v>
      </c>
      <c r="P176" t="str">
        <f t="shared" si="24"/>
        <v>N</v>
      </c>
      <c r="Q176">
        <f t="shared" si="22"/>
        <v>0</v>
      </c>
    </row>
    <row r="177" spans="1:17">
      <c r="A177">
        <f t="shared" si="17"/>
        <v>-7</v>
      </c>
      <c r="B177" t="str">
        <f t="shared" si="18"/>
        <v>N0</v>
      </c>
      <c r="D177" t="str">
        <f t="shared" si="23"/>
        <v>C</v>
      </c>
      <c r="M177">
        <f t="shared" si="19"/>
        <v>0</v>
      </c>
      <c r="N177">
        <f t="shared" si="20"/>
        <v>0</v>
      </c>
      <c r="O177">
        <f t="shared" si="21"/>
        <v>0</v>
      </c>
      <c r="P177" t="str">
        <f t="shared" si="24"/>
        <v>N</v>
      </c>
      <c r="Q177">
        <f t="shared" si="22"/>
        <v>0</v>
      </c>
    </row>
    <row r="178" spans="1:17">
      <c r="A178">
        <f t="shared" si="17"/>
        <v>-7</v>
      </c>
      <c r="B178" t="str">
        <f t="shared" si="18"/>
        <v>N0</v>
      </c>
      <c r="D178" t="str">
        <f t="shared" si="23"/>
        <v>C</v>
      </c>
      <c r="M178">
        <f t="shared" si="19"/>
        <v>0</v>
      </c>
      <c r="N178">
        <f t="shared" si="20"/>
        <v>0</v>
      </c>
      <c r="O178">
        <f t="shared" si="21"/>
        <v>0</v>
      </c>
      <c r="P178" t="str">
        <f t="shared" si="24"/>
        <v>N</v>
      </c>
      <c r="Q178">
        <f t="shared" si="22"/>
        <v>0</v>
      </c>
    </row>
    <row r="179" spans="1:17">
      <c r="A179">
        <f t="shared" si="17"/>
        <v>-7</v>
      </c>
      <c r="B179" t="str">
        <f t="shared" si="18"/>
        <v>N0</v>
      </c>
      <c r="D179" t="str">
        <f t="shared" si="23"/>
        <v>C</v>
      </c>
      <c r="M179">
        <f t="shared" si="19"/>
        <v>0</v>
      </c>
      <c r="N179">
        <f t="shared" si="20"/>
        <v>0</v>
      </c>
      <c r="O179">
        <f t="shared" si="21"/>
        <v>0</v>
      </c>
      <c r="P179" t="str">
        <f t="shared" si="24"/>
        <v>N</v>
      </c>
      <c r="Q179">
        <f t="shared" si="22"/>
        <v>0</v>
      </c>
    </row>
    <row r="180" spans="1:17">
      <c r="A180">
        <f t="shared" si="17"/>
        <v>-7</v>
      </c>
      <c r="B180" t="str">
        <f t="shared" si="18"/>
        <v>N0</v>
      </c>
      <c r="D180" t="str">
        <f t="shared" si="23"/>
        <v>C</v>
      </c>
      <c r="M180">
        <f t="shared" si="19"/>
        <v>0</v>
      </c>
      <c r="N180">
        <f t="shared" si="20"/>
        <v>0</v>
      </c>
      <c r="O180">
        <f t="shared" si="21"/>
        <v>0</v>
      </c>
      <c r="P180" t="str">
        <f t="shared" si="24"/>
        <v>N</v>
      </c>
      <c r="Q180">
        <f t="shared" si="22"/>
        <v>0</v>
      </c>
    </row>
    <row r="181" spans="1:17">
      <c r="A181">
        <f t="shared" si="17"/>
        <v>-7</v>
      </c>
      <c r="B181" t="str">
        <f t="shared" si="18"/>
        <v>N0</v>
      </c>
      <c r="D181" t="str">
        <f t="shared" si="23"/>
        <v>C</v>
      </c>
      <c r="M181">
        <f t="shared" si="19"/>
        <v>0</v>
      </c>
      <c r="N181">
        <f t="shared" si="20"/>
        <v>0</v>
      </c>
      <c r="O181">
        <f t="shared" si="21"/>
        <v>0</v>
      </c>
      <c r="P181" t="str">
        <f t="shared" si="24"/>
        <v>N</v>
      </c>
      <c r="Q181">
        <f t="shared" si="22"/>
        <v>0</v>
      </c>
    </row>
    <row r="182" spans="1:17">
      <c r="A182">
        <f t="shared" si="17"/>
        <v>-7</v>
      </c>
      <c r="B182" t="str">
        <f t="shared" si="18"/>
        <v>N0</v>
      </c>
      <c r="D182" t="str">
        <f t="shared" si="23"/>
        <v>C</v>
      </c>
      <c r="M182">
        <f t="shared" si="19"/>
        <v>0</v>
      </c>
      <c r="N182">
        <f t="shared" si="20"/>
        <v>0</v>
      </c>
      <c r="O182">
        <f t="shared" si="21"/>
        <v>0</v>
      </c>
      <c r="P182" t="str">
        <f t="shared" si="24"/>
        <v>N</v>
      </c>
      <c r="Q182">
        <f t="shared" si="22"/>
        <v>0</v>
      </c>
    </row>
    <row r="183" spans="1:17">
      <c r="A183">
        <f t="shared" si="17"/>
        <v>-7</v>
      </c>
      <c r="B183" t="str">
        <f t="shared" si="18"/>
        <v>N0</v>
      </c>
      <c r="D183" t="str">
        <f t="shared" si="23"/>
        <v>C</v>
      </c>
      <c r="M183">
        <f t="shared" si="19"/>
        <v>0</v>
      </c>
      <c r="N183">
        <f t="shared" si="20"/>
        <v>0</v>
      </c>
      <c r="O183">
        <f t="shared" si="21"/>
        <v>0</v>
      </c>
      <c r="P183" t="str">
        <f t="shared" si="24"/>
        <v>N</v>
      </c>
      <c r="Q183">
        <f t="shared" si="22"/>
        <v>0</v>
      </c>
    </row>
    <row r="184" spans="1:17">
      <c r="A184">
        <f t="shared" si="17"/>
        <v>-7</v>
      </c>
      <c r="B184" t="str">
        <f t="shared" si="18"/>
        <v>N0</v>
      </c>
      <c r="D184" t="str">
        <f t="shared" si="23"/>
        <v>C</v>
      </c>
      <c r="M184">
        <f t="shared" si="19"/>
        <v>0</v>
      </c>
      <c r="N184">
        <f t="shared" si="20"/>
        <v>0</v>
      </c>
      <c r="O184">
        <f t="shared" si="21"/>
        <v>0</v>
      </c>
      <c r="P184" t="str">
        <f t="shared" si="24"/>
        <v>N</v>
      </c>
      <c r="Q184">
        <f t="shared" si="22"/>
        <v>0</v>
      </c>
    </row>
    <row r="185" spans="1:17">
      <c r="A185">
        <f t="shared" si="17"/>
        <v>-7</v>
      </c>
      <c r="B185" t="str">
        <f t="shared" si="18"/>
        <v>N0</v>
      </c>
      <c r="D185" t="str">
        <f t="shared" si="23"/>
        <v>C</v>
      </c>
      <c r="M185">
        <f t="shared" si="19"/>
        <v>0</v>
      </c>
      <c r="N185">
        <f t="shared" si="20"/>
        <v>0</v>
      </c>
      <c r="O185">
        <f t="shared" si="21"/>
        <v>0</v>
      </c>
      <c r="P185" t="str">
        <f t="shared" si="24"/>
        <v>N</v>
      </c>
      <c r="Q185">
        <f t="shared" si="22"/>
        <v>0</v>
      </c>
    </row>
    <row r="186" spans="1:17">
      <c r="A186">
        <f t="shared" si="17"/>
        <v>-7</v>
      </c>
      <c r="B186" t="str">
        <f t="shared" si="18"/>
        <v>N0</v>
      </c>
      <c r="D186" t="str">
        <f t="shared" si="23"/>
        <v>C</v>
      </c>
      <c r="M186">
        <f t="shared" si="19"/>
        <v>0</v>
      </c>
      <c r="N186">
        <f t="shared" si="20"/>
        <v>0</v>
      </c>
      <c r="O186">
        <f t="shared" si="21"/>
        <v>0</v>
      </c>
      <c r="P186" t="str">
        <f t="shared" si="24"/>
        <v>N</v>
      </c>
      <c r="Q186">
        <f t="shared" si="22"/>
        <v>0</v>
      </c>
    </row>
    <row r="187" spans="1:17">
      <c r="A187">
        <f t="shared" si="17"/>
        <v>-7</v>
      </c>
      <c r="B187" t="str">
        <f t="shared" si="18"/>
        <v>N0</v>
      </c>
      <c r="D187" t="str">
        <f t="shared" si="23"/>
        <v>C</v>
      </c>
      <c r="M187">
        <f t="shared" si="19"/>
        <v>0</v>
      </c>
      <c r="N187">
        <f t="shared" si="20"/>
        <v>0</v>
      </c>
      <c r="O187">
        <f t="shared" si="21"/>
        <v>0</v>
      </c>
      <c r="P187" t="str">
        <f t="shared" si="24"/>
        <v>N</v>
      </c>
      <c r="Q187">
        <f t="shared" si="22"/>
        <v>0</v>
      </c>
    </row>
    <row r="188" spans="1:17">
      <c r="A188">
        <f t="shared" si="17"/>
        <v>-7</v>
      </c>
      <c r="B188" t="str">
        <f t="shared" si="18"/>
        <v>N0</v>
      </c>
      <c r="D188" t="str">
        <f t="shared" si="23"/>
        <v>C</v>
      </c>
      <c r="M188">
        <f t="shared" si="19"/>
        <v>0</v>
      </c>
      <c r="N188">
        <f t="shared" si="20"/>
        <v>0</v>
      </c>
      <c r="O188">
        <f t="shared" si="21"/>
        <v>0</v>
      </c>
      <c r="P188" t="str">
        <f t="shared" si="24"/>
        <v>N</v>
      </c>
      <c r="Q188">
        <f t="shared" si="22"/>
        <v>0</v>
      </c>
    </row>
    <row r="189" spans="1:17">
      <c r="A189">
        <f t="shared" si="17"/>
        <v>-7</v>
      </c>
      <c r="B189" t="str">
        <f t="shared" si="18"/>
        <v>N0</v>
      </c>
      <c r="D189" t="str">
        <f t="shared" si="23"/>
        <v>C</v>
      </c>
      <c r="M189">
        <f t="shared" si="19"/>
        <v>0</v>
      </c>
      <c r="N189">
        <f t="shared" si="20"/>
        <v>0</v>
      </c>
      <c r="O189">
        <f t="shared" si="21"/>
        <v>0</v>
      </c>
      <c r="P189" t="str">
        <f t="shared" si="24"/>
        <v>N</v>
      </c>
      <c r="Q189">
        <f t="shared" si="22"/>
        <v>0</v>
      </c>
    </row>
    <row r="190" spans="1:17">
      <c r="A190">
        <f t="shared" si="17"/>
        <v>-7</v>
      </c>
      <c r="B190" t="str">
        <f t="shared" si="18"/>
        <v>N0</v>
      </c>
      <c r="D190" t="str">
        <f t="shared" si="23"/>
        <v>C</v>
      </c>
      <c r="M190">
        <f t="shared" si="19"/>
        <v>0</v>
      </c>
      <c r="N190">
        <f t="shared" si="20"/>
        <v>0</v>
      </c>
      <c r="O190">
        <f t="shared" si="21"/>
        <v>0</v>
      </c>
      <c r="P190" t="str">
        <f t="shared" si="24"/>
        <v>N</v>
      </c>
      <c r="Q190">
        <f t="shared" si="22"/>
        <v>0</v>
      </c>
    </row>
    <row r="191" spans="1:17">
      <c r="A191">
        <f t="shared" si="17"/>
        <v>-7</v>
      </c>
      <c r="B191" t="str">
        <f t="shared" si="18"/>
        <v>N0</v>
      </c>
      <c r="D191" t="str">
        <f t="shared" si="23"/>
        <v>C</v>
      </c>
      <c r="M191">
        <f t="shared" si="19"/>
        <v>0</v>
      </c>
      <c r="N191">
        <f t="shared" si="20"/>
        <v>0</v>
      </c>
      <c r="O191">
        <f t="shared" si="21"/>
        <v>0</v>
      </c>
      <c r="P191" t="str">
        <f t="shared" si="24"/>
        <v>N</v>
      </c>
      <c r="Q191">
        <f t="shared" si="22"/>
        <v>0</v>
      </c>
    </row>
    <row r="192" spans="1:17">
      <c r="A192">
        <f t="shared" si="17"/>
        <v>-7</v>
      </c>
      <c r="B192" t="str">
        <f t="shared" si="18"/>
        <v>N0</v>
      </c>
      <c r="D192" t="str">
        <f t="shared" si="23"/>
        <v>C</v>
      </c>
      <c r="M192">
        <f t="shared" si="19"/>
        <v>0</v>
      </c>
      <c r="N192">
        <f t="shared" si="20"/>
        <v>0</v>
      </c>
      <c r="O192">
        <f t="shared" si="21"/>
        <v>0</v>
      </c>
      <c r="P192" t="str">
        <f t="shared" si="24"/>
        <v>N</v>
      </c>
      <c r="Q192">
        <f t="shared" si="22"/>
        <v>0</v>
      </c>
    </row>
    <row r="193" spans="1:17">
      <c r="A193">
        <f t="shared" si="17"/>
        <v>-7</v>
      </c>
      <c r="B193" t="str">
        <f t="shared" si="18"/>
        <v>N0</v>
      </c>
      <c r="D193" t="str">
        <f t="shared" si="23"/>
        <v>C</v>
      </c>
      <c r="M193">
        <f t="shared" si="19"/>
        <v>0</v>
      </c>
      <c r="N193">
        <f t="shared" si="20"/>
        <v>0</v>
      </c>
      <c r="O193">
        <f t="shared" si="21"/>
        <v>0</v>
      </c>
      <c r="P193" t="str">
        <f t="shared" si="24"/>
        <v>N</v>
      </c>
      <c r="Q193">
        <f t="shared" si="22"/>
        <v>0</v>
      </c>
    </row>
    <row r="194" spans="1:17">
      <c r="A194">
        <f t="shared" si="17"/>
        <v>-7</v>
      </c>
      <c r="B194" t="str">
        <f t="shared" si="18"/>
        <v>N0</v>
      </c>
      <c r="D194" t="str">
        <f t="shared" si="23"/>
        <v>C</v>
      </c>
      <c r="M194">
        <f t="shared" si="19"/>
        <v>0</v>
      </c>
      <c r="N194">
        <f t="shared" si="20"/>
        <v>0</v>
      </c>
      <c r="O194">
        <f t="shared" si="21"/>
        <v>0</v>
      </c>
      <c r="P194" t="str">
        <f t="shared" si="24"/>
        <v>N</v>
      </c>
      <c r="Q194">
        <f t="shared" si="22"/>
        <v>0</v>
      </c>
    </row>
    <row r="195" spans="1:17">
      <c r="A195">
        <f t="shared" si="17"/>
        <v>-7</v>
      </c>
      <c r="B195" t="str">
        <f t="shared" si="18"/>
        <v>N0</v>
      </c>
      <c r="D195" t="str">
        <f t="shared" si="23"/>
        <v>C</v>
      </c>
      <c r="M195">
        <f t="shared" si="19"/>
        <v>0</v>
      </c>
      <c r="N195">
        <f t="shared" si="20"/>
        <v>0</v>
      </c>
      <c r="O195">
        <f t="shared" si="21"/>
        <v>0</v>
      </c>
      <c r="P195" t="str">
        <f t="shared" si="24"/>
        <v>N</v>
      </c>
      <c r="Q195">
        <f t="shared" si="22"/>
        <v>0</v>
      </c>
    </row>
    <row r="196" spans="1:17">
      <c r="A196">
        <f t="shared" si="17"/>
        <v>-7</v>
      </c>
      <c r="B196" t="str">
        <f t="shared" si="18"/>
        <v>N0</v>
      </c>
      <c r="D196" t="str">
        <f t="shared" si="23"/>
        <v>C</v>
      </c>
      <c r="M196">
        <f t="shared" si="19"/>
        <v>0</v>
      </c>
      <c r="N196">
        <f t="shared" si="20"/>
        <v>0</v>
      </c>
      <c r="O196">
        <f t="shared" si="21"/>
        <v>0</v>
      </c>
      <c r="P196" t="str">
        <f t="shared" si="24"/>
        <v>N</v>
      </c>
      <c r="Q196">
        <f t="shared" si="22"/>
        <v>0</v>
      </c>
    </row>
    <row r="197" spans="1:17">
      <c r="A197">
        <f t="shared" si="17"/>
        <v>-7</v>
      </c>
      <c r="B197" t="str">
        <f t="shared" si="18"/>
        <v>N0</v>
      </c>
      <c r="D197" t="str">
        <f t="shared" si="23"/>
        <v>C</v>
      </c>
      <c r="M197">
        <f t="shared" si="19"/>
        <v>0</v>
      </c>
      <c r="N197">
        <f t="shared" si="20"/>
        <v>0</v>
      </c>
      <c r="O197">
        <f t="shared" si="21"/>
        <v>0</v>
      </c>
      <c r="P197" t="str">
        <f t="shared" si="24"/>
        <v>N</v>
      </c>
      <c r="Q197">
        <f t="shared" si="22"/>
        <v>0</v>
      </c>
    </row>
    <row r="198" spans="1:17">
      <c r="A198">
        <f t="shared" ref="A198:A253" si="25">IF(D198="S",Q198,A197+Q198)</f>
        <v>-7</v>
      </c>
      <c r="B198" t="str">
        <f t="shared" ref="B198:B253" si="26">P198&amp;O198</f>
        <v>N0</v>
      </c>
      <c r="D198" t="str">
        <f t="shared" si="23"/>
        <v>C</v>
      </c>
      <c r="M198">
        <f t="shared" ref="M198:M252" si="27">IF(LEFT(G198,1)="P",REPLACE(G198,1,1,""),0)+IF(LEFT(H198,1)="P",REPLACE(H198,1,1,""),0)+IF(LEFT(I198,1)="P",REPLACE(I198,1,1,""),0)+IF(LEFT(J198,1)="P",REPLACE(J198,1,1,""),0)+IF(LEFT(K198,1)="P",REPLACE(K198,1,1,""),0)</f>
        <v>0</v>
      </c>
      <c r="N198">
        <f t="shared" ref="N198:N252" si="28">IF(LEFT(G198,1)="B",REPLACE(G198,1,1,""),0)+IF(LEFT(H198,1)="B",REPLACE(H198,1,1,""),0)+IF(LEFT(I198,1)="B",REPLACE(I198,1,1,""),0)+IF(LEFT(J198,1)="B",REPLACE(J198,1,1,""),0)+IF(LEFT(K198,1)="B",REPLACE(K198,1,1,""),0)</f>
        <v>0</v>
      </c>
      <c r="O198">
        <f t="shared" ref="O198:O252" si="29">ABS(M198-N198)</f>
        <v>0</v>
      </c>
      <c r="P198" t="str">
        <f t="shared" si="24"/>
        <v>N</v>
      </c>
      <c r="Q198">
        <f t="shared" ref="Q198:Q252" si="30">IF(C198=P198,O198,-O198)</f>
        <v>0</v>
      </c>
    </row>
    <row r="199" spans="1:17">
      <c r="A199">
        <f t="shared" si="25"/>
        <v>-7</v>
      </c>
      <c r="B199" t="str">
        <f t="shared" si="26"/>
        <v>N0</v>
      </c>
      <c r="D199" t="str">
        <f t="shared" ref="D199:D253" si="31">IF(D198="S","C",IF(A198&gt;0,"S","C"))</f>
        <v>C</v>
      </c>
      <c r="M199">
        <f t="shared" si="27"/>
        <v>0</v>
      </c>
      <c r="N199">
        <f t="shared" si="28"/>
        <v>0</v>
      </c>
      <c r="O199">
        <f t="shared" si="29"/>
        <v>0</v>
      </c>
      <c r="P199" t="str">
        <f t="shared" si="24"/>
        <v>N</v>
      </c>
      <c r="Q199">
        <f t="shared" si="30"/>
        <v>0</v>
      </c>
    </row>
    <row r="200" spans="1:17">
      <c r="A200">
        <f t="shared" si="25"/>
        <v>-7</v>
      </c>
      <c r="B200" t="str">
        <f t="shared" si="26"/>
        <v>N0</v>
      </c>
      <c r="D200" t="str">
        <f t="shared" si="31"/>
        <v>C</v>
      </c>
      <c r="M200">
        <f t="shared" si="27"/>
        <v>0</v>
      </c>
      <c r="N200">
        <f t="shared" si="28"/>
        <v>0</v>
      </c>
      <c r="O200">
        <f t="shared" si="29"/>
        <v>0</v>
      </c>
      <c r="P200" t="str">
        <f t="shared" si="24"/>
        <v>N</v>
      </c>
      <c r="Q200">
        <f t="shared" si="30"/>
        <v>0</v>
      </c>
    </row>
    <row r="201" spans="1:17">
      <c r="A201">
        <f t="shared" si="25"/>
        <v>-7</v>
      </c>
      <c r="B201" t="str">
        <f t="shared" si="26"/>
        <v>N0</v>
      </c>
      <c r="D201" t="str">
        <f t="shared" si="31"/>
        <v>C</v>
      </c>
      <c r="M201">
        <f t="shared" si="27"/>
        <v>0</v>
      </c>
      <c r="N201">
        <f t="shared" si="28"/>
        <v>0</v>
      </c>
      <c r="O201">
        <f t="shared" si="29"/>
        <v>0</v>
      </c>
      <c r="P201" t="str">
        <f t="shared" si="24"/>
        <v>N</v>
      </c>
      <c r="Q201">
        <f t="shared" si="30"/>
        <v>0</v>
      </c>
    </row>
    <row r="202" spans="1:17">
      <c r="A202">
        <f t="shared" si="25"/>
        <v>-7</v>
      </c>
      <c r="B202" t="str">
        <f t="shared" si="26"/>
        <v>N0</v>
      </c>
      <c r="D202" t="str">
        <f t="shared" si="31"/>
        <v>C</v>
      </c>
      <c r="M202">
        <f t="shared" si="27"/>
        <v>0</v>
      </c>
      <c r="N202">
        <f t="shared" si="28"/>
        <v>0</v>
      </c>
      <c r="O202">
        <f t="shared" si="29"/>
        <v>0</v>
      </c>
      <c r="P202" t="str">
        <f t="shared" si="24"/>
        <v>N</v>
      </c>
      <c r="Q202">
        <f t="shared" si="30"/>
        <v>0</v>
      </c>
    </row>
    <row r="203" spans="1:17">
      <c r="A203">
        <f t="shared" si="25"/>
        <v>-7</v>
      </c>
      <c r="B203" t="str">
        <f t="shared" si="26"/>
        <v>N0</v>
      </c>
      <c r="D203" t="str">
        <f t="shared" si="31"/>
        <v>C</v>
      </c>
      <c r="M203">
        <f t="shared" si="27"/>
        <v>0</v>
      </c>
      <c r="N203">
        <f t="shared" si="28"/>
        <v>0</v>
      </c>
      <c r="O203">
        <f t="shared" si="29"/>
        <v>0</v>
      </c>
      <c r="P203" t="str">
        <f t="shared" si="24"/>
        <v>N</v>
      </c>
      <c r="Q203">
        <f t="shared" si="30"/>
        <v>0</v>
      </c>
    </row>
    <row r="204" spans="1:17">
      <c r="A204">
        <f t="shared" si="25"/>
        <v>-7</v>
      </c>
      <c r="B204" t="str">
        <f t="shared" si="26"/>
        <v>N0</v>
      </c>
      <c r="D204" t="str">
        <f t="shared" si="31"/>
        <v>C</v>
      </c>
      <c r="M204">
        <f t="shared" si="27"/>
        <v>0</v>
      </c>
      <c r="N204">
        <f t="shared" si="28"/>
        <v>0</v>
      </c>
      <c r="O204">
        <f t="shared" si="29"/>
        <v>0</v>
      </c>
      <c r="P204" t="str">
        <f t="shared" si="24"/>
        <v>N</v>
      </c>
      <c r="Q204">
        <f t="shared" si="30"/>
        <v>0</v>
      </c>
    </row>
    <row r="205" spans="1:17">
      <c r="A205">
        <f t="shared" si="25"/>
        <v>-7</v>
      </c>
      <c r="B205" t="str">
        <f t="shared" si="26"/>
        <v>N0</v>
      </c>
      <c r="D205" t="str">
        <f t="shared" si="31"/>
        <v>C</v>
      </c>
      <c r="M205">
        <f t="shared" si="27"/>
        <v>0</v>
      </c>
      <c r="N205">
        <f t="shared" si="28"/>
        <v>0</v>
      </c>
      <c r="O205">
        <f t="shared" si="29"/>
        <v>0</v>
      </c>
      <c r="P205" t="str">
        <f t="shared" si="24"/>
        <v>N</v>
      </c>
      <c r="Q205">
        <f t="shared" si="30"/>
        <v>0</v>
      </c>
    </row>
    <row r="206" spans="1:17">
      <c r="A206">
        <f t="shared" si="25"/>
        <v>-7</v>
      </c>
      <c r="B206" t="str">
        <f t="shared" si="26"/>
        <v>N0</v>
      </c>
      <c r="D206" t="str">
        <f t="shared" si="31"/>
        <v>C</v>
      </c>
      <c r="M206">
        <f t="shared" si="27"/>
        <v>0</v>
      </c>
      <c r="N206">
        <f t="shared" si="28"/>
        <v>0</v>
      </c>
      <c r="O206">
        <f t="shared" si="29"/>
        <v>0</v>
      </c>
      <c r="P206" t="str">
        <f t="shared" si="24"/>
        <v>N</v>
      </c>
      <c r="Q206">
        <f t="shared" si="30"/>
        <v>0</v>
      </c>
    </row>
    <row r="207" spans="1:17">
      <c r="A207">
        <f t="shared" si="25"/>
        <v>-7</v>
      </c>
      <c r="B207" t="str">
        <f t="shared" si="26"/>
        <v>N0</v>
      </c>
      <c r="D207" t="str">
        <f t="shared" si="31"/>
        <v>C</v>
      </c>
      <c r="M207">
        <f t="shared" si="27"/>
        <v>0</v>
      </c>
      <c r="N207">
        <f t="shared" si="28"/>
        <v>0</v>
      </c>
      <c r="O207">
        <f t="shared" si="29"/>
        <v>0</v>
      </c>
      <c r="P207" t="str">
        <f t="shared" si="24"/>
        <v>N</v>
      </c>
      <c r="Q207">
        <f t="shared" si="30"/>
        <v>0</v>
      </c>
    </row>
    <row r="208" spans="1:17">
      <c r="A208">
        <f t="shared" si="25"/>
        <v>-7</v>
      </c>
      <c r="B208" t="str">
        <f t="shared" si="26"/>
        <v>N0</v>
      </c>
      <c r="D208" t="str">
        <f t="shared" si="31"/>
        <v>C</v>
      </c>
      <c r="M208">
        <f t="shared" si="27"/>
        <v>0</v>
      </c>
      <c r="N208">
        <f t="shared" si="28"/>
        <v>0</v>
      </c>
      <c r="O208">
        <f t="shared" si="29"/>
        <v>0</v>
      </c>
      <c r="P208" t="str">
        <f t="shared" si="24"/>
        <v>N</v>
      </c>
      <c r="Q208">
        <f t="shared" si="30"/>
        <v>0</v>
      </c>
    </row>
    <row r="209" spans="1:17">
      <c r="A209">
        <f t="shared" si="25"/>
        <v>-7</v>
      </c>
      <c r="B209" t="str">
        <f t="shared" si="26"/>
        <v>N0</v>
      </c>
      <c r="D209" t="str">
        <f t="shared" si="31"/>
        <v>C</v>
      </c>
      <c r="M209">
        <f t="shared" si="27"/>
        <v>0</v>
      </c>
      <c r="N209">
        <f t="shared" si="28"/>
        <v>0</v>
      </c>
      <c r="O209">
        <f t="shared" si="29"/>
        <v>0</v>
      </c>
      <c r="P209" t="str">
        <f t="shared" si="24"/>
        <v>N</v>
      </c>
      <c r="Q209">
        <f t="shared" si="30"/>
        <v>0</v>
      </c>
    </row>
    <row r="210" spans="1:17">
      <c r="A210">
        <f t="shared" si="25"/>
        <v>-7</v>
      </c>
      <c r="B210" t="str">
        <f t="shared" si="26"/>
        <v>N0</v>
      </c>
      <c r="D210" t="str">
        <f t="shared" si="31"/>
        <v>C</v>
      </c>
      <c r="M210">
        <f t="shared" si="27"/>
        <v>0</v>
      </c>
      <c r="N210">
        <f t="shared" si="28"/>
        <v>0</v>
      </c>
      <c r="O210">
        <f t="shared" si="29"/>
        <v>0</v>
      </c>
      <c r="P210" t="str">
        <f t="shared" si="24"/>
        <v>N</v>
      </c>
      <c r="Q210">
        <f t="shared" si="30"/>
        <v>0</v>
      </c>
    </row>
    <row r="211" spans="1:17">
      <c r="A211">
        <f t="shared" si="25"/>
        <v>-7</v>
      </c>
      <c r="B211" t="str">
        <f t="shared" si="26"/>
        <v>N0</v>
      </c>
      <c r="D211" t="str">
        <f t="shared" si="31"/>
        <v>C</v>
      </c>
      <c r="M211">
        <f t="shared" si="27"/>
        <v>0</v>
      </c>
      <c r="N211">
        <f t="shared" si="28"/>
        <v>0</v>
      </c>
      <c r="O211">
        <f t="shared" si="29"/>
        <v>0</v>
      </c>
      <c r="P211" t="str">
        <f t="shared" si="24"/>
        <v>N</v>
      </c>
      <c r="Q211">
        <f t="shared" si="30"/>
        <v>0</v>
      </c>
    </row>
    <row r="212" spans="1:17">
      <c r="A212">
        <f t="shared" si="25"/>
        <v>-7</v>
      </c>
      <c r="B212" t="str">
        <f t="shared" si="26"/>
        <v>N0</v>
      </c>
      <c r="D212" t="str">
        <f t="shared" si="31"/>
        <v>C</v>
      </c>
      <c r="M212">
        <f t="shared" si="27"/>
        <v>0</v>
      </c>
      <c r="N212">
        <f t="shared" si="28"/>
        <v>0</v>
      </c>
      <c r="O212">
        <f t="shared" si="29"/>
        <v>0</v>
      </c>
      <c r="P212" t="str">
        <f t="shared" si="24"/>
        <v>N</v>
      </c>
      <c r="Q212">
        <f t="shared" si="30"/>
        <v>0</v>
      </c>
    </row>
    <row r="213" spans="1:17">
      <c r="A213">
        <f t="shared" si="25"/>
        <v>-7</v>
      </c>
      <c r="B213" t="str">
        <f t="shared" si="26"/>
        <v>N0</v>
      </c>
      <c r="D213" t="str">
        <f t="shared" si="31"/>
        <v>C</v>
      </c>
      <c r="M213">
        <f t="shared" si="27"/>
        <v>0</v>
      </c>
      <c r="N213">
        <f t="shared" si="28"/>
        <v>0</v>
      </c>
      <c r="O213">
        <f t="shared" si="29"/>
        <v>0</v>
      </c>
      <c r="P213" t="str">
        <f t="shared" si="24"/>
        <v>N</v>
      </c>
      <c r="Q213">
        <f t="shared" si="30"/>
        <v>0</v>
      </c>
    </row>
    <row r="214" spans="1:17">
      <c r="A214">
        <f t="shared" si="25"/>
        <v>-7</v>
      </c>
      <c r="B214" t="str">
        <f t="shared" si="26"/>
        <v>N0</v>
      </c>
      <c r="D214" t="str">
        <f t="shared" si="31"/>
        <v>C</v>
      </c>
      <c r="M214">
        <f t="shared" si="27"/>
        <v>0</v>
      </c>
      <c r="N214">
        <f t="shared" si="28"/>
        <v>0</v>
      </c>
      <c r="O214">
        <f t="shared" si="29"/>
        <v>0</v>
      </c>
      <c r="P214" t="str">
        <f t="shared" si="24"/>
        <v>N</v>
      </c>
      <c r="Q214">
        <f t="shared" si="30"/>
        <v>0</v>
      </c>
    </row>
    <row r="215" spans="1:17">
      <c r="A215">
        <f t="shared" si="25"/>
        <v>-7</v>
      </c>
      <c r="B215" t="str">
        <f t="shared" si="26"/>
        <v>N0</v>
      </c>
      <c r="D215" t="str">
        <f t="shared" si="31"/>
        <v>C</v>
      </c>
      <c r="M215">
        <f t="shared" si="27"/>
        <v>0</v>
      </c>
      <c r="N215">
        <f t="shared" si="28"/>
        <v>0</v>
      </c>
      <c r="O215">
        <f t="shared" si="29"/>
        <v>0</v>
      </c>
      <c r="P215" t="str">
        <f t="shared" si="24"/>
        <v>N</v>
      </c>
      <c r="Q215">
        <f t="shared" si="30"/>
        <v>0</v>
      </c>
    </row>
    <row r="216" spans="1:17">
      <c r="A216">
        <f t="shared" si="25"/>
        <v>-7</v>
      </c>
      <c r="B216" t="str">
        <f t="shared" si="26"/>
        <v>N0</v>
      </c>
      <c r="D216" t="str">
        <f t="shared" si="31"/>
        <v>C</v>
      </c>
      <c r="M216">
        <f t="shared" si="27"/>
        <v>0</v>
      </c>
      <c r="N216">
        <f t="shared" si="28"/>
        <v>0</v>
      </c>
      <c r="O216">
        <f t="shared" si="29"/>
        <v>0</v>
      </c>
      <c r="P216" t="str">
        <f t="shared" si="24"/>
        <v>N</v>
      </c>
      <c r="Q216">
        <f t="shared" si="30"/>
        <v>0</v>
      </c>
    </row>
    <row r="217" spans="1:17">
      <c r="A217">
        <f t="shared" si="25"/>
        <v>-7</v>
      </c>
      <c r="B217" t="str">
        <f t="shared" si="26"/>
        <v>N0</v>
      </c>
      <c r="D217" t="str">
        <f t="shared" si="31"/>
        <v>C</v>
      </c>
      <c r="M217">
        <f t="shared" si="27"/>
        <v>0</v>
      </c>
      <c r="N217">
        <f t="shared" si="28"/>
        <v>0</v>
      </c>
      <c r="O217">
        <f t="shared" si="29"/>
        <v>0</v>
      </c>
      <c r="P217" t="str">
        <f t="shared" si="24"/>
        <v>N</v>
      </c>
      <c r="Q217">
        <f t="shared" si="30"/>
        <v>0</v>
      </c>
    </row>
    <row r="218" spans="1:17">
      <c r="A218">
        <f t="shared" si="25"/>
        <v>-7</v>
      </c>
      <c r="B218" t="str">
        <f t="shared" si="26"/>
        <v>N0</v>
      </c>
      <c r="D218" t="str">
        <f t="shared" si="31"/>
        <v>C</v>
      </c>
      <c r="M218">
        <f t="shared" si="27"/>
        <v>0</v>
      </c>
      <c r="N218">
        <f t="shared" si="28"/>
        <v>0</v>
      </c>
      <c r="O218">
        <f t="shared" si="29"/>
        <v>0</v>
      </c>
      <c r="P218" t="str">
        <f t="shared" ref="P218:P253" si="32">IF(M218&gt;N218,"P",IF(M218=N218,"N","B"))</f>
        <v>N</v>
      </c>
      <c r="Q218">
        <f t="shared" si="30"/>
        <v>0</v>
      </c>
    </row>
    <row r="219" spans="1:17">
      <c r="A219">
        <f t="shared" si="25"/>
        <v>-7</v>
      </c>
      <c r="B219" t="str">
        <f t="shared" si="26"/>
        <v>N0</v>
      </c>
      <c r="D219" t="str">
        <f t="shared" si="31"/>
        <v>C</v>
      </c>
      <c r="M219">
        <f t="shared" si="27"/>
        <v>0</v>
      </c>
      <c r="N219">
        <f t="shared" si="28"/>
        <v>0</v>
      </c>
      <c r="O219">
        <f t="shared" si="29"/>
        <v>0</v>
      </c>
      <c r="P219" t="str">
        <f t="shared" si="32"/>
        <v>N</v>
      </c>
      <c r="Q219">
        <f t="shared" si="30"/>
        <v>0</v>
      </c>
    </row>
    <row r="220" spans="1:17">
      <c r="A220">
        <f t="shared" si="25"/>
        <v>-7</v>
      </c>
      <c r="B220" t="str">
        <f t="shared" si="26"/>
        <v>N0</v>
      </c>
      <c r="D220" t="str">
        <f t="shared" si="31"/>
        <v>C</v>
      </c>
      <c r="M220">
        <f t="shared" si="27"/>
        <v>0</v>
      </c>
      <c r="N220">
        <f t="shared" si="28"/>
        <v>0</v>
      </c>
      <c r="O220">
        <f t="shared" si="29"/>
        <v>0</v>
      </c>
      <c r="P220" t="str">
        <f t="shared" si="32"/>
        <v>N</v>
      </c>
      <c r="Q220">
        <f t="shared" si="30"/>
        <v>0</v>
      </c>
    </row>
    <row r="221" spans="1:17">
      <c r="A221">
        <f t="shared" si="25"/>
        <v>-7</v>
      </c>
      <c r="B221" t="str">
        <f t="shared" si="26"/>
        <v>N0</v>
      </c>
      <c r="D221" t="str">
        <f t="shared" si="31"/>
        <v>C</v>
      </c>
      <c r="M221">
        <f t="shared" si="27"/>
        <v>0</v>
      </c>
      <c r="N221">
        <f t="shared" si="28"/>
        <v>0</v>
      </c>
      <c r="O221">
        <f t="shared" si="29"/>
        <v>0</v>
      </c>
      <c r="P221" t="str">
        <f t="shared" si="32"/>
        <v>N</v>
      </c>
      <c r="Q221">
        <f t="shared" si="30"/>
        <v>0</v>
      </c>
    </row>
    <row r="222" spans="1:17">
      <c r="A222">
        <f t="shared" si="25"/>
        <v>-7</v>
      </c>
      <c r="B222" t="str">
        <f t="shared" si="26"/>
        <v>N0</v>
      </c>
      <c r="D222" t="str">
        <f t="shared" si="31"/>
        <v>C</v>
      </c>
      <c r="M222">
        <f t="shared" si="27"/>
        <v>0</v>
      </c>
      <c r="N222">
        <f t="shared" si="28"/>
        <v>0</v>
      </c>
      <c r="O222">
        <f t="shared" si="29"/>
        <v>0</v>
      </c>
      <c r="P222" t="str">
        <f t="shared" si="32"/>
        <v>N</v>
      </c>
      <c r="Q222">
        <f t="shared" si="30"/>
        <v>0</v>
      </c>
    </row>
    <row r="223" spans="1:17">
      <c r="A223">
        <f t="shared" si="25"/>
        <v>-7</v>
      </c>
      <c r="B223" t="str">
        <f t="shared" si="26"/>
        <v>N0</v>
      </c>
      <c r="D223" t="str">
        <f t="shared" si="31"/>
        <v>C</v>
      </c>
      <c r="M223">
        <f t="shared" si="27"/>
        <v>0</v>
      </c>
      <c r="N223">
        <f t="shared" si="28"/>
        <v>0</v>
      </c>
      <c r="O223">
        <f t="shared" si="29"/>
        <v>0</v>
      </c>
      <c r="P223" t="str">
        <f t="shared" si="32"/>
        <v>N</v>
      </c>
      <c r="Q223">
        <f t="shared" si="30"/>
        <v>0</v>
      </c>
    </row>
    <row r="224" spans="1:17">
      <c r="A224">
        <f t="shared" si="25"/>
        <v>-7</v>
      </c>
      <c r="B224" t="str">
        <f t="shared" si="26"/>
        <v>N0</v>
      </c>
      <c r="D224" t="str">
        <f t="shared" si="31"/>
        <v>C</v>
      </c>
      <c r="M224">
        <f t="shared" si="27"/>
        <v>0</v>
      </c>
      <c r="N224">
        <f t="shared" si="28"/>
        <v>0</v>
      </c>
      <c r="O224">
        <f t="shared" si="29"/>
        <v>0</v>
      </c>
      <c r="P224" t="str">
        <f t="shared" si="32"/>
        <v>N</v>
      </c>
      <c r="Q224">
        <f t="shared" si="30"/>
        <v>0</v>
      </c>
    </row>
    <row r="225" spans="1:17">
      <c r="A225">
        <f t="shared" si="25"/>
        <v>-7</v>
      </c>
      <c r="B225" t="str">
        <f t="shared" si="26"/>
        <v>N0</v>
      </c>
      <c r="D225" t="str">
        <f t="shared" si="31"/>
        <v>C</v>
      </c>
      <c r="M225">
        <f t="shared" si="27"/>
        <v>0</v>
      </c>
      <c r="N225">
        <f t="shared" si="28"/>
        <v>0</v>
      </c>
      <c r="O225">
        <f t="shared" si="29"/>
        <v>0</v>
      </c>
      <c r="P225" t="str">
        <f t="shared" si="32"/>
        <v>N</v>
      </c>
      <c r="Q225">
        <f t="shared" si="30"/>
        <v>0</v>
      </c>
    </row>
    <row r="226" spans="1:17">
      <c r="A226">
        <f t="shared" si="25"/>
        <v>-7</v>
      </c>
      <c r="B226" t="str">
        <f t="shared" si="26"/>
        <v>N0</v>
      </c>
      <c r="D226" t="str">
        <f t="shared" si="31"/>
        <v>C</v>
      </c>
      <c r="M226">
        <f t="shared" si="27"/>
        <v>0</v>
      </c>
      <c r="N226">
        <f t="shared" si="28"/>
        <v>0</v>
      </c>
      <c r="O226">
        <f t="shared" si="29"/>
        <v>0</v>
      </c>
      <c r="P226" t="str">
        <f t="shared" si="32"/>
        <v>N</v>
      </c>
      <c r="Q226">
        <f t="shared" si="30"/>
        <v>0</v>
      </c>
    </row>
    <row r="227" spans="1:17">
      <c r="A227">
        <f t="shared" si="25"/>
        <v>-7</v>
      </c>
      <c r="B227" t="str">
        <f t="shared" si="26"/>
        <v>N0</v>
      </c>
      <c r="D227" t="str">
        <f t="shared" si="31"/>
        <v>C</v>
      </c>
      <c r="M227">
        <f t="shared" si="27"/>
        <v>0</v>
      </c>
      <c r="N227">
        <f t="shared" si="28"/>
        <v>0</v>
      </c>
      <c r="O227">
        <f t="shared" si="29"/>
        <v>0</v>
      </c>
      <c r="P227" t="str">
        <f t="shared" si="32"/>
        <v>N</v>
      </c>
      <c r="Q227">
        <f t="shared" si="30"/>
        <v>0</v>
      </c>
    </row>
    <row r="228" spans="1:17">
      <c r="A228">
        <f t="shared" si="25"/>
        <v>-7</v>
      </c>
      <c r="B228" t="str">
        <f t="shared" si="26"/>
        <v>N0</v>
      </c>
      <c r="D228" t="str">
        <f t="shared" si="31"/>
        <v>C</v>
      </c>
      <c r="M228">
        <f t="shared" si="27"/>
        <v>0</v>
      </c>
      <c r="N228">
        <f t="shared" si="28"/>
        <v>0</v>
      </c>
      <c r="O228">
        <f t="shared" si="29"/>
        <v>0</v>
      </c>
      <c r="P228" t="str">
        <f t="shared" si="32"/>
        <v>N</v>
      </c>
      <c r="Q228">
        <f t="shared" si="30"/>
        <v>0</v>
      </c>
    </row>
    <row r="229" spans="1:17">
      <c r="A229">
        <f t="shared" si="25"/>
        <v>-7</v>
      </c>
      <c r="B229" t="str">
        <f t="shared" si="26"/>
        <v>N0</v>
      </c>
      <c r="D229" t="str">
        <f t="shared" si="31"/>
        <v>C</v>
      </c>
      <c r="M229">
        <f t="shared" si="27"/>
        <v>0</v>
      </c>
      <c r="N229">
        <f t="shared" si="28"/>
        <v>0</v>
      </c>
      <c r="O229">
        <f t="shared" si="29"/>
        <v>0</v>
      </c>
      <c r="P229" t="str">
        <f t="shared" si="32"/>
        <v>N</v>
      </c>
      <c r="Q229">
        <f t="shared" si="30"/>
        <v>0</v>
      </c>
    </row>
    <row r="230" spans="1:17">
      <c r="A230">
        <f t="shared" si="25"/>
        <v>-7</v>
      </c>
      <c r="B230" t="str">
        <f t="shared" si="26"/>
        <v>N0</v>
      </c>
      <c r="D230" t="str">
        <f t="shared" si="31"/>
        <v>C</v>
      </c>
      <c r="M230">
        <f t="shared" si="27"/>
        <v>0</v>
      </c>
      <c r="N230">
        <f t="shared" si="28"/>
        <v>0</v>
      </c>
      <c r="O230">
        <f t="shared" si="29"/>
        <v>0</v>
      </c>
      <c r="P230" t="str">
        <f t="shared" si="32"/>
        <v>N</v>
      </c>
      <c r="Q230">
        <f t="shared" si="30"/>
        <v>0</v>
      </c>
    </row>
    <row r="231" spans="1:17">
      <c r="A231">
        <f t="shared" si="25"/>
        <v>-7</v>
      </c>
      <c r="B231" t="str">
        <f t="shared" si="26"/>
        <v>N0</v>
      </c>
      <c r="D231" t="str">
        <f t="shared" si="31"/>
        <v>C</v>
      </c>
      <c r="M231">
        <f t="shared" si="27"/>
        <v>0</v>
      </c>
      <c r="N231">
        <f t="shared" si="28"/>
        <v>0</v>
      </c>
      <c r="O231">
        <f t="shared" si="29"/>
        <v>0</v>
      </c>
      <c r="P231" t="str">
        <f t="shared" si="32"/>
        <v>N</v>
      </c>
      <c r="Q231">
        <f t="shared" si="30"/>
        <v>0</v>
      </c>
    </row>
    <row r="232" spans="1:17">
      <c r="A232">
        <f t="shared" si="25"/>
        <v>-7</v>
      </c>
      <c r="B232" t="str">
        <f t="shared" si="26"/>
        <v>N0</v>
      </c>
      <c r="D232" t="str">
        <f t="shared" si="31"/>
        <v>C</v>
      </c>
      <c r="M232">
        <f t="shared" si="27"/>
        <v>0</v>
      </c>
      <c r="N232">
        <f t="shared" si="28"/>
        <v>0</v>
      </c>
      <c r="O232">
        <f t="shared" si="29"/>
        <v>0</v>
      </c>
      <c r="P232" t="str">
        <f t="shared" si="32"/>
        <v>N</v>
      </c>
      <c r="Q232">
        <f t="shared" si="30"/>
        <v>0</v>
      </c>
    </row>
    <row r="233" spans="1:17">
      <c r="A233">
        <f t="shared" si="25"/>
        <v>-7</v>
      </c>
      <c r="B233" t="str">
        <f t="shared" si="26"/>
        <v>N0</v>
      </c>
      <c r="D233" t="str">
        <f t="shared" si="31"/>
        <v>C</v>
      </c>
      <c r="M233">
        <f t="shared" si="27"/>
        <v>0</v>
      </c>
      <c r="N233">
        <f t="shared" si="28"/>
        <v>0</v>
      </c>
      <c r="O233">
        <f t="shared" si="29"/>
        <v>0</v>
      </c>
      <c r="P233" t="str">
        <f t="shared" si="32"/>
        <v>N</v>
      </c>
      <c r="Q233">
        <f t="shared" si="30"/>
        <v>0</v>
      </c>
    </row>
    <row r="234" spans="1:17">
      <c r="A234">
        <f t="shared" si="25"/>
        <v>-7</v>
      </c>
      <c r="B234" t="str">
        <f t="shared" si="26"/>
        <v>N0</v>
      </c>
      <c r="D234" t="str">
        <f t="shared" si="31"/>
        <v>C</v>
      </c>
      <c r="M234">
        <f t="shared" si="27"/>
        <v>0</v>
      </c>
      <c r="N234">
        <f t="shared" si="28"/>
        <v>0</v>
      </c>
      <c r="O234">
        <f t="shared" si="29"/>
        <v>0</v>
      </c>
      <c r="P234" t="str">
        <f t="shared" si="32"/>
        <v>N</v>
      </c>
      <c r="Q234">
        <f t="shared" si="30"/>
        <v>0</v>
      </c>
    </row>
    <row r="235" spans="1:17">
      <c r="A235">
        <f t="shared" si="25"/>
        <v>-7</v>
      </c>
      <c r="B235" t="str">
        <f t="shared" si="26"/>
        <v>N0</v>
      </c>
      <c r="D235" t="str">
        <f t="shared" si="31"/>
        <v>C</v>
      </c>
      <c r="M235">
        <f t="shared" si="27"/>
        <v>0</v>
      </c>
      <c r="N235">
        <f t="shared" si="28"/>
        <v>0</v>
      </c>
      <c r="O235">
        <f t="shared" si="29"/>
        <v>0</v>
      </c>
      <c r="P235" t="str">
        <f t="shared" si="32"/>
        <v>N</v>
      </c>
      <c r="Q235">
        <f t="shared" si="30"/>
        <v>0</v>
      </c>
    </row>
    <row r="236" spans="1:17">
      <c r="A236">
        <f t="shared" si="25"/>
        <v>-7</v>
      </c>
      <c r="B236" t="str">
        <f t="shared" si="26"/>
        <v>N0</v>
      </c>
      <c r="D236" t="str">
        <f t="shared" si="31"/>
        <v>C</v>
      </c>
      <c r="M236">
        <f t="shared" si="27"/>
        <v>0</v>
      </c>
      <c r="N236">
        <f t="shared" si="28"/>
        <v>0</v>
      </c>
      <c r="O236">
        <f t="shared" si="29"/>
        <v>0</v>
      </c>
      <c r="P236" t="str">
        <f t="shared" si="32"/>
        <v>N</v>
      </c>
      <c r="Q236">
        <f t="shared" si="30"/>
        <v>0</v>
      </c>
    </row>
    <row r="237" spans="1:17">
      <c r="A237">
        <f t="shared" si="25"/>
        <v>-7</v>
      </c>
      <c r="B237" t="str">
        <f t="shared" si="26"/>
        <v>N0</v>
      </c>
      <c r="D237" t="str">
        <f t="shared" si="31"/>
        <v>C</v>
      </c>
      <c r="M237">
        <f t="shared" si="27"/>
        <v>0</v>
      </c>
      <c r="N237">
        <f t="shared" si="28"/>
        <v>0</v>
      </c>
      <c r="O237">
        <f t="shared" si="29"/>
        <v>0</v>
      </c>
      <c r="P237" t="str">
        <f t="shared" si="32"/>
        <v>N</v>
      </c>
      <c r="Q237">
        <f t="shared" si="30"/>
        <v>0</v>
      </c>
    </row>
    <row r="238" spans="1:17">
      <c r="A238">
        <f t="shared" si="25"/>
        <v>-7</v>
      </c>
      <c r="B238" t="str">
        <f t="shared" si="26"/>
        <v>N0</v>
      </c>
      <c r="D238" t="str">
        <f t="shared" si="31"/>
        <v>C</v>
      </c>
      <c r="M238">
        <f t="shared" si="27"/>
        <v>0</v>
      </c>
      <c r="N238">
        <f t="shared" si="28"/>
        <v>0</v>
      </c>
      <c r="O238">
        <f t="shared" si="29"/>
        <v>0</v>
      </c>
      <c r="P238" t="str">
        <f t="shared" si="32"/>
        <v>N</v>
      </c>
      <c r="Q238">
        <f t="shared" si="30"/>
        <v>0</v>
      </c>
    </row>
    <row r="239" spans="1:17">
      <c r="A239">
        <f t="shared" si="25"/>
        <v>-7</v>
      </c>
      <c r="B239" t="str">
        <f t="shared" si="26"/>
        <v>N0</v>
      </c>
      <c r="D239" t="str">
        <f t="shared" si="31"/>
        <v>C</v>
      </c>
      <c r="M239">
        <f t="shared" si="27"/>
        <v>0</v>
      </c>
      <c r="N239">
        <f t="shared" si="28"/>
        <v>0</v>
      </c>
      <c r="O239">
        <f t="shared" si="29"/>
        <v>0</v>
      </c>
      <c r="P239" t="str">
        <f t="shared" si="32"/>
        <v>N</v>
      </c>
      <c r="Q239">
        <f t="shared" si="30"/>
        <v>0</v>
      </c>
    </row>
    <row r="240" spans="1:17">
      <c r="A240">
        <f t="shared" si="25"/>
        <v>-7</v>
      </c>
      <c r="B240" t="str">
        <f t="shared" si="26"/>
        <v>N0</v>
      </c>
      <c r="D240" t="str">
        <f t="shared" si="31"/>
        <v>C</v>
      </c>
      <c r="M240">
        <f t="shared" si="27"/>
        <v>0</v>
      </c>
      <c r="N240">
        <f t="shared" si="28"/>
        <v>0</v>
      </c>
      <c r="O240">
        <f t="shared" si="29"/>
        <v>0</v>
      </c>
      <c r="P240" t="str">
        <f t="shared" si="32"/>
        <v>N</v>
      </c>
      <c r="Q240">
        <f t="shared" si="30"/>
        <v>0</v>
      </c>
    </row>
    <row r="241" spans="1:17">
      <c r="A241">
        <f t="shared" si="25"/>
        <v>-7</v>
      </c>
      <c r="B241" t="str">
        <f t="shared" si="26"/>
        <v>N0</v>
      </c>
      <c r="D241" t="str">
        <f t="shared" si="31"/>
        <v>C</v>
      </c>
      <c r="M241">
        <f t="shared" si="27"/>
        <v>0</v>
      </c>
      <c r="N241">
        <f t="shared" si="28"/>
        <v>0</v>
      </c>
      <c r="O241">
        <f t="shared" si="29"/>
        <v>0</v>
      </c>
      <c r="P241" t="str">
        <f t="shared" si="32"/>
        <v>N</v>
      </c>
      <c r="Q241">
        <f t="shared" si="30"/>
        <v>0</v>
      </c>
    </row>
    <row r="242" spans="1:17">
      <c r="A242">
        <f t="shared" si="25"/>
        <v>-7</v>
      </c>
      <c r="B242" t="str">
        <f t="shared" si="26"/>
        <v>N0</v>
      </c>
      <c r="D242" t="str">
        <f t="shared" si="31"/>
        <v>C</v>
      </c>
      <c r="M242">
        <f t="shared" si="27"/>
        <v>0</v>
      </c>
      <c r="N242">
        <f t="shared" si="28"/>
        <v>0</v>
      </c>
      <c r="O242">
        <f t="shared" si="29"/>
        <v>0</v>
      </c>
      <c r="P242" t="str">
        <f t="shared" si="32"/>
        <v>N</v>
      </c>
      <c r="Q242">
        <f t="shared" si="30"/>
        <v>0</v>
      </c>
    </row>
    <row r="243" spans="1:17">
      <c r="A243">
        <f t="shared" si="25"/>
        <v>-7</v>
      </c>
      <c r="B243" t="str">
        <f t="shared" si="26"/>
        <v>N0</v>
      </c>
      <c r="D243" t="str">
        <f t="shared" si="31"/>
        <v>C</v>
      </c>
      <c r="M243">
        <f t="shared" si="27"/>
        <v>0</v>
      </c>
      <c r="N243">
        <f t="shared" si="28"/>
        <v>0</v>
      </c>
      <c r="O243">
        <f t="shared" si="29"/>
        <v>0</v>
      </c>
      <c r="P243" t="str">
        <f t="shared" si="32"/>
        <v>N</v>
      </c>
      <c r="Q243">
        <f t="shared" si="30"/>
        <v>0</v>
      </c>
    </row>
    <row r="244" spans="1:17">
      <c r="A244">
        <f t="shared" si="25"/>
        <v>-7</v>
      </c>
      <c r="B244" t="str">
        <f t="shared" si="26"/>
        <v>N0</v>
      </c>
      <c r="D244" t="str">
        <f t="shared" si="31"/>
        <v>C</v>
      </c>
      <c r="M244">
        <f t="shared" si="27"/>
        <v>0</v>
      </c>
      <c r="N244">
        <f t="shared" si="28"/>
        <v>0</v>
      </c>
      <c r="O244">
        <f t="shared" si="29"/>
        <v>0</v>
      </c>
      <c r="P244" t="str">
        <f t="shared" si="32"/>
        <v>N</v>
      </c>
      <c r="Q244">
        <f t="shared" si="30"/>
        <v>0</v>
      </c>
    </row>
    <row r="245" spans="1:17">
      <c r="A245">
        <f t="shared" si="25"/>
        <v>-7</v>
      </c>
      <c r="B245" t="str">
        <f t="shared" si="26"/>
        <v>N0</v>
      </c>
      <c r="D245" t="str">
        <f t="shared" si="31"/>
        <v>C</v>
      </c>
      <c r="M245">
        <f t="shared" si="27"/>
        <v>0</v>
      </c>
      <c r="N245">
        <f t="shared" si="28"/>
        <v>0</v>
      </c>
      <c r="O245">
        <f t="shared" si="29"/>
        <v>0</v>
      </c>
      <c r="P245" t="str">
        <f t="shared" si="32"/>
        <v>N</v>
      </c>
      <c r="Q245">
        <f t="shared" si="30"/>
        <v>0</v>
      </c>
    </row>
    <row r="246" spans="1:17">
      <c r="A246">
        <f t="shared" si="25"/>
        <v>-7</v>
      </c>
      <c r="B246" t="str">
        <f t="shared" si="26"/>
        <v>N0</v>
      </c>
      <c r="D246" t="str">
        <f t="shared" si="31"/>
        <v>C</v>
      </c>
      <c r="M246">
        <f t="shared" si="27"/>
        <v>0</v>
      </c>
      <c r="N246">
        <f t="shared" si="28"/>
        <v>0</v>
      </c>
      <c r="O246">
        <f t="shared" si="29"/>
        <v>0</v>
      </c>
      <c r="P246" t="str">
        <f t="shared" si="32"/>
        <v>N</v>
      </c>
      <c r="Q246">
        <f t="shared" si="30"/>
        <v>0</v>
      </c>
    </row>
    <row r="247" spans="1:17">
      <c r="A247">
        <f t="shared" si="25"/>
        <v>-7</v>
      </c>
      <c r="B247" t="str">
        <f t="shared" si="26"/>
        <v>N0</v>
      </c>
      <c r="D247" t="str">
        <f t="shared" si="31"/>
        <v>C</v>
      </c>
      <c r="M247">
        <f t="shared" si="27"/>
        <v>0</v>
      </c>
      <c r="N247">
        <f t="shared" si="28"/>
        <v>0</v>
      </c>
      <c r="O247">
        <f t="shared" si="29"/>
        <v>0</v>
      </c>
      <c r="P247" t="str">
        <f t="shared" si="32"/>
        <v>N</v>
      </c>
      <c r="Q247">
        <f t="shared" si="30"/>
        <v>0</v>
      </c>
    </row>
    <row r="248" spans="1:17">
      <c r="A248">
        <f t="shared" si="25"/>
        <v>-7</v>
      </c>
      <c r="B248" t="str">
        <f t="shared" si="26"/>
        <v>N0</v>
      </c>
      <c r="D248" t="str">
        <f t="shared" si="31"/>
        <v>C</v>
      </c>
      <c r="M248">
        <f t="shared" si="27"/>
        <v>0</v>
      </c>
      <c r="N248">
        <f t="shared" si="28"/>
        <v>0</v>
      </c>
      <c r="O248">
        <f t="shared" si="29"/>
        <v>0</v>
      </c>
      <c r="P248" t="str">
        <f t="shared" si="32"/>
        <v>N</v>
      </c>
      <c r="Q248">
        <f t="shared" si="30"/>
        <v>0</v>
      </c>
    </row>
    <row r="249" spans="1:17">
      <c r="A249">
        <f t="shared" si="25"/>
        <v>-7</v>
      </c>
      <c r="B249" t="str">
        <f t="shared" si="26"/>
        <v>N0</v>
      </c>
      <c r="D249" t="str">
        <f t="shared" si="31"/>
        <v>C</v>
      </c>
      <c r="M249">
        <f t="shared" si="27"/>
        <v>0</v>
      </c>
      <c r="N249">
        <f t="shared" si="28"/>
        <v>0</v>
      </c>
      <c r="O249">
        <f t="shared" si="29"/>
        <v>0</v>
      </c>
      <c r="P249" t="str">
        <f t="shared" si="32"/>
        <v>N</v>
      </c>
      <c r="Q249">
        <f t="shared" si="30"/>
        <v>0</v>
      </c>
    </row>
    <row r="250" spans="1:17">
      <c r="A250">
        <f t="shared" si="25"/>
        <v>-7</v>
      </c>
      <c r="B250" t="str">
        <f t="shared" si="26"/>
        <v>N0</v>
      </c>
      <c r="D250" t="str">
        <f t="shared" si="31"/>
        <v>C</v>
      </c>
      <c r="M250">
        <f t="shared" si="27"/>
        <v>0</v>
      </c>
      <c r="N250">
        <f t="shared" si="28"/>
        <v>0</v>
      </c>
      <c r="O250">
        <f t="shared" si="29"/>
        <v>0</v>
      </c>
      <c r="P250" t="str">
        <f t="shared" si="32"/>
        <v>N</v>
      </c>
      <c r="Q250">
        <f t="shared" si="30"/>
        <v>0</v>
      </c>
    </row>
    <row r="251" spans="1:17">
      <c r="A251">
        <f t="shared" si="25"/>
        <v>-7</v>
      </c>
      <c r="B251" t="str">
        <f t="shared" si="26"/>
        <v>N0</v>
      </c>
      <c r="D251" t="str">
        <f t="shared" si="31"/>
        <v>C</v>
      </c>
      <c r="M251">
        <f t="shared" si="27"/>
        <v>0</v>
      </c>
      <c r="N251">
        <f t="shared" si="28"/>
        <v>0</v>
      </c>
      <c r="O251">
        <f t="shared" si="29"/>
        <v>0</v>
      </c>
      <c r="P251" t="str">
        <f t="shared" si="32"/>
        <v>N</v>
      </c>
      <c r="Q251">
        <f t="shared" si="30"/>
        <v>0</v>
      </c>
    </row>
    <row r="252" spans="1:17">
      <c r="A252">
        <f t="shared" si="25"/>
        <v>-7</v>
      </c>
      <c r="B252" t="str">
        <f t="shared" si="26"/>
        <v>N0</v>
      </c>
      <c r="D252" t="str">
        <f t="shared" si="31"/>
        <v>C</v>
      </c>
      <c r="M252">
        <f t="shared" si="27"/>
        <v>0</v>
      </c>
      <c r="N252">
        <f t="shared" si="28"/>
        <v>0</v>
      </c>
      <c r="O252">
        <f t="shared" si="29"/>
        <v>0</v>
      </c>
      <c r="P252" t="str">
        <f t="shared" si="32"/>
        <v>N</v>
      </c>
      <c r="Q252">
        <f t="shared" si="30"/>
        <v>0</v>
      </c>
    </row>
    <row r="253" spans="1:17">
      <c r="A253">
        <f t="shared" si="25"/>
        <v>-7</v>
      </c>
      <c r="B253" t="str">
        <f t="shared" si="26"/>
        <v>N0</v>
      </c>
      <c r="D253" t="str">
        <f t="shared" si="31"/>
        <v>C</v>
      </c>
      <c r="M253">
        <f>IF(LEFT(G253,1)="P",REPLACE(G253,1,1,""),0)+IF(LEFT(H253,1)="P",REPLACE(H253,1,1,""),0)+IF(LEFT(I253,1)="P",REPLACE(I253,1,1,""),0)+IF(LEFT(J253,1)="P",REPLACE(J253,1,1,""),0)+IF(LEFT(K253,1)="P",REPLACE(K253,1,1,""),0)</f>
        <v>0</v>
      </c>
      <c r="N253">
        <f>IF(LEFT(G253,1)="B",REPLACE(G253,1,1,""),0)+IF(LEFT(H253,1)="B",REPLACE(H253,1,1,""),0)+IF(LEFT(I253,1)="B",REPLACE(I253,1,1,""),0)+IF(LEFT(J253,1)="B",REPLACE(J253,1,1,""),0)+IF(LEFT(K253,1)="B",REPLACE(K253,1,1,""),0)</f>
        <v>0</v>
      </c>
      <c r="O253">
        <f>ABS(M253-N253)</f>
        <v>0</v>
      </c>
      <c r="P253" t="str">
        <f t="shared" si="32"/>
        <v>N</v>
      </c>
      <c r="Q253">
        <f>IF(C253=P253,O253,-O253)</f>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3857C-EBB2-498C-99EE-D441E7ED154C}">
  <dimension ref="A1:G22"/>
  <sheetViews>
    <sheetView topLeftCell="A3" workbookViewId="0">
      <selection activeCell="A9" sqref="A9"/>
    </sheetView>
  </sheetViews>
  <sheetFormatPr defaultRowHeight="15"/>
  <cols>
    <col min="1" max="1" width="119.42578125" style="5" customWidth="1"/>
    <col min="2" max="2" width="13.7109375" customWidth="1"/>
  </cols>
  <sheetData>
    <row r="1" spans="1:7">
      <c r="A1" s="5" t="s">
        <v>47</v>
      </c>
      <c r="B1" t="s">
        <v>53</v>
      </c>
      <c r="C1" t="s">
        <v>52</v>
      </c>
      <c r="D1" t="s">
        <v>51</v>
      </c>
      <c r="E1" t="s">
        <v>50</v>
      </c>
      <c r="F1" t="s">
        <v>49</v>
      </c>
      <c r="G1" t="s">
        <v>48</v>
      </c>
    </row>
    <row r="2" spans="1:7">
      <c r="A2" s="5" t="s">
        <v>34</v>
      </c>
      <c r="B2" t="s">
        <v>10</v>
      </c>
      <c r="C2" t="s">
        <v>0</v>
      </c>
      <c r="D2" t="s">
        <v>1</v>
      </c>
      <c r="E2" t="s">
        <v>0</v>
      </c>
      <c r="F2" t="s">
        <v>1</v>
      </c>
      <c r="G2" t="s">
        <v>0</v>
      </c>
    </row>
    <row r="3" spans="1:7">
      <c r="A3" s="5" t="s">
        <v>35</v>
      </c>
      <c r="B3" t="s">
        <v>10</v>
      </c>
      <c r="C3" t="s">
        <v>0</v>
      </c>
      <c r="D3" t="s">
        <v>1</v>
      </c>
      <c r="E3" t="s">
        <v>0</v>
      </c>
      <c r="F3" t="s">
        <v>1</v>
      </c>
      <c r="G3" t="s">
        <v>0</v>
      </c>
    </row>
    <row r="4" spans="1:7">
      <c r="A4" s="5" t="s">
        <v>36</v>
      </c>
      <c r="B4" t="s">
        <v>10</v>
      </c>
      <c r="C4" t="s">
        <v>0</v>
      </c>
      <c r="D4" t="s">
        <v>1</v>
      </c>
      <c r="E4" t="s">
        <v>0</v>
      </c>
      <c r="F4" t="s">
        <v>1</v>
      </c>
      <c r="G4" t="s">
        <v>0</v>
      </c>
    </row>
    <row r="5" spans="1:7">
      <c r="A5" s="5" t="s">
        <v>37</v>
      </c>
      <c r="B5" t="s">
        <v>20</v>
      </c>
      <c r="C5" t="s">
        <v>0</v>
      </c>
      <c r="D5" t="s">
        <v>1</v>
      </c>
      <c r="E5" t="s">
        <v>0</v>
      </c>
      <c r="F5" t="s">
        <v>1</v>
      </c>
      <c r="G5" t="s">
        <v>0</v>
      </c>
    </row>
    <row r="6" spans="1:7" ht="14.25" customHeight="1">
      <c r="A6" s="5" t="s">
        <v>38</v>
      </c>
      <c r="B6" t="s">
        <v>20</v>
      </c>
      <c r="C6" t="s">
        <v>0</v>
      </c>
      <c r="D6" t="s">
        <v>1</v>
      </c>
      <c r="E6" t="s">
        <v>0</v>
      </c>
      <c r="F6" t="s">
        <v>1</v>
      </c>
      <c r="G6" t="s">
        <v>0</v>
      </c>
    </row>
    <row r="7" spans="1:7">
      <c r="A7" s="5" t="s">
        <v>39</v>
      </c>
      <c r="B7" t="s">
        <v>10</v>
      </c>
      <c r="C7" t="s">
        <v>0</v>
      </c>
      <c r="D7" t="s">
        <v>1</v>
      </c>
      <c r="E7" t="s">
        <v>0</v>
      </c>
      <c r="F7" t="s">
        <v>1</v>
      </c>
      <c r="G7" t="s">
        <v>0</v>
      </c>
    </row>
    <row r="8" spans="1:7">
      <c r="A8" s="5" t="s">
        <v>40</v>
      </c>
      <c r="B8" s="1" t="s">
        <v>90</v>
      </c>
      <c r="C8" t="s">
        <v>0</v>
      </c>
      <c r="D8" t="s">
        <v>0</v>
      </c>
      <c r="E8" t="s">
        <v>0</v>
      </c>
      <c r="F8" t="s">
        <v>0</v>
      </c>
      <c r="G8" t="s">
        <v>0</v>
      </c>
    </row>
    <row r="9" spans="1:7">
      <c r="A9" s="5" t="s">
        <v>41</v>
      </c>
      <c r="B9" t="s">
        <v>20</v>
      </c>
      <c r="C9" t="s">
        <v>0</v>
      </c>
      <c r="D9" t="s">
        <v>1</v>
      </c>
      <c r="E9" t="s">
        <v>0</v>
      </c>
      <c r="F9" t="s">
        <v>1</v>
      </c>
      <c r="G9" t="s">
        <v>0</v>
      </c>
    </row>
    <row r="10" spans="1:7">
      <c r="A10" s="5" t="s">
        <v>42</v>
      </c>
      <c r="B10" s="1"/>
      <c r="C10" t="s">
        <v>0</v>
      </c>
      <c r="D10" t="s">
        <v>1</v>
      </c>
      <c r="E10" t="s">
        <v>0</v>
      </c>
      <c r="F10" t="s">
        <v>1</v>
      </c>
      <c r="G10" t="s">
        <v>0</v>
      </c>
    </row>
    <row r="11" spans="1:7" ht="30">
      <c r="A11" s="5" t="s">
        <v>43</v>
      </c>
      <c r="B11" s="1"/>
      <c r="C11" t="s">
        <v>0</v>
      </c>
      <c r="D11" t="s">
        <v>1</v>
      </c>
      <c r="E11" t="s">
        <v>0</v>
      </c>
      <c r="F11" t="s">
        <v>1</v>
      </c>
      <c r="G11" t="s">
        <v>0</v>
      </c>
    </row>
    <row r="12" spans="1:7">
      <c r="A12" s="5" t="s">
        <v>44</v>
      </c>
      <c r="B12" s="1"/>
      <c r="C12" t="s">
        <v>0</v>
      </c>
      <c r="D12" t="s">
        <v>1</v>
      </c>
      <c r="E12" t="s">
        <v>0</v>
      </c>
      <c r="F12" t="s">
        <v>1</v>
      </c>
      <c r="G12" t="s">
        <v>0</v>
      </c>
    </row>
    <row r="13" spans="1:7" ht="30">
      <c r="A13" s="5" t="s">
        <v>45</v>
      </c>
      <c r="B13" s="1"/>
      <c r="C13" t="s">
        <v>0</v>
      </c>
      <c r="D13" t="s">
        <v>1</v>
      </c>
      <c r="E13" t="s">
        <v>0</v>
      </c>
      <c r="F13" t="s">
        <v>1</v>
      </c>
      <c r="G13" t="s">
        <v>0</v>
      </c>
    </row>
    <row r="14" spans="1:7">
      <c r="A14" s="5" t="s">
        <v>46</v>
      </c>
      <c r="C14" t="s">
        <v>0</v>
      </c>
      <c r="D14" t="s">
        <v>1</v>
      </c>
      <c r="E14" t="s">
        <v>0</v>
      </c>
      <c r="F14" t="s">
        <v>1</v>
      </c>
      <c r="G14" t="s">
        <v>0</v>
      </c>
    </row>
    <row r="17" spans="1:7">
      <c r="A17" s="5" t="s">
        <v>91</v>
      </c>
      <c r="B17" t="s">
        <v>92</v>
      </c>
      <c r="C17" t="s">
        <v>91</v>
      </c>
    </row>
    <row r="18" spans="1:7">
      <c r="A18" s="5" t="s">
        <v>91</v>
      </c>
      <c r="B18" t="s">
        <v>92</v>
      </c>
    </row>
    <row r="19" spans="1:7">
      <c r="A19" s="5" t="s">
        <v>91</v>
      </c>
      <c r="B19" t="s">
        <v>92</v>
      </c>
    </row>
    <row r="20" spans="1:7">
      <c r="A20" s="5" t="s">
        <v>91</v>
      </c>
      <c r="B20" t="s">
        <v>92</v>
      </c>
    </row>
    <row r="21" spans="1:7">
      <c r="A21" s="5" t="s">
        <v>93</v>
      </c>
      <c r="B21" t="s">
        <v>93</v>
      </c>
      <c r="C21" t="s">
        <v>93</v>
      </c>
      <c r="D21" t="s">
        <v>93</v>
      </c>
    </row>
    <row r="22" spans="1:7">
      <c r="A22" s="5" t="s">
        <v>94</v>
      </c>
      <c r="B22" t="s">
        <v>93</v>
      </c>
      <c r="C22" t="s">
        <v>94</v>
      </c>
      <c r="D22" t="s">
        <v>93</v>
      </c>
      <c r="E22" t="s">
        <v>93</v>
      </c>
      <c r="F22" t="s">
        <v>93</v>
      </c>
      <c r="G22" t="s">
        <v>93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BCC2-9D7B-4F7E-A533-6C7015D8139D}">
  <dimension ref="A1:AH106"/>
  <sheetViews>
    <sheetView workbookViewId="0">
      <selection activeCell="J89" sqref="J89"/>
    </sheetView>
  </sheetViews>
  <sheetFormatPr defaultRowHeight="15"/>
  <sheetData>
    <row r="1" spans="1:34">
      <c r="A1" t="s">
        <v>55</v>
      </c>
      <c r="I1" t="s">
        <v>94</v>
      </c>
      <c r="J1" t="s">
        <v>94</v>
      </c>
      <c r="N1" t="s">
        <v>0</v>
      </c>
      <c r="O1" t="s">
        <v>1</v>
      </c>
      <c r="P1" s="327" t="s">
        <v>98</v>
      </c>
      <c r="Q1" s="327"/>
      <c r="Z1" t="s">
        <v>0</v>
      </c>
      <c r="AA1" t="s">
        <v>1</v>
      </c>
      <c r="AB1" s="327" t="s">
        <v>98</v>
      </c>
      <c r="AC1" s="327"/>
    </row>
    <row r="2" spans="1:34">
      <c r="I2" t="s">
        <v>93</v>
      </c>
      <c r="J2" t="s">
        <v>93</v>
      </c>
      <c r="P2" t="s">
        <v>10</v>
      </c>
      <c r="AB2" t="s">
        <v>10</v>
      </c>
    </row>
    <row r="3" spans="1:34">
      <c r="I3" t="s">
        <v>93</v>
      </c>
      <c r="J3" t="s">
        <v>93</v>
      </c>
      <c r="Q3" t="s">
        <v>20</v>
      </c>
      <c r="AC3" t="s">
        <v>20</v>
      </c>
    </row>
    <row r="4" spans="1:34">
      <c r="A4" s="6" t="s">
        <v>56</v>
      </c>
      <c r="B4" s="6"/>
      <c r="C4" s="6"/>
      <c r="D4" s="6"/>
      <c r="I4" s="2" t="s">
        <v>94</v>
      </c>
      <c r="J4" s="8" t="s">
        <v>94</v>
      </c>
      <c r="Q4" t="s">
        <v>24</v>
      </c>
      <c r="AC4" t="s">
        <v>24</v>
      </c>
    </row>
    <row r="5" spans="1:34">
      <c r="A5" s="6"/>
      <c r="B5" s="6"/>
      <c r="C5" s="6"/>
      <c r="D5" s="6"/>
      <c r="I5" s="2" t="s">
        <v>93</v>
      </c>
      <c r="J5" s="8" t="s">
        <v>93</v>
      </c>
      <c r="P5" t="s">
        <v>10</v>
      </c>
      <c r="AB5" t="s">
        <v>10</v>
      </c>
    </row>
    <row r="6" spans="1:34">
      <c r="A6" s="6" t="s">
        <v>57</v>
      </c>
      <c r="B6" s="6"/>
      <c r="C6" s="6"/>
      <c r="D6" s="6"/>
      <c r="E6" s="11" t="s">
        <v>106</v>
      </c>
      <c r="I6" s="2" t="s">
        <v>94</v>
      </c>
      <c r="J6" s="8" t="s">
        <v>93</v>
      </c>
      <c r="P6" t="s">
        <v>15</v>
      </c>
      <c r="AB6" t="s">
        <v>15</v>
      </c>
    </row>
    <row r="7" spans="1:34">
      <c r="A7" s="6" t="s">
        <v>104</v>
      </c>
      <c r="B7" s="6"/>
      <c r="C7" s="6"/>
      <c r="D7" s="6"/>
      <c r="E7" s="11" t="s">
        <v>106</v>
      </c>
      <c r="I7" t="s">
        <v>93</v>
      </c>
      <c r="J7" t="s">
        <v>93</v>
      </c>
      <c r="M7" t="s">
        <v>99</v>
      </c>
      <c r="N7" t="s">
        <v>10</v>
      </c>
      <c r="P7" t="s">
        <v>16</v>
      </c>
      <c r="R7" t="s">
        <v>100</v>
      </c>
      <c r="T7">
        <v>1</v>
      </c>
      <c r="Y7" t="s">
        <v>99</v>
      </c>
      <c r="Z7" t="s">
        <v>10</v>
      </c>
      <c r="AB7" t="s">
        <v>16</v>
      </c>
      <c r="AD7" t="s">
        <v>100</v>
      </c>
      <c r="AF7">
        <v>1</v>
      </c>
    </row>
    <row r="8" spans="1:34">
      <c r="A8" s="6" t="s">
        <v>58</v>
      </c>
      <c r="B8" s="6"/>
      <c r="C8" s="6"/>
      <c r="D8" s="6"/>
      <c r="I8" t="s">
        <v>93</v>
      </c>
      <c r="J8" t="s">
        <v>93</v>
      </c>
      <c r="N8" t="s">
        <v>18</v>
      </c>
      <c r="P8" t="s">
        <v>17</v>
      </c>
      <c r="R8" t="s">
        <v>100</v>
      </c>
      <c r="T8">
        <v>6</v>
      </c>
      <c r="U8" s="2">
        <v>6</v>
      </c>
      <c r="Z8" t="s">
        <v>18</v>
      </c>
      <c r="AB8" t="s">
        <v>17</v>
      </c>
      <c r="AD8" t="s">
        <v>100</v>
      </c>
      <c r="AF8">
        <v>6</v>
      </c>
    </row>
    <row r="9" spans="1:34">
      <c r="N9" t="s">
        <v>10</v>
      </c>
      <c r="Q9" t="s">
        <v>20</v>
      </c>
      <c r="S9" t="s">
        <v>101</v>
      </c>
      <c r="T9">
        <v>-1</v>
      </c>
      <c r="Z9" t="s">
        <v>10</v>
      </c>
      <c r="AC9" t="s">
        <v>20</v>
      </c>
      <c r="AE9" t="s">
        <v>101</v>
      </c>
      <c r="AF9">
        <v>-1</v>
      </c>
    </row>
    <row r="10" spans="1:34">
      <c r="G10" s="11" t="s">
        <v>107</v>
      </c>
      <c r="N10" t="s">
        <v>15</v>
      </c>
      <c r="P10" t="s">
        <v>10</v>
      </c>
      <c r="R10" t="s">
        <v>100</v>
      </c>
      <c r="T10">
        <v>1</v>
      </c>
      <c r="U10" s="2">
        <v>1</v>
      </c>
      <c r="Z10" t="s">
        <v>15</v>
      </c>
      <c r="AB10" t="s">
        <v>10</v>
      </c>
      <c r="AD10" t="s">
        <v>100</v>
      </c>
      <c r="AF10" s="2">
        <v>1</v>
      </c>
    </row>
    <row r="11" spans="1:34">
      <c r="A11" s="7" t="s">
        <v>59</v>
      </c>
      <c r="B11" s="7"/>
      <c r="C11" s="7"/>
      <c r="D11" s="7"/>
      <c r="E11" s="7"/>
      <c r="I11" t="s">
        <v>1</v>
      </c>
      <c r="N11" t="s">
        <v>10</v>
      </c>
      <c r="P11" t="s">
        <v>15</v>
      </c>
      <c r="R11" t="s">
        <v>100</v>
      </c>
      <c r="T11">
        <v>1</v>
      </c>
      <c r="Z11" t="s">
        <v>10</v>
      </c>
      <c r="AB11" t="s">
        <v>15</v>
      </c>
      <c r="AD11" t="s">
        <v>100</v>
      </c>
      <c r="AF11">
        <v>1</v>
      </c>
      <c r="AG11">
        <v>1</v>
      </c>
      <c r="AH11">
        <v>0</v>
      </c>
    </row>
    <row r="12" spans="1:34">
      <c r="A12" s="7" t="s">
        <v>60</v>
      </c>
      <c r="B12" s="7"/>
      <c r="C12" s="7"/>
      <c r="D12" s="7"/>
      <c r="E12" s="7"/>
      <c r="F12" s="11" t="s">
        <v>106</v>
      </c>
      <c r="I12" t="s">
        <v>1</v>
      </c>
      <c r="N12" t="s">
        <v>18</v>
      </c>
      <c r="Q12" t="s">
        <v>20</v>
      </c>
      <c r="S12" s="3" t="s">
        <v>101</v>
      </c>
      <c r="T12">
        <v>-4</v>
      </c>
      <c r="Z12" t="s">
        <v>18</v>
      </c>
      <c r="AC12" t="s">
        <v>20</v>
      </c>
      <c r="AE12" s="3" t="s">
        <v>101</v>
      </c>
      <c r="AF12">
        <v>-4</v>
      </c>
      <c r="AG12">
        <v>2</v>
      </c>
      <c r="AH12">
        <v>0</v>
      </c>
    </row>
    <row r="13" spans="1:34">
      <c r="A13" s="10" t="s">
        <v>105</v>
      </c>
      <c r="B13" s="7"/>
      <c r="C13" s="7"/>
      <c r="D13" s="7"/>
      <c r="E13" s="7"/>
      <c r="F13" s="11" t="s">
        <v>106</v>
      </c>
      <c r="I13" s="9" t="s">
        <v>0</v>
      </c>
      <c r="N13" t="s">
        <v>15</v>
      </c>
      <c r="Q13" t="s">
        <v>24</v>
      </c>
      <c r="S13" s="3" t="s">
        <v>101</v>
      </c>
      <c r="T13">
        <v>-6</v>
      </c>
      <c r="Z13" t="s">
        <v>15</v>
      </c>
      <c r="AC13" t="s">
        <v>24</v>
      </c>
      <c r="AE13" s="3" t="s">
        <v>101</v>
      </c>
      <c r="AF13">
        <v>-6</v>
      </c>
      <c r="AG13">
        <v>3</v>
      </c>
      <c r="AH13">
        <v>-1</v>
      </c>
    </row>
    <row r="14" spans="1:34">
      <c r="A14" s="7" t="s">
        <v>95</v>
      </c>
      <c r="B14" s="7" t="s">
        <v>96</v>
      </c>
      <c r="C14" s="7"/>
      <c r="D14" s="7"/>
      <c r="E14" s="7" t="s">
        <v>97</v>
      </c>
      <c r="F14" s="11" t="s">
        <v>106</v>
      </c>
      <c r="I14" s="9" t="s">
        <v>1</v>
      </c>
      <c r="O14" t="s">
        <v>29</v>
      </c>
      <c r="P14" t="s">
        <v>10</v>
      </c>
      <c r="S14" s="3" t="s">
        <v>101</v>
      </c>
      <c r="T14">
        <v>-9</v>
      </c>
      <c r="AA14" t="s">
        <v>29</v>
      </c>
      <c r="AB14" t="s">
        <v>10</v>
      </c>
      <c r="AE14" s="3" t="s">
        <v>101</v>
      </c>
      <c r="AF14">
        <v>-9</v>
      </c>
      <c r="AG14">
        <v>4</v>
      </c>
      <c r="AH14">
        <v>-2</v>
      </c>
    </row>
    <row r="15" spans="1:34">
      <c r="A15" s="7" t="s">
        <v>57</v>
      </c>
      <c r="B15" s="7"/>
      <c r="C15" s="7"/>
      <c r="D15" s="7"/>
      <c r="E15" s="7"/>
      <c r="F15" s="11" t="s">
        <v>106</v>
      </c>
      <c r="I15" s="9" t="s">
        <v>0</v>
      </c>
      <c r="N15" t="s">
        <v>17</v>
      </c>
      <c r="Q15" t="s">
        <v>20</v>
      </c>
      <c r="S15" s="3" t="s">
        <v>101</v>
      </c>
      <c r="T15">
        <v>-13</v>
      </c>
      <c r="Z15" t="s">
        <v>17</v>
      </c>
      <c r="AC15" t="s">
        <v>20</v>
      </c>
      <c r="AE15" s="3" t="s">
        <v>101</v>
      </c>
      <c r="AF15">
        <v>-13</v>
      </c>
      <c r="AG15">
        <v>5</v>
      </c>
      <c r="AH15">
        <v>-3</v>
      </c>
    </row>
    <row r="16" spans="1:34">
      <c r="A16" s="10" t="s">
        <v>104</v>
      </c>
      <c r="B16" s="7"/>
      <c r="C16" s="7"/>
      <c r="D16" s="7"/>
      <c r="E16" s="7"/>
      <c r="F16" s="11" t="s">
        <v>106</v>
      </c>
      <c r="O16" t="s">
        <v>19</v>
      </c>
      <c r="P16" t="s">
        <v>10</v>
      </c>
      <c r="S16" s="3" t="s">
        <v>101</v>
      </c>
      <c r="T16">
        <v>-18</v>
      </c>
      <c r="AA16" t="s">
        <v>19</v>
      </c>
      <c r="AB16" t="s">
        <v>10</v>
      </c>
      <c r="AE16" s="3" t="s">
        <v>101</v>
      </c>
      <c r="AF16">
        <v>-18</v>
      </c>
      <c r="AG16">
        <v>6</v>
      </c>
      <c r="AH16">
        <v>-4</v>
      </c>
    </row>
    <row r="17" spans="1:34">
      <c r="A17" s="7" t="s">
        <v>58</v>
      </c>
      <c r="B17" s="7"/>
      <c r="C17" s="7"/>
      <c r="D17" s="7"/>
      <c r="E17" s="7"/>
      <c r="M17" t="s">
        <v>54</v>
      </c>
      <c r="N17" t="s">
        <v>28</v>
      </c>
      <c r="P17" t="s">
        <v>15</v>
      </c>
      <c r="R17" s="2" t="s">
        <v>100</v>
      </c>
      <c r="T17">
        <v>-12</v>
      </c>
      <c r="Y17" t="s">
        <v>54</v>
      </c>
      <c r="Z17" t="s">
        <v>28</v>
      </c>
      <c r="AB17" t="s">
        <v>15</v>
      </c>
      <c r="AD17" s="2" t="s">
        <v>100</v>
      </c>
      <c r="AF17">
        <v>-12</v>
      </c>
      <c r="AG17">
        <v>7</v>
      </c>
      <c r="AH17">
        <v>-5</v>
      </c>
    </row>
    <row r="18" spans="1:34">
      <c r="O18" t="s">
        <v>19</v>
      </c>
      <c r="Q18" t="s">
        <v>20</v>
      </c>
      <c r="R18" s="2" t="s">
        <v>100</v>
      </c>
      <c r="T18">
        <v>-7</v>
      </c>
      <c r="AA18" t="s">
        <v>19</v>
      </c>
      <c r="AC18" t="s">
        <v>20</v>
      </c>
      <c r="AD18" s="2" t="s">
        <v>100</v>
      </c>
      <c r="AF18">
        <v>-7</v>
      </c>
      <c r="AG18">
        <v>8</v>
      </c>
      <c r="AH18">
        <v>-6</v>
      </c>
    </row>
    <row r="19" spans="1:34">
      <c r="O19" t="s">
        <v>20</v>
      </c>
      <c r="P19" t="s">
        <v>10</v>
      </c>
      <c r="S19" s="3" t="s">
        <v>101</v>
      </c>
      <c r="T19">
        <v>-8</v>
      </c>
      <c r="AA19" t="s">
        <v>20</v>
      </c>
      <c r="AB19" t="s">
        <v>10</v>
      </c>
      <c r="AE19" s="3" t="s">
        <v>101</v>
      </c>
      <c r="AF19">
        <v>-8</v>
      </c>
      <c r="AG19">
        <v>9</v>
      </c>
      <c r="AH19">
        <v>-7</v>
      </c>
    </row>
    <row r="20" spans="1:34">
      <c r="O20" t="s">
        <v>24</v>
      </c>
      <c r="P20" t="s">
        <v>15</v>
      </c>
      <c r="S20" s="3" t="s">
        <v>101</v>
      </c>
      <c r="T20">
        <v>-10</v>
      </c>
      <c r="AA20" t="s">
        <v>24</v>
      </c>
      <c r="AB20" t="s">
        <v>15</v>
      </c>
      <c r="AE20" s="3" t="s">
        <v>101</v>
      </c>
      <c r="AF20">
        <v>-10</v>
      </c>
      <c r="AG20">
        <v>10</v>
      </c>
      <c r="AH20">
        <v>-8</v>
      </c>
    </row>
    <row r="21" spans="1:34">
      <c r="M21" t="s">
        <v>99</v>
      </c>
      <c r="N21" t="s">
        <v>16</v>
      </c>
      <c r="P21" t="s">
        <v>16</v>
      </c>
      <c r="R21" s="2" t="s">
        <v>100</v>
      </c>
      <c r="T21">
        <v>-7</v>
      </c>
      <c r="Y21" t="s">
        <v>99</v>
      </c>
      <c r="Z21" t="s">
        <v>16</v>
      </c>
      <c r="AB21" t="s">
        <v>16</v>
      </c>
      <c r="AD21" s="2" t="s">
        <v>100</v>
      </c>
      <c r="AF21" s="3">
        <v>-7</v>
      </c>
      <c r="AG21">
        <v>11</v>
      </c>
      <c r="AH21">
        <v>-9</v>
      </c>
    </row>
    <row r="22" spans="1:34">
      <c r="A22" t="s">
        <v>34</v>
      </c>
      <c r="N22" t="s">
        <v>15</v>
      </c>
      <c r="P22" t="s">
        <v>17</v>
      </c>
      <c r="R22" s="2" t="s">
        <v>100</v>
      </c>
      <c r="T22">
        <v>-5</v>
      </c>
      <c r="Z22" t="s">
        <v>15</v>
      </c>
      <c r="AB22" t="s">
        <v>17</v>
      </c>
      <c r="AD22" s="2" t="s">
        <v>100</v>
      </c>
      <c r="AF22">
        <v>-5</v>
      </c>
    </row>
    <row r="23" spans="1:34">
      <c r="A23" t="s">
        <v>35</v>
      </c>
      <c r="N23" t="s">
        <v>10</v>
      </c>
      <c r="P23" t="s">
        <v>18</v>
      </c>
      <c r="R23" s="8" t="s">
        <v>100</v>
      </c>
      <c r="T23">
        <v>-4</v>
      </c>
      <c r="Z23" t="s">
        <v>10</v>
      </c>
      <c r="AB23" t="s">
        <v>18</v>
      </c>
      <c r="AD23" s="8" t="s">
        <v>100</v>
      </c>
      <c r="AF23">
        <v>-4</v>
      </c>
    </row>
    <row r="24" spans="1:34">
      <c r="A24" t="s">
        <v>36</v>
      </c>
      <c r="L24" t="s">
        <v>103</v>
      </c>
      <c r="M24" t="s">
        <v>102</v>
      </c>
      <c r="N24" t="s">
        <v>18</v>
      </c>
      <c r="Q24" t="s">
        <v>20</v>
      </c>
      <c r="S24" s="3" t="s">
        <v>101</v>
      </c>
      <c r="T24">
        <v>-9</v>
      </c>
      <c r="X24" t="s">
        <v>103</v>
      </c>
      <c r="Y24" t="s">
        <v>102</v>
      </c>
      <c r="Z24" t="s">
        <v>18</v>
      </c>
      <c r="AC24" t="s">
        <v>20</v>
      </c>
      <c r="AE24" s="3" t="s">
        <v>101</v>
      </c>
      <c r="AF24">
        <v>-9</v>
      </c>
    </row>
    <row r="25" spans="1:34">
      <c r="A25" t="s">
        <v>37</v>
      </c>
      <c r="M25" t="s">
        <v>99</v>
      </c>
      <c r="N25" t="s">
        <v>15</v>
      </c>
      <c r="P25" t="s">
        <v>10</v>
      </c>
      <c r="R25" t="s">
        <v>100</v>
      </c>
      <c r="T25">
        <v>-7</v>
      </c>
      <c r="Y25" t="s">
        <v>99</v>
      </c>
      <c r="Z25" t="s">
        <v>15</v>
      </c>
      <c r="AB25" t="s">
        <v>10</v>
      </c>
      <c r="AD25" t="s">
        <v>100</v>
      </c>
      <c r="AF25">
        <v>-7</v>
      </c>
    </row>
    <row r="26" spans="1:34">
      <c r="A26" t="s">
        <v>38</v>
      </c>
      <c r="N26" t="s">
        <v>10</v>
      </c>
      <c r="P26" t="s">
        <v>15</v>
      </c>
      <c r="R26" t="s">
        <v>100</v>
      </c>
      <c r="T26">
        <v>-6</v>
      </c>
      <c r="Z26" t="s">
        <v>10</v>
      </c>
      <c r="AB26" t="s">
        <v>15</v>
      </c>
      <c r="AD26" t="s">
        <v>100</v>
      </c>
      <c r="AF26">
        <v>-6</v>
      </c>
    </row>
    <row r="27" spans="1:34">
      <c r="A27" t="s">
        <v>39</v>
      </c>
      <c r="N27" t="s">
        <v>18</v>
      </c>
      <c r="P27" t="s">
        <v>16</v>
      </c>
      <c r="R27" t="s">
        <v>100</v>
      </c>
      <c r="T27">
        <v>-1</v>
      </c>
      <c r="Z27" t="s">
        <v>18</v>
      </c>
      <c r="AB27" t="s">
        <v>16</v>
      </c>
      <c r="AD27" t="s">
        <v>100</v>
      </c>
      <c r="AF27">
        <v>-1</v>
      </c>
    </row>
    <row r="28" spans="1:34">
      <c r="A28" t="s">
        <v>40</v>
      </c>
      <c r="N28" t="s">
        <v>28</v>
      </c>
      <c r="Q28" t="s">
        <v>20</v>
      </c>
      <c r="S28" t="s">
        <v>101</v>
      </c>
      <c r="T28">
        <v>-7</v>
      </c>
      <c r="Z28" t="s">
        <v>28</v>
      </c>
      <c r="AC28" t="s">
        <v>20</v>
      </c>
      <c r="AE28" t="s">
        <v>101</v>
      </c>
      <c r="AF28">
        <v>-7</v>
      </c>
    </row>
    <row r="29" spans="1:34">
      <c r="A29" t="s">
        <v>41</v>
      </c>
      <c r="N29" t="s">
        <v>16</v>
      </c>
      <c r="P29" t="s">
        <v>10</v>
      </c>
      <c r="R29" t="s">
        <v>100</v>
      </c>
      <c r="T29">
        <v>-4</v>
      </c>
      <c r="Z29" t="s">
        <v>16</v>
      </c>
      <c r="AB29" t="s">
        <v>10</v>
      </c>
      <c r="AD29" t="s">
        <v>100</v>
      </c>
      <c r="AF29">
        <v>-4</v>
      </c>
    </row>
    <row r="30" spans="1:34">
      <c r="A30" t="s">
        <v>42</v>
      </c>
      <c r="N30" t="s">
        <v>10</v>
      </c>
      <c r="Z30" t="s">
        <v>10</v>
      </c>
    </row>
    <row r="31" spans="1:34">
      <c r="A31" t="s">
        <v>43</v>
      </c>
    </row>
    <row r="32" spans="1:34">
      <c r="A32" t="s">
        <v>44</v>
      </c>
    </row>
    <row r="33" spans="1:1">
      <c r="A33" t="s">
        <v>45</v>
      </c>
    </row>
    <row r="34" spans="1:1">
      <c r="A34" t="s">
        <v>46</v>
      </c>
    </row>
    <row r="41" spans="1:1">
      <c r="A41" t="s">
        <v>61</v>
      </c>
    </row>
    <row r="43" spans="1:1">
      <c r="A43" t="s">
        <v>62</v>
      </c>
    </row>
    <row r="45" spans="1:1">
      <c r="A45" t="s">
        <v>63</v>
      </c>
    </row>
    <row r="47" spans="1:1">
      <c r="A47" t="s">
        <v>64</v>
      </c>
    </row>
    <row r="49" spans="1:1">
      <c r="A49" t="s">
        <v>65</v>
      </c>
    </row>
    <row r="51" spans="1:1">
      <c r="A51" t="s">
        <v>66</v>
      </c>
    </row>
    <row r="58" spans="1:1">
      <c r="A58" s="1" t="s">
        <v>67</v>
      </c>
    </row>
    <row r="60" spans="1:1">
      <c r="A60" t="s">
        <v>68</v>
      </c>
    </row>
    <row r="62" spans="1:1">
      <c r="A62" t="s">
        <v>69</v>
      </c>
    </row>
    <row r="64" spans="1:1">
      <c r="A64" t="s">
        <v>70</v>
      </c>
    </row>
    <row r="66" spans="1:1">
      <c r="A66" t="s">
        <v>71</v>
      </c>
    </row>
    <row r="71" spans="1:1">
      <c r="A71" t="s">
        <v>72</v>
      </c>
    </row>
    <row r="73" spans="1:1">
      <c r="A73" t="s">
        <v>73</v>
      </c>
    </row>
    <row r="75" spans="1:1">
      <c r="A75" t="s">
        <v>74</v>
      </c>
    </row>
    <row r="76" spans="1:1">
      <c r="A76" t="s">
        <v>75</v>
      </c>
    </row>
    <row r="78" spans="1:1">
      <c r="A78" t="s">
        <v>76</v>
      </c>
    </row>
    <row r="79" spans="1:1">
      <c r="A79" t="s">
        <v>77</v>
      </c>
    </row>
    <row r="81" spans="1:1">
      <c r="A81" t="s">
        <v>78</v>
      </c>
    </row>
    <row r="83" spans="1:1">
      <c r="A83" t="s">
        <v>79</v>
      </c>
    </row>
    <row r="85" spans="1:1">
      <c r="A85" t="s">
        <v>80</v>
      </c>
    </row>
    <row r="94" spans="1:1">
      <c r="A94" t="s">
        <v>81</v>
      </c>
    </row>
    <row r="95" spans="1:1">
      <c r="A95" t="s">
        <v>82</v>
      </c>
    </row>
    <row r="96" spans="1:1">
      <c r="A96" t="s">
        <v>83</v>
      </c>
    </row>
    <row r="97" spans="1:1">
      <c r="A97" t="s">
        <v>84</v>
      </c>
    </row>
    <row r="98" spans="1:1">
      <c r="A98" t="s">
        <v>85</v>
      </c>
    </row>
    <row r="99" spans="1:1">
      <c r="A99" s="1" t="s">
        <v>86</v>
      </c>
    </row>
    <row r="100" spans="1:1">
      <c r="A100" s="1" t="s">
        <v>87</v>
      </c>
    </row>
    <row r="101" spans="1:1">
      <c r="A101" s="1" t="s">
        <v>88</v>
      </c>
    </row>
    <row r="102" spans="1:1">
      <c r="A102" s="1" t="s">
        <v>89</v>
      </c>
    </row>
    <row r="105" spans="1:1">
      <c r="A105" t="s">
        <v>121</v>
      </c>
    </row>
    <row r="106" spans="1:1">
      <c r="A106" t="s">
        <v>122</v>
      </c>
    </row>
  </sheetData>
  <mergeCells count="2">
    <mergeCell ref="P1:Q1"/>
    <mergeCell ref="AB1:AC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FE6-BFAC-49DC-AF70-31B0C7359188}">
  <dimension ref="A1:H257"/>
  <sheetViews>
    <sheetView topLeftCell="A38" workbookViewId="0">
      <selection activeCell="H233" sqref="H233"/>
    </sheetView>
  </sheetViews>
  <sheetFormatPr defaultRowHeight="15"/>
  <cols>
    <col min="8" max="8" width="9.140625" style="14"/>
  </cols>
  <sheetData>
    <row r="1" spans="1:8">
      <c r="A1" s="12" t="s">
        <v>1</v>
      </c>
      <c r="B1" s="13" t="s">
        <v>125</v>
      </c>
      <c r="C1" s="12" t="s">
        <v>1</v>
      </c>
      <c r="D1" s="13" t="s">
        <v>125</v>
      </c>
      <c r="E1" t="b">
        <f>A1=C1</f>
        <v>1</v>
      </c>
      <c r="F1" t="b">
        <f>B1=D1</f>
        <v>1</v>
      </c>
      <c r="G1">
        <v>1</v>
      </c>
      <c r="H1" s="14" t="str">
        <f>CHAR(G1)</f>
        <v>_x0001_</v>
      </c>
    </row>
    <row r="2" spans="1:8">
      <c r="A2" s="12" t="s">
        <v>125</v>
      </c>
      <c r="B2" s="13" t="s">
        <v>126</v>
      </c>
      <c r="C2" s="12" t="s">
        <v>125</v>
      </c>
      <c r="D2" s="13" t="s">
        <v>126</v>
      </c>
      <c r="E2" t="b">
        <f t="shared" ref="E2:E20" si="0">A2=C2</f>
        <v>1</v>
      </c>
      <c r="F2" t="b">
        <f t="shared" ref="F2:F20" si="1">B2=D2</f>
        <v>1</v>
      </c>
      <c r="G2">
        <v>2</v>
      </c>
      <c r="H2" s="14" t="str">
        <f t="shared" ref="H2:H65" si="2">CHAR(G2)</f>
        <v>_x0002_</v>
      </c>
    </row>
    <row r="3" spans="1:8">
      <c r="A3" s="12" t="s">
        <v>1</v>
      </c>
      <c r="B3" s="13" t="s">
        <v>125</v>
      </c>
      <c r="C3" s="12" t="s">
        <v>1</v>
      </c>
      <c r="D3" s="13" t="s">
        <v>125</v>
      </c>
      <c r="E3" t="b">
        <f t="shared" si="0"/>
        <v>1</v>
      </c>
      <c r="F3" t="b">
        <f t="shared" si="1"/>
        <v>1</v>
      </c>
      <c r="G3">
        <v>3</v>
      </c>
      <c r="H3" s="14" t="str">
        <f t="shared" si="2"/>
        <v>_x0003_</v>
      </c>
    </row>
    <row r="4" spans="1:8">
      <c r="A4" s="12" t="s">
        <v>126</v>
      </c>
      <c r="B4" s="13" t="s">
        <v>125</v>
      </c>
      <c r="C4" s="12" t="s">
        <v>126</v>
      </c>
      <c r="D4" s="13" t="s">
        <v>125</v>
      </c>
      <c r="E4" t="b">
        <f t="shared" si="0"/>
        <v>1</v>
      </c>
      <c r="F4" t="b">
        <f t="shared" si="1"/>
        <v>1</v>
      </c>
      <c r="G4">
        <v>4</v>
      </c>
      <c r="H4" s="14" t="str">
        <f t="shared" si="2"/>
        <v>_x0004_</v>
      </c>
    </row>
    <row r="5" spans="1:8">
      <c r="A5" s="12" t="s">
        <v>127</v>
      </c>
      <c r="B5" s="13" t="s">
        <v>125</v>
      </c>
      <c r="C5" s="12" t="s">
        <v>127</v>
      </c>
      <c r="D5" s="13" t="s">
        <v>125</v>
      </c>
      <c r="E5" t="b">
        <f t="shared" si="0"/>
        <v>1</v>
      </c>
      <c r="F5" t="b">
        <f t="shared" si="1"/>
        <v>1</v>
      </c>
      <c r="G5">
        <v>5</v>
      </c>
      <c r="H5" s="14" t="str">
        <f t="shared" si="2"/>
        <v>_x0005_</v>
      </c>
    </row>
    <row r="6" spans="1:8">
      <c r="A6" s="12" t="s">
        <v>125</v>
      </c>
      <c r="B6" s="13" t="s">
        <v>128</v>
      </c>
      <c r="C6" s="12" t="s">
        <v>125</v>
      </c>
      <c r="D6" s="13" t="s">
        <v>128</v>
      </c>
      <c r="E6" t="b">
        <f t="shared" si="0"/>
        <v>1</v>
      </c>
      <c r="F6" t="b">
        <f t="shared" si="1"/>
        <v>1</v>
      </c>
      <c r="G6">
        <v>6</v>
      </c>
      <c r="H6" s="14" t="str">
        <f t="shared" si="2"/>
        <v>_x0006_</v>
      </c>
    </row>
    <row r="7" spans="1:8">
      <c r="A7" s="12" t="s">
        <v>129</v>
      </c>
      <c r="B7" s="13" t="s">
        <v>125</v>
      </c>
      <c r="C7" s="12" t="s">
        <v>129</v>
      </c>
      <c r="D7" s="13" t="s">
        <v>125</v>
      </c>
      <c r="E7" t="b">
        <f t="shared" si="0"/>
        <v>1</v>
      </c>
      <c r="F7" t="b">
        <f t="shared" si="1"/>
        <v>1</v>
      </c>
      <c r="G7">
        <v>7</v>
      </c>
      <c r="H7" s="14" t="str">
        <f t="shared" si="2"/>
        <v>_x0007_</v>
      </c>
    </row>
    <row r="8" spans="1:8">
      <c r="A8" s="12" t="s">
        <v>125</v>
      </c>
      <c r="B8" s="13" t="s">
        <v>128</v>
      </c>
      <c r="C8" s="12" t="s">
        <v>125</v>
      </c>
      <c r="D8" s="13" t="s">
        <v>128</v>
      </c>
      <c r="E8" t="b">
        <f t="shared" si="0"/>
        <v>1</v>
      </c>
      <c r="F8" t="b">
        <f t="shared" si="1"/>
        <v>1</v>
      </c>
      <c r="G8">
        <v>8</v>
      </c>
      <c r="H8" s="14" t="str">
        <f t="shared" si="2"/>
        <v>_x0008_</v>
      </c>
    </row>
    <row r="9" spans="1:8">
      <c r="A9" s="12" t="s">
        <v>125</v>
      </c>
      <c r="B9" s="13" t="s">
        <v>129</v>
      </c>
      <c r="C9" s="12" t="s">
        <v>125</v>
      </c>
      <c r="D9" s="13" t="s">
        <v>129</v>
      </c>
      <c r="E9" t="b">
        <f t="shared" si="0"/>
        <v>1</v>
      </c>
      <c r="F9" t="b">
        <f t="shared" si="1"/>
        <v>1</v>
      </c>
      <c r="G9">
        <v>9</v>
      </c>
      <c r="H9" s="14" t="str">
        <f t="shared" si="2"/>
        <v xml:space="preserve">	</v>
      </c>
    </row>
    <row r="10" spans="1:8">
      <c r="A10" s="12" t="s">
        <v>125</v>
      </c>
      <c r="B10" s="13" t="s">
        <v>1</v>
      </c>
      <c r="C10" s="12" t="s">
        <v>125</v>
      </c>
      <c r="D10" s="13" t="s">
        <v>1</v>
      </c>
      <c r="E10" t="b">
        <f t="shared" si="0"/>
        <v>1</v>
      </c>
      <c r="F10" t="b">
        <f t="shared" si="1"/>
        <v>1</v>
      </c>
      <c r="G10">
        <v>10</v>
      </c>
      <c r="H10" s="14" t="str">
        <f t="shared" si="2"/>
        <v xml:space="preserve">
</v>
      </c>
    </row>
    <row r="11" spans="1:8">
      <c r="A11" s="12" t="s">
        <v>1</v>
      </c>
      <c r="B11" s="13" t="s">
        <v>125</v>
      </c>
      <c r="C11" s="12" t="s">
        <v>1</v>
      </c>
      <c r="D11" s="13" t="s">
        <v>125</v>
      </c>
      <c r="E11" t="b">
        <f t="shared" si="0"/>
        <v>1</v>
      </c>
      <c r="F11" t="b">
        <f t="shared" si="1"/>
        <v>1</v>
      </c>
      <c r="G11">
        <v>11</v>
      </c>
      <c r="H11" s="14" t="str">
        <f t="shared" si="2"/>
        <v>_x000B_</v>
      </c>
    </row>
    <row r="12" spans="1:8">
      <c r="A12" s="12" t="s">
        <v>125</v>
      </c>
      <c r="B12" s="13" t="s">
        <v>52</v>
      </c>
      <c r="C12" s="12" t="s">
        <v>125</v>
      </c>
      <c r="D12" s="13" t="s">
        <v>52</v>
      </c>
      <c r="E12" t="b">
        <f t="shared" si="0"/>
        <v>1</v>
      </c>
      <c r="F12" t="b">
        <f t="shared" si="1"/>
        <v>1</v>
      </c>
      <c r="G12">
        <v>12</v>
      </c>
      <c r="H12" s="14" t="str">
        <f t="shared" si="2"/>
        <v>_x000C_</v>
      </c>
    </row>
    <row r="13" spans="1:8">
      <c r="A13" s="12" t="s">
        <v>125</v>
      </c>
      <c r="B13" s="13" t="s">
        <v>1</v>
      </c>
      <c r="C13" s="12" t="s">
        <v>125</v>
      </c>
      <c r="D13" s="13" t="s">
        <v>1</v>
      </c>
      <c r="E13" t="b">
        <f t="shared" si="0"/>
        <v>1</v>
      </c>
      <c r="F13" t="b">
        <f t="shared" si="1"/>
        <v>1</v>
      </c>
      <c r="G13">
        <v>13</v>
      </c>
      <c r="H13" s="14" t="str">
        <f t="shared" si="2"/>
        <v>_x000D_</v>
      </c>
    </row>
    <row r="14" spans="1:8">
      <c r="A14" s="12" t="s">
        <v>52</v>
      </c>
      <c r="B14" s="13" t="s">
        <v>125</v>
      </c>
      <c r="C14" s="12" t="s">
        <v>52</v>
      </c>
      <c r="D14" s="13" t="s">
        <v>125</v>
      </c>
      <c r="E14" t="b">
        <f t="shared" si="0"/>
        <v>1</v>
      </c>
      <c r="F14" t="b">
        <f t="shared" si="1"/>
        <v>1</v>
      </c>
      <c r="G14">
        <v>14</v>
      </c>
      <c r="H14" s="14" t="str">
        <f t="shared" si="2"/>
        <v>_x000E_</v>
      </c>
    </row>
    <row r="15" spans="1:8">
      <c r="A15" s="12" t="s">
        <v>1</v>
      </c>
      <c r="B15" s="13" t="s">
        <v>125</v>
      </c>
      <c r="C15" s="12" t="s">
        <v>1</v>
      </c>
      <c r="D15" s="13" t="s">
        <v>125</v>
      </c>
      <c r="E15" t="b">
        <f t="shared" si="0"/>
        <v>1</v>
      </c>
      <c r="F15" t="b">
        <f t="shared" si="1"/>
        <v>1</v>
      </c>
      <c r="G15">
        <v>15</v>
      </c>
      <c r="H15" s="14" t="str">
        <f t="shared" si="2"/>
        <v>_x000F_</v>
      </c>
    </row>
    <row r="16" spans="1:8">
      <c r="A16" s="12" t="s">
        <v>125</v>
      </c>
      <c r="B16" s="13" t="s">
        <v>52</v>
      </c>
      <c r="C16" s="12" t="s">
        <v>125</v>
      </c>
      <c r="D16" s="13" t="s">
        <v>49</v>
      </c>
      <c r="E16" t="b">
        <f t="shared" si="0"/>
        <v>1</v>
      </c>
      <c r="F16" t="b">
        <f t="shared" si="1"/>
        <v>0</v>
      </c>
      <c r="G16">
        <v>16</v>
      </c>
      <c r="H16" s="14" t="str">
        <f t="shared" si="2"/>
        <v>_x0010_</v>
      </c>
    </row>
    <row r="17" spans="1:8">
      <c r="A17" s="12" t="s">
        <v>125</v>
      </c>
      <c r="B17" s="13" t="s">
        <v>1</v>
      </c>
      <c r="C17" s="12" t="s">
        <v>125</v>
      </c>
      <c r="D17" s="13" t="s">
        <v>1</v>
      </c>
      <c r="E17" t="b">
        <f t="shared" si="0"/>
        <v>1</v>
      </c>
      <c r="F17" t="b">
        <f t="shared" si="1"/>
        <v>1</v>
      </c>
      <c r="G17">
        <v>17</v>
      </c>
      <c r="H17" s="14" t="str">
        <f t="shared" si="2"/>
        <v>_x0011_</v>
      </c>
    </row>
    <row r="18" spans="1:8">
      <c r="A18" s="12" t="s">
        <v>126</v>
      </c>
      <c r="B18" s="13" t="s">
        <v>125</v>
      </c>
      <c r="C18" s="12" t="s">
        <v>126</v>
      </c>
      <c r="D18" s="13" t="s">
        <v>125</v>
      </c>
      <c r="E18" t="b">
        <f t="shared" si="0"/>
        <v>1</v>
      </c>
      <c r="F18" t="b">
        <f t="shared" si="1"/>
        <v>1</v>
      </c>
      <c r="G18">
        <v>18</v>
      </c>
      <c r="H18" s="14" t="str">
        <f t="shared" si="2"/>
        <v>_x0012_</v>
      </c>
    </row>
    <row r="19" spans="1:8">
      <c r="A19" s="12" t="s">
        <v>125</v>
      </c>
      <c r="B19" s="13" t="s">
        <v>1</v>
      </c>
      <c r="C19" s="12" t="s">
        <v>125</v>
      </c>
      <c r="D19" s="13" t="s">
        <v>1</v>
      </c>
      <c r="E19" t="b">
        <f t="shared" si="0"/>
        <v>1</v>
      </c>
      <c r="F19" t="b">
        <f t="shared" si="1"/>
        <v>1</v>
      </c>
      <c r="G19">
        <v>19</v>
      </c>
      <c r="H19" s="14" t="str">
        <f t="shared" si="2"/>
        <v>_x0013_</v>
      </c>
    </row>
    <row r="20" spans="1:8">
      <c r="A20" s="12" t="s">
        <v>125</v>
      </c>
      <c r="B20" s="13" t="s">
        <v>52</v>
      </c>
      <c r="C20" s="12" t="s">
        <v>125</v>
      </c>
      <c r="D20" s="13" t="s">
        <v>49</v>
      </c>
      <c r="E20" t="b">
        <f t="shared" si="0"/>
        <v>1</v>
      </c>
      <c r="F20" t="b">
        <f t="shared" si="1"/>
        <v>0</v>
      </c>
      <c r="G20">
        <v>20</v>
      </c>
      <c r="H20" s="14" t="str">
        <f t="shared" si="2"/>
        <v>_x0014_</v>
      </c>
    </row>
    <row r="21" spans="1:8">
      <c r="A21" s="12" t="s">
        <v>126</v>
      </c>
      <c r="B21" s="13" t="s">
        <v>125</v>
      </c>
      <c r="G21">
        <v>21</v>
      </c>
      <c r="H21" s="14" t="str">
        <f t="shared" si="2"/>
        <v>_x0015_</v>
      </c>
    </row>
    <row r="22" spans="1:8">
      <c r="A22" s="12" t="s">
        <v>125</v>
      </c>
      <c r="B22" s="13" t="s">
        <v>1</v>
      </c>
      <c r="G22">
        <v>22</v>
      </c>
      <c r="H22" s="14" t="str">
        <f t="shared" si="2"/>
        <v>_x0016_</v>
      </c>
    </row>
    <row r="23" spans="1:8">
      <c r="A23" s="12" t="s">
        <v>125</v>
      </c>
      <c r="B23" s="13" t="s">
        <v>1</v>
      </c>
      <c r="G23">
        <v>23</v>
      </c>
      <c r="H23" s="14" t="str">
        <f t="shared" si="2"/>
        <v>_x0017_</v>
      </c>
    </row>
    <row r="24" spans="1:8">
      <c r="A24" s="12" t="s">
        <v>126</v>
      </c>
      <c r="B24" s="13" t="s">
        <v>125</v>
      </c>
      <c r="G24">
        <v>24</v>
      </c>
      <c r="H24" s="14" t="str">
        <f t="shared" si="2"/>
        <v>_x0018_</v>
      </c>
    </row>
    <row r="25" spans="1:8">
      <c r="A25" s="12" t="s">
        <v>125</v>
      </c>
      <c r="B25" s="13" t="s">
        <v>127</v>
      </c>
      <c r="G25">
        <v>25</v>
      </c>
      <c r="H25" s="14" t="str">
        <f t="shared" si="2"/>
        <v>_x0019_</v>
      </c>
    </row>
    <row r="26" spans="1:8">
      <c r="A26" s="12" t="s">
        <v>128</v>
      </c>
      <c r="B26" s="13" t="s">
        <v>125</v>
      </c>
      <c r="G26">
        <v>26</v>
      </c>
      <c r="H26" s="14" t="str">
        <f t="shared" si="2"/>
        <v>_x001A_</v>
      </c>
    </row>
    <row r="27" spans="1:8">
      <c r="A27" s="12" t="s">
        <v>129</v>
      </c>
      <c r="B27" s="13" t="s">
        <v>125</v>
      </c>
      <c r="G27">
        <v>27</v>
      </c>
      <c r="H27" s="14" t="str">
        <f t="shared" si="2"/>
        <v>_x001B_</v>
      </c>
    </row>
    <row r="28" spans="1:8">
      <c r="A28" s="12" t="s">
        <v>130</v>
      </c>
      <c r="B28" s="13" t="s">
        <v>125</v>
      </c>
      <c r="G28">
        <v>28</v>
      </c>
      <c r="H28" s="14" t="str">
        <f t="shared" si="2"/>
        <v>_x001C_</v>
      </c>
    </row>
    <row r="29" spans="1:8">
      <c r="A29" s="12" t="s">
        <v>131</v>
      </c>
      <c r="B29" s="13" t="s">
        <v>125</v>
      </c>
      <c r="G29">
        <v>29</v>
      </c>
      <c r="H29" s="14" t="str">
        <f t="shared" si="2"/>
        <v>_x001D_</v>
      </c>
    </row>
    <row r="30" spans="1:8">
      <c r="A30" s="12" t="s">
        <v>130</v>
      </c>
      <c r="B30" s="13" t="s">
        <v>125</v>
      </c>
      <c r="G30">
        <v>30</v>
      </c>
      <c r="H30" s="14" t="str">
        <f t="shared" si="2"/>
        <v>_x001E_</v>
      </c>
    </row>
    <row r="31" spans="1:8">
      <c r="A31" s="12" t="s">
        <v>125</v>
      </c>
      <c r="B31" s="13" t="s">
        <v>1</v>
      </c>
      <c r="G31">
        <v>31</v>
      </c>
      <c r="H31" s="14" t="str">
        <f t="shared" si="2"/>
        <v>_x001F_</v>
      </c>
    </row>
    <row r="32" spans="1:8">
      <c r="A32" s="12" t="s">
        <v>125</v>
      </c>
      <c r="B32" s="13" t="s">
        <v>1</v>
      </c>
      <c r="G32">
        <v>32</v>
      </c>
      <c r="H32" s="14" t="str">
        <f t="shared" si="2"/>
        <v xml:space="preserve"> </v>
      </c>
    </row>
    <row r="33" spans="1:8">
      <c r="A33" s="12" t="s">
        <v>1</v>
      </c>
      <c r="B33" s="13" t="s">
        <v>125</v>
      </c>
      <c r="G33">
        <v>33</v>
      </c>
      <c r="H33" s="14" t="str">
        <f t="shared" si="2"/>
        <v>!</v>
      </c>
    </row>
    <row r="34" spans="1:8">
      <c r="A34" s="12" t="s">
        <v>52</v>
      </c>
      <c r="B34" s="13" t="s">
        <v>125</v>
      </c>
      <c r="G34">
        <v>34</v>
      </c>
      <c r="H34" s="14" t="str">
        <f t="shared" si="2"/>
        <v>"</v>
      </c>
    </row>
    <row r="35" spans="1:8">
      <c r="A35" s="12" t="s">
        <v>125</v>
      </c>
      <c r="B35" s="13" t="s">
        <v>1</v>
      </c>
      <c r="G35">
        <v>35</v>
      </c>
      <c r="H35" s="14" t="str">
        <f t="shared" si="2"/>
        <v>#</v>
      </c>
    </row>
    <row r="36" spans="1:8">
      <c r="A36" s="12" t="s">
        <v>125</v>
      </c>
      <c r="B36" s="13" t="s">
        <v>126</v>
      </c>
      <c r="G36">
        <v>36</v>
      </c>
      <c r="H36" s="14" t="str">
        <f t="shared" si="2"/>
        <v>$</v>
      </c>
    </row>
    <row r="37" spans="1:8">
      <c r="A37" s="12" t="s">
        <v>125</v>
      </c>
      <c r="B37" s="13" t="s">
        <v>1</v>
      </c>
      <c r="G37">
        <v>37</v>
      </c>
      <c r="H37" s="14" t="str">
        <f t="shared" si="2"/>
        <v>%</v>
      </c>
    </row>
    <row r="38" spans="1:8">
      <c r="A38" s="12" t="s">
        <v>125</v>
      </c>
      <c r="B38" s="13" t="s">
        <v>125</v>
      </c>
      <c r="G38">
        <v>38</v>
      </c>
      <c r="H38" s="14" t="str">
        <f t="shared" si="2"/>
        <v>&amp;</v>
      </c>
    </row>
    <row r="39" spans="1:8">
      <c r="A39" s="12" t="s">
        <v>125</v>
      </c>
      <c r="B39" s="13" t="s">
        <v>125</v>
      </c>
      <c r="G39">
        <v>39</v>
      </c>
      <c r="H39" s="14" t="str">
        <f t="shared" si="2"/>
        <v>'</v>
      </c>
    </row>
    <row r="40" spans="1:8">
      <c r="A40" s="12" t="s">
        <v>125</v>
      </c>
      <c r="B40" s="13" t="s">
        <v>125</v>
      </c>
      <c r="G40">
        <v>40</v>
      </c>
      <c r="H40" s="14" t="str">
        <f t="shared" si="2"/>
        <v>(</v>
      </c>
    </row>
    <row r="41" spans="1:8">
      <c r="A41" s="12" t="s">
        <v>125</v>
      </c>
      <c r="B41" s="13" t="s">
        <v>125</v>
      </c>
      <c r="G41">
        <v>41</v>
      </c>
      <c r="H41" s="14" t="str">
        <f t="shared" si="2"/>
        <v>)</v>
      </c>
    </row>
    <row r="42" spans="1:8">
      <c r="A42" s="12" t="s">
        <v>125</v>
      </c>
      <c r="B42" s="13" t="s">
        <v>125</v>
      </c>
      <c r="G42">
        <v>42</v>
      </c>
      <c r="H42" s="14" t="str">
        <f t="shared" si="2"/>
        <v>*</v>
      </c>
    </row>
    <row r="43" spans="1:8">
      <c r="A43" s="12" t="s">
        <v>125</v>
      </c>
      <c r="B43" s="13" t="s">
        <v>125</v>
      </c>
      <c r="G43">
        <v>43</v>
      </c>
      <c r="H43" s="14" t="str">
        <f t="shared" si="2"/>
        <v>+</v>
      </c>
    </row>
    <row r="44" spans="1:8">
      <c r="A44" s="12" t="s">
        <v>125</v>
      </c>
      <c r="B44" s="13" t="s">
        <v>125</v>
      </c>
      <c r="G44">
        <v>44</v>
      </c>
      <c r="H44" s="14" t="str">
        <f t="shared" si="2"/>
        <v>,</v>
      </c>
    </row>
    <row r="45" spans="1:8">
      <c r="A45" s="12" t="s">
        <v>125</v>
      </c>
      <c r="B45" s="13" t="s">
        <v>125</v>
      </c>
      <c r="G45">
        <v>45</v>
      </c>
      <c r="H45" s="14" t="str">
        <f t="shared" si="2"/>
        <v>-</v>
      </c>
    </row>
    <row r="46" spans="1:8">
      <c r="A46" s="12" t="s">
        <v>125</v>
      </c>
      <c r="B46" s="13" t="s">
        <v>125</v>
      </c>
      <c r="G46">
        <v>46</v>
      </c>
      <c r="H46" s="14" t="str">
        <f t="shared" si="2"/>
        <v>.</v>
      </c>
    </row>
    <row r="47" spans="1:8">
      <c r="A47" s="12" t="s">
        <v>125</v>
      </c>
      <c r="B47" s="13" t="s">
        <v>125</v>
      </c>
      <c r="G47">
        <v>47</v>
      </c>
      <c r="H47" s="14" t="str">
        <f t="shared" si="2"/>
        <v>/</v>
      </c>
    </row>
    <row r="48" spans="1:8">
      <c r="A48" s="12" t="s">
        <v>125</v>
      </c>
      <c r="B48" s="13" t="s">
        <v>125</v>
      </c>
      <c r="G48">
        <v>48</v>
      </c>
      <c r="H48" s="14" t="str">
        <f t="shared" si="2"/>
        <v>0</v>
      </c>
    </row>
    <row r="49" spans="1:8">
      <c r="A49" s="12" t="s">
        <v>125</v>
      </c>
      <c r="B49" s="13" t="s">
        <v>125</v>
      </c>
      <c r="G49">
        <v>49</v>
      </c>
      <c r="H49" s="14" t="str">
        <f t="shared" si="2"/>
        <v>1</v>
      </c>
    </row>
    <row r="50" spans="1:8">
      <c r="A50" s="12" t="s">
        <v>125</v>
      </c>
      <c r="B50" s="13" t="s">
        <v>125</v>
      </c>
      <c r="G50">
        <v>50</v>
      </c>
      <c r="H50" s="14" t="str">
        <f t="shared" si="2"/>
        <v>2</v>
      </c>
    </row>
    <row r="51" spans="1:8">
      <c r="A51" s="12" t="s">
        <v>125</v>
      </c>
      <c r="B51" s="13" t="s">
        <v>125</v>
      </c>
      <c r="G51">
        <v>51</v>
      </c>
      <c r="H51" s="14" t="str">
        <f t="shared" si="2"/>
        <v>3</v>
      </c>
    </row>
    <row r="52" spans="1:8">
      <c r="A52" s="12" t="s">
        <v>125</v>
      </c>
      <c r="B52" s="13" t="s">
        <v>125</v>
      </c>
      <c r="G52">
        <v>52</v>
      </c>
      <c r="H52" s="14" t="str">
        <f t="shared" si="2"/>
        <v>4</v>
      </c>
    </row>
    <row r="53" spans="1:8">
      <c r="A53" s="12" t="s">
        <v>125</v>
      </c>
      <c r="B53" s="13" t="s">
        <v>125</v>
      </c>
      <c r="G53">
        <v>53</v>
      </c>
      <c r="H53" s="14" t="str">
        <f t="shared" si="2"/>
        <v>5</v>
      </c>
    </row>
    <row r="54" spans="1:8">
      <c r="A54" s="12" t="s">
        <v>125</v>
      </c>
      <c r="B54" s="13" t="s">
        <v>125</v>
      </c>
      <c r="G54">
        <v>54</v>
      </c>
      <c r="H54" s="14" t="str">
        <f t="shared" si="2"/>
        <v>6</v>
      </c>
    </row>
    <row r="55" spans="1:8">
      <c r="A55" s="12" t="s">
        <v>125</v>
      </c>
      <c r="B55" s="13" t="s">
        <v>125</v>
      </c>
      <c r="G55">
        <v>55</v>
      </c>
      <c r="H55" s="14" t="str">
        <f t="shared" si="2"/>
        <v>7</v>
      </c>
    </row>
    <row r="56" spans="1:8">
      <c r="A56" s="12" t="s">
        <v>125</v>
      </c>
      <c r="B56" s="13" t="s">
        <v>125</v>
      </c>
      <c r="G56">
        <v>56</v>
      </c>
      <c r="H56" s="14" t="str">
        <f t="shared" si="2"/>
        <v>8</v>
      </c>
    </row>
    <row r="57" spans="1:8">
      <c r="A57" s="12" t="s">
        <v>125</v>
      </c>
      <c r="B57" s="13" t="s">
        <v>125</v>
      </c>
      <c r="G57">
        <v>57</v>
      </c>
      <c r="H57" s="14" t="str">
        <f t="shared" si="2"/>
        <v>9</v>
      </c>
    </row>
    <row r="58" spans="1:8">
      <c r="A58" s="12" t="s">
        <v>125</v>
      </c>
      <c r="B58" s="13" t="s">
        <v>125</v>
      </c>
      <c r="G58">
        <v>58</v>
      </c>
      <c r="H58" s="14" t="str">
        <f t="shared" si="2"/>
        <v>:</v>
      </c>
    </row>
    <row r="59" spans="1:8">
      <c r="A59" s="12" t="s">
        <v>125</v>
      </c>
      <c r="B59" s="13" t="s">
        <v>125</v>
      </c>
      <c r="G59">
        <v>59</v>
      </c>
      <c r="H59" s="14" t="str">
        <f t="shared" si="2"/>
        <v>;</v>
      </c>
    </row>
    <row r="60" spans="1:8">
      <c r="A60" s="12" t="s">
        <v>125</v>
      </c>
      <c r="B60" s="13" t="s">
        <v>125</v>
      </c>
      <c r="G60">
        <v>60</v>
      </c>
      <c r="H60" s="14" t="str">
        <f t="shared" si="2"/>
        <v>&lt;</v>
      </c>
    </row>
    <row r="61" spans="1:8">
      <c r="A61" s="12" t="s">
        <v>125</v>
      </c>
      <c r="B61" s="13" t="s">
        <v>125</v>
      </c>
      <c r="G61">
        <v>61</v>
      </c>
      <c r="H61" s="14" t="str">
        <f t="shared" si="2"/>
        <v>=</v>
      </c>
    </row>
    <row r="62" spans="1:8">
      <c r="A62" s="12" t="s">
        <v>125</v>
      </c>
      <c r="B62" s="13" t="s">
        <v>125</v>
      </c>
      <c r="G62">
        <v>62</v>
      </c>
      <c r="H62" s="14" t="str">
        <f t="shared" si="2"/>
        <v>&gt;</v>
      </c>
    </row>
    <row r="63" spans="1:8">
      <c r="A63" s="12" t="s">
        <v>125</v>
      </c>
      <c r="B63" s="13" t="s">
        <v>125</v>
      </c>
      <c r="G63">
        <v>63</v>
      </c>
      <c r="H63" s="14" t="str">
        <f t="shared" si="2"/>
        <v>?</v>
      </c>
    </row>
    <row r="64" spans="1:8">
      <c r="A64" s="12" t="s">
        <v>125</v>
      </c>
      <c r="B64" s="13" t="s">
        <v>125</v>
      </c>
      <c r="G64">
        <v>64</v>
      </c>
      <c r="H64" s="14" t="str">
        <f t="shared" si="2"/>
        <v>@</v>
      </c>
    </row>
    <row r="65" spans="1:8">
      <c r="A65" s="12" t="s">
        <v>125</v>
      </c>
      <c r="B65" s="13" t="s">
        <v>125</v>
      </c>
      <c r="G65">
        <v>65</v>
      </c>
      <c r="H65" s="14" t="str">
        <f t="shared" si="2"/>
        <v>A</v>
      </c>
    </row>
    <row r="66" spans="1:8">
      <c r="A66" s="12" t="s">
        <v>125</v>
      </c>
      <c r="B66" s="13" t="s">
        <v>125</v>
      </c>
      <c r="G66">
        <v>66</v>
      </c>
      <c r="H66" s="14" t="str">
        <f t="shared" ref="H66:H129" si="3">CHAR(G66)</f>
        <v>B</v>
      </c>
    </row>
    <row r="67" spans="1:8">
      <c r="A67" s="12" t="s">
        <v>125</v>
      </c>
      <c r="B67" s="13" t="s">
        <v>125</v>
      </c>
      <c r="G67">
        <v>67</v>
      </c>
      <c r="H67" s="14" t="str">
        <f t="shared" si="3"/>
        <v>C</v>
      </c>
    </row>
    <row r="68" spans="1:8">
      <c r="A68" s="12" t="s">
        <v>125</v>
      </c>
      <c r="B68" s="13" t="s">
        <v>125</v>
      </c>
      <c r="G68">
        <v>68</v>
      </c>
      <c r="H68" s="14" t="str">
        <f t="shared" si="3"/>
        <v>D</v>
      </c>
    </row>
    <row r="69" spans="1:8">
      <c r="A69" s="12" t="s">
        <v>125</v>
      </c>
      <c r="B69" s="13" t="s">
        <v>125</v>
      </c>
      <c r="G69">
        <v>69</v>
      </c>
      <c r="H69" s="14" t="str">
        <f t="shared" si="3"/>
        <v>E</v>
      </c>
    </row>
    <row r="70" spans="1:8">
      <c r="G70">
        <v>70</v>
      </c>
      <c r="H70" s="14" t="str">
        <f t="shared" si="3"/>
        <v>F</v>
      </c>
    </row>
    <row r="71" spans="1:8">
      <c r="G71">
        <v>71</v>
      </c>
      <c r="H71" s="14" t="str">
        <f t="shared" si="3"/>
        <v>G</v>
      </c>
    </row>
    <row r="72" spans="1:8">
      <c r="G72">
        <v>72</v>
      </c>
      <c r="H72" s="14" t="str">
        <f t="shared" si="3"/>
        <v>H</v>
      </c>
    </row>
    <row r="73" spans="1:8">
      <c r="G73">
        <v>73</v>
      </c>
      <c r="H73" s="14" t="str">
        <f t="shared" si="3"/>
        <v>I</v>
      </c>
    </row>
    <row r="74" spans="1:8">
      <c r="G74">
        <v>74</v>
      </c>
      <c r="H74" s="14" t="str">
        <f t="shared" si="3"/>
        <v>J</v>
      </c>
    </row>
    <row r="75" spans="1:8">
      <c r="G75">
        <v>75</v>
      </c>
      <c r="H75" s="14" t="str">
        <f t="shared" si="3"/>
        <v>K</v>
      </c>
    </row>
    <row r="76" spans="1:8">
      <c r="G76">
        <v>76</v>
      </c>
      <c r="H76" s="14" t="str">
        <f t="shared" si="3"/>
        <v>L</v>
      </c>
    </row>
    <row r="77" spans="1:8">
      <c r="G77">
        <v>77</v>
      </c>
      <c r="H77" s="14" t="str">
        <f t="shared" si="3"/>
        <v>M</v>
      </c>
    </row>
    <row r="78" spans="1:8">
      <c r="G78">
        <v>78</v>
      </c>
      <c r="H78" s="14" t="str">
        <f t="shared" si="3"/>
        <v>N</v>
      </c>
    </row>
    <row r="79" spans="1:8">
      <c r="G79">
        <v>79</v>
      </c>
      <c r="H79" s="14" t="str">
        <f t="shared" si="3"/>
        <v>O</v>
      </c>
    </row>
    <row r="80" spans="1:8">
      <c r="G80">
        <v>80</v>
      </c>
      <c r="H80" s="14" t="str">
        <f t="shared" si="3"/>
        <v>P</v>
      </c>
    </row>
    <row r="81" spans="7:8">
      <c r="G81">
        <v>81</v>
      </c>
      <c r="H81" s="14" t="str">
        <f t="shared" si="3"/>
        <v>Q</v>
      </c>
    </row>
    <row r="82" spans="7:8">
      <c r="G82">
        <v>82</v>
      </c>
      <c r="H82" s="14" t="str">
        <f t="shared" si="3"/>
        <v>R</v>
      </c>
    </row>
    <row r="83" spans="7:8">
      <c r="G83">
        <v>83</v>
      </c>
      <c r="H83" s="14" t="str">
        <f t="shared" si="3"/>
        <v>S</v>
      </c>
    </row>
    <row r="84" spans="7:8">
      <c r="G84">
        <v>84</v>
      </c>
      <c r="H84" s="14" t="str">
        <f t="shared" si="3"/>
        <v>T</v>
      </c>
    </row>
    <row r="85" spans="7:8">
      <c r="G85">
        <v>85</v>
      </c>
      <c r="H85" s="14" t="str">
        <f t="shared" si="3"/>
        <v>U</v>
      </c>
    </row>
    <row r="86" spans="7:8">
      <c r="G86">
        <v>86</v>
      </c>
      <c r="H86" s="14" t="str">
        <f t="shared" si="3"/>
        <v>V</v>
      </c>
    </row>
    <row r="87" spans="7:8">
      <c r="G87">
        <v>87</v>
      </c>
      <c r="H87" s="14" t="str">
        <f t="shared" si="3"/>
        <v>W</v>
      </c>
    </row>
    <row r="88" spans="7:8">
      <c r="G88">
        <v>88</v>
      </c>
      <c r="H88" s="14" t="str">
        <f t="shared" si="3"/>
        <v>X</v>
      </c>
    </row>
    <row r="89" spans="7:8">
      <c r="G89">
        <v>89</v>
      </c>
      <c r="H89" s="14" t="str">
        <f t="shared" si="3"/>
        <v>Y</v>
      </c>
    </row>
    <row r="90" spans="7:8">
      <c r="G90">
        <v>90</v>
      </c>
      <c r="H90" s="14" t="str">
        <f t="shared" si="3"/>
        <v>Z</v>
      </c>
    </row>
    <row r="91" spans="7:8">
      <c r="G91">
        <v>91</v>
      </c>
      <c r="H91" s="14" t="str">
        <f t="shared" si="3"/>
        <v>[</v>
      </c>
    </row>
    <row r="92" spans="7:8">
      <c r="G92">
        <v>92</v>
      </c>
      <c r="H92" s="14" t="str">
        <f t="shared" si="3"/>
        <v>\</v>
      </c>
    </row>
    <row r="93" spans="7:8">
      <c r="G93">
        <v>93</v>
      </c>
      <c r="H93" s="14" t="str">
        <f t="shared" si="3"/>
        <v>]</v>
      </c>
    </row>
    <row r="94" spans="7:8">
      <c r="G94">
        <v>94</v>
      </c>
      <c r="H94" s="14" t="str">
        <f t="shared" si="3"/>
        <v>^</v>
      </c>
    </row>
    <row r="95" spans="7:8">
      <c r="G95">
        <v>95</v>
      </c>
      <c r="H95" s="14" t="str">
        <f t="shared" si="3"/>
        <v>_</v>
      </c>
    </row>
    <row r="96" spans="7:8">
      <c r="G96">
        <v>96</v>
      </c>
      <c r="H96" s="14" t="str">
        <f t="shared" si="3"/>
        <v>`</v>
      </c>
    </row>
    <row r="97" spans="7:8">
      <c r="G97">
        <v>97</v>
      </c>
      <c r="H97" s="14" t="str">
        <f t="shared" si="3"/>
        <v>a</v>
      </c>
    </row>
    <row r="98" spans="7:8">
      <c r="G98">
        <v>98</v>
      </c>
      <c r="H98" s="14" t="str">
        <f t="shared" si="3"/>
        <v>b</v>
      </c>
    </row>
    <row r="99" spans="7:8">
      <c r="G99">
        <v>99</v>
      </c>
      <c r="H99" s="14" t="str">
        <f t="shared" si="3"/>
        <v>c</v>
      </c>
    </row>
    <row r="100" spans="7:8">
      <c r="G100">
        <v>100</v>
      </c>
      <c r="H100" s="14" t="str">
        <f t="shared" si="3"/>
        <v>d</v>
      </c>
    </row>
    <row r="101" spans="7:8">
      <c r="G101">
        <v>101</v>
      </c>
      <c r="H101" s="14" t="str">
        <f t="shared" si="3"/>
        <v>e</v>
      </c>
    </row>
    <row r="102" spans="7:8">
      <c r="G102">
        <v>102</v>
      </c>
      <c r="H102" s="14" t="str">
        <f t="shared" si="3"/>
        <v>f</v>
      </c>
    </row>
    <row r="103" spans="7:8">
      <c r="G103">
        <v>103</v>
      </c>
      <c r="H103" s="14" t="str">
        <f t="shared" si="3"/>
        <v>g</v>
      </c>
    </row>
    <row r="104" spans="7:8">
      <c r="G104">
        <v>104</v>
      </c>
      <c r="H104" s="14" t="str">
        <f t="shared" si="3"/>
        <v>h</v>
      </c>
    </row>
    <row r="105" spans="7:8">
      <c r="G105">
        <v>105</v>
      </c>
      <c r="H105" s="14" t="str">
        <f t="shared" si="3"/>
        <v>i</v>
      </c>
    </row>
    <row r="106" spans="7:8">
      <c r="G106">
        <v>106</v>
      </c>
      <c r="H106" s="14" t="str">
        <f t="shared" si="3"/>
        <v>j</v>
      </c>
    </row>
    <row r="107" spans="7:8">
      <c r="G107">
        <v>107</v>
      </c>
      <c r="H107" s="14" t="str">
        <f t="shared" si="3"/>
        <v>k</v>
      </c>
    </row>
    <row r="108" spans="7:8">
      <c r="G108">
        <v>108</v>
      </c>
      <c r="H108" s="14" t="str">
        <f t="shared" si="3"/>
        <v>l</v>
      </c>
    </row>
    <row r="109" spans="7:8">
      <c r="G109">
        <v>109</v>
      </c>
      <c r="H109" s="14" t="str">
        <f t="shared" si="3"/>
        <v>m</v>
      </c>
    </row>
    <row r="110" spans="7:8">
      <c r="G110">
        <v>110</v>
      </c>
      <c r="H110" s="14" t="str">
        <f t="shared" si="3"/>
        <v>n</v>
      </c>
    </row>
    <row r="111" spans="7:8">
      <c r="G111">
        <v>111</v>
      </c>
      <c r="H111" s="14" t="str">
        <f t="shared" si="3"/>
        <v>o</v>
      </c>
    </row>
    <row r="112" spans="7:8">
      <c r="G112">
        <v>112</v>
      </c>
      <c r="H112" s="14" t="str">
        <f t="shared" si="3"/>
        <v>p</v>
      </c>
    </row>
    <row r="113" spans="7:8">
      <c r="G113">
        <v>113</v>
      </c>
      <c r="H113" s="14" t="str">
        <f t="shared" si="3"/>
        <v>q</v>
      </c>
    </row>
    <row r="114" spans="7:8">
      <c r="G114">
        <v>114</v>
      </c>
      <c r="H114" s="14" t="str">
        <f t="shared" si="3"/>
        <v>r</v>
      </c>
    </row>
    <row r="115" spans="7:8">
      <c r="G115">
        <v>115</v>
      </c>
      <c r="H115" s="14" t="str">
        <f t="shared" si="3"/>
        <v>s</v>
      </c>
    </row>
    <row r="116" spans="7:8">
      <c r="G116">
        <v>116</v>
      </c>
      <c r="H116" s="14" t="str">
        <f t="shared" si="3"/>
        <v>t</v>
      </c>
    </row>
    <row r="117" spans="7:8">
      <c r="G117">
        <v>117</v>
      </c>
      <c r="H117" s="14" t="str">
        <f t="shared" si="3"/>
        <v>u</v>
      </c>
    </row>
    <row r="118" spans="7:8">
      <c r="G118">
        <v>118</v>
      </c>
      <c r="H118" s="14" t="str">
        <f t="shared" si="3"/>
        <v>v</v>
      </c>
    </row>
    <row r="119" spans="7:8">
      <c r="G119">
        <v>119</v>
      </c>
      <c r="H119" s="14" t="str">
        <f t="shared" si="3"/>
        <v>w</v>
      </c>
    </row>
    <row r="120" spans="7:8">
      <c r="G120">
        <v>120</v>
      </c>
      <c r="H120" s="14" t="str">
        <f t="shared" si="3"/>
        <v>x</v>
      </c>
    </row>
    <row r="121" spans="7:8">
      <c r="G121">
        <v>121</v>
      </c>
      <c r="H121" s="14" t="str">
        <f t="shared" si="3"/>
        <v>y</v>
      </c>
    </row>
    <row r="122" spans="7:8">
      <c r="G122">
        <v>122</v>
      </c>
      <c r="H122" s="14" t="str">
        <f t="shared" si="3"/>
        <v>z</v>
      </c>
    </row>
    <row r="123" spans="7:8">
      <c r="G123">
        <v>123</v>
      </c>
      <c r="H123" s="14" t="str">
        <f t="shared" si="3"/>
        <v>{</v>
      </c>
    </row>
    <row r="124" spans="7:8">
      <c r="G124">
        <v>124</v>
      </c>
      <c r="H124" s="14" t="str">
        <f t="shared" si="3"/>
        <v>|</v>
      </c>
    </row>
    <row r="125" spans="7:8">
      <c r="G125">
        <v>125</v>
      </c>
      <c r="H125" s="14" t="str">
        <f t="shared" si="3"/>
        <v>}</v>
      </c>
    </row>
    <row r="126" spans="7:8">
      <c r="G126">
        <v>126</v>
      </c>
      <c r="H126" s="14" t="str">
        <f t="shared" si="3"/>
        <v>~</v>
      </c>
    </row>
    <row r="127" spans="7:8">
      <c r="G127">
        <v>127</v>
      </c>
      <c r="H127" s="14" t="str">
        <f t="shared" si="3"/>
        <v></v>
      </c>
    </row>
    <row r="128" spans="7:8">
      <c r="G128">
        <v>128</v>
      </c>
      <c r="H128" s="14" t="str">
        <f t="shared" si="3"/>
        <v>€</v>
      </c>
    </row>
    <row r="129" spans="7:8">
      <c r="G129">
        <v>129</v>
      </c>
      <c r="H129" s="14" t="str">
        <f t="shared" si="3"/>
        <v></v>
      </c>
    </row>
    <row r="130" spans="7:8">
      <c r="G130">
        <v>130</v>
      </c>
      <c r="H130" s="14" t="str">
        <f t="shared" ref="H130:H193" si="4">CHAR(G130)</f>
        <v>‚</v>
      </c>
    </row>
    <row r="131" spans="7:8">
      <c r="G131">
        <v>131</v>
      </c>
      <c r="H131" s="14" t="str">
        <f t="shared" si="4"/>
        <v>ƒ</v>
      </c>
    </row>
    <row r="132" spans="7:8">
      <c r="G132">
        <v>132</v>
      </c>
      <c r="H132" s="14" t="str">
        <f t="shared" si="4"/>
        <v>„</v>
      </c>
    </row>
    <row r="133" spans="7:8">
      <c r="G133">
        <v>133</v>
      </c>
      <c r="H133" s="14" t="str">
        <f t="shared" si="4"/>
        <v>…</v>
      </c>
    </row>
    <row r="134" spans="7:8">
      <c r="G134">
        <v>134</v>
      </c>
      <c r="H134" s="14" t="str">
        <f t="shared" si="4"/>
        <v>†</v>
      </c>
    </row>
    <row r="135" spans="7:8">
      <c r="G135">
        <v>135</v>
      </c>
      <c r="H135" s="14" t="str">
        <f t="shared" si="4"/>
        <v>‡</v>
      </c>
    </row>
    <row r="136" spans="7:8">
      <c r="G136">
        <v>136</v>
      </c>
      <c r="H136" s="14" t="str">
        <f t="shared" si="4"/>
        <v>ˆ</v>
      </c>
    </row>
    <row r="137" spans="7:8">
      <c r="G137">
        <v>137</v>
      </c>
      <c r="H137" s="14" t="str">
        <f t="shared" si="4"/>
        <v>‰</v>
      </c>
    </row>
    <row r="138" spans="7:8">
      <c r="G138">
        <v>138</v>
      </c>
      <c r="H138" s="14" t="str">
        <f t="shared" si="4"/>
        <v>Š</v>
      </c>
    </row>
    <row r="139" spans="7:8">
      <c r="G139">
        <v>139</v>
      </c>
      <c r="H139" s="14" t="str">
        <f t="shared" si="4"/>
        <v>‹</v>
      </c>
    </row>
    <row r="140" spans="7:8">
      <c r="G140">
        <v>140</v>
      </c>
      <c r="H140" s="14" t="str">
        <f t="shared" si="4"/>
        <v>Œ</v>
      </c>
    </row>
    <row r="141" spans="7:8">
      <c r="G141">
        <v>141</v>
      </c>
      <c r="H141" s="14" t="str">
        <f t="shared" si="4"/>
        <v></v>
      </c>
    </row>
    <row r="142" spans="7:8">
      <c r="G142">
        <v>142</v>
      </c>
      <c r="H142" s="14" t="str">
        <f t="shared" si="4"/>
        <v>Ž</v>
      </c>
    </row>
    <row r="143" spans="7:8">
      <c r="G143">
        <v>143</v>
      </c>
      <c r="H143" s="14" t="str">
        <f t="shared" si="4"/>
        <v></v>
      </c>
    </row>
    <row r="144" spans="7:8">
      <c r="G144">
        <v>144</v>
      </c>
      <c r="H144" s="14" t="str">
        <f t="shared" si="4"/>
        <v></v>
      </c>
    </row>
    <row r="145" spans="7:8">
      <c r="G145">
        <v>145</v>
      </c>
      <c r="H145" s="14" t="str">
        <f t="shared" si="4"/>
        <v>‘</v>
      </c>
    </row>
    <row r="146" spans="7:8">
      <c r="G146">
        <v>146</v>
      </c>
      <c r="H146" s="14" t="str">
        <f t="shared" si="4"/>
        <v>’</v>
      </c>
    </row>
    <row r="147" spans="7:8">
      <c r="G147">
        <v>147</v>
      </c>
      <c r="H147" s="14" t="str">
        <f t="shared" si="4"/>
        <v>“</v>
      </c>
    </row>
    <row r="148" spans="7:8">
      <c r="G148">
        <v>148</v>
      </c>
      <c r="H148" s="14" t="str">
        <f t="shared" si="4"/>
        <v>”</v>
      </c>
    </row>
    <row r="149" spans="7:8">
      <c r="G149">
        <v>149</v>
      </c>
      <c r="H149" s="14" t="str">
        <f t="shared" si="4"/>
        <v>•</v>
      </c>
    </row>
    <row r="150" spans="7:8">
      <c r="G150">
        <v>150</v>
      </c>
      <c r="H150" s="14" t="str">
        <f t="shared" si="4"/>
        <v>–</v>
      </c>
    </row>
    <row r="151" spans="7:8">
      <c r="G151">
        <v>151</v>
      </c>
      <c r="H151" s="14" t="str">
        <f t="shared" si="4"/>
        <v>—</v>
      </c>
    </row>
    <row r="152" spans="7:8">
      <c r="G152">
        <v>152</v>
      </c>
      <c r="H152" s="14" t="str">
        <f t="shared" si="4"/>
        <v>˜</v>
      </c>
    </row>
    <row r="153" spans="7:8">
      <c r="G153">
        <v>153</v>
      </c>
      <c r="H153" s="14" t="str">
        <f t="shared" si="4"/>
        <v>™</v>
      </c>
    </row>
    <row r="154" spans="7:8">
      <c r="G154">
        <v>154</v>
      </c>
      <c r="H154" s="14" t="str">
        <f t="shared" si="4"/>
        <v>š</v>
      </c>
    </row>
    <row r="155" spans="7:8">
      <c r="G155">
        <v>155</v>
      </c>
      <c r="H155" s="14" t="str">
        <f t="shared" si="4"/>
        <v>›</v>
      </c>
    </row>
    <row r="156" spans="7:8">
      <c r="G156">
        <v>156</v>
      </c>
      <c r="H156" s="14" t="str">
        <f t="shared" si="4"/>
        <v>œ</v>
      </c>
    </row>
    <row r="157" spans="7:8">
      <c r="G157">
        <v>157</v>
      </c>
      <c r="H157" s="14" t="str">
        <f t="shared" si="4"/>
        <v></v>
      </c>
    </row>
    <row r="158" spans="7:8">
      <c r="G158">
        <v>158</v>
      </c>
      <c r="H158" s="14" t="str">
        <f t="shared" si="4"/>
        <v>ž</v>
      </c>
    </row>
    <row r="159" spans="7:8">
      <c r="G159">
        <v>159</v>
      </c>
      <c r="H159" s="14" t="str">
        <f t="shared" si="4"/>
        <v>Ÿ</v>
      </c>
    </row>
    <row r="160" spans="7:8">
      <c r="G160">
        <v>160</v>
      </c>
      <c r="H160" s="14" t="str">
        <f t="shared" si="4"/>
        <v> </v>
      </c>
    </row>
    <row r="161" spans="7:8">
      <c r="G161">
        <v>161</v>
      </c>
      <c r="H161" s="14" t="str">
        <f t="shared" si="4"/>
        <v>¡</v>
      </c>
    </row>
    <row r="162" spans="7:8">
      <c r="G162">
        <v>162</v>
      </c>
      <c r="H162" s="14" t="str">
        <f t="shared" si="4"/>
        <v>¢</v>
      </c>
    </row>
    <row r="163" spans="7:8">
      <c r="G163">
        <v>163</v>
      </c>
      <c r="H163" s="14" t="str">
        <f t="shared" si="4"/>
        <v>£</v>
      </c>
    </row>
    <row r="164" spans="7:8">
      <c r="G164">
        <v>164</v>
      </c>
      <c r="H164" s="14" t="str">
        <f t="shared" si="4"/>
        <v>¤</v>
      </c>
    </row>
    <row r="165" spans="7:8">
      <c r="G165">
        <v>165</v>
      </c>
      <c r="H165" s="14" t="str">
        <f t="shared" si="4"/>
        <v>¥</v>
      </c>
    </row>
    <row r="166" spans="7:8">
      <c r="G166">
        <v>166</v>
      </c>
      <c r="H166" s="14" t="str">
        <f t="shared" si="4"/>
        <v>¦</v>
      </c>
    </row>
    <row r="167" spans="7:8">
      <c r="G167">
        <v>167</v>
      </c>
      <c r="H167" s="14" t="str">
        <f t="shared" si="4"/>
        <v>§</v>
      </c>
    </row>
    <row r="168" spans="7:8">
      <c r="G168">
        <v>168</v>
      </c>
      <c r="H168" s="14" t="str">
        <f t="shared" si="4"/>
        <v>¨</v>
      </c>
    </row>
    <row r="169" spans="7:8">
      <c r="G169">
        <v>169</v>
      </c>
      <c r="H169" s="14" t="str">
        <f t="shared" si="4"/>
        <v>©</v>
      </c>
    </row>
    <row r="170" spans="7:8">
      <c r="G170">
        <v>170</v>
      </c>
      <c r="H170" s="14" t="str">
        <f t="shared" si="4"/>
        <v>ª</v>
      </c>
    </row>
    <row r="171" spans="7:8">
      <c r="G171">
        <v>171</v>
      </c>
      <c r="H171" s="14" t="str">
        <f t="shared" si="4"/>
        <v>«</v>
      </c>
    </row>
    <row r="172" spans="7:8">
      <c r="G172">
        <v>172</v>
      </c>
      <c r="H172" s="14" t="str">
        <f t="shared" si="4"/>
        <v>¬</v>
      </c>
    </row>
    <row r="173" spans="7:8">
      <c r="G173">
        <v>173</v>
      </c>
      <c r="H173" s="14" t="str">
        <f t="shared" si="4"/>
        <v>­</v>
      </c>
    </row>
    <row r="174" spans="7:8">
      <c r="G174">
        <v>174</v>
      </c>
      <c r="H174" s="14" t="str">
        <f t="shared" si="4"/>
        <v>®</v>
      </c>
    </row>
    <row r="175" spans="7:8">
      <c r="G175">
        <v>175</v>
      </c>
      <c r="H175" s="14" t="str">
        <f t="shared" si="4"/>
        <v>¯</v>
      </c>
    </row>
    <row r="176" spans="7:8">
      <c r="G176">
        <v>176</v>
      </c>
      <c r="H176" s="14" t="str">
        <f t="shared" si="4"/>
        <v>°</v>
      </c>
    </row>
    <row r="177" spans="7:8">
      <c r="G177">
        <v>177</v>
      </c>
      <c r="H177" s="14" t="str">
        <f t="shared" si="4"/>
        <v>±</v>
      </c>
    </row>
    <row r="178" spans="7:8">
      <c r="G178">
        <v>178</v>
      </c>
      <c r="H178" s="14" t="str">
        <f t="shared" si="4"/>
        <v>²</v>
      </c>
    </row>
    <row r="179" spans="7:8">
      <c r="G179">
        <v>179</v>
      </c>
      <c r="H179" s="14" t="str">
        <f t="shared" si="4"/>
        <v>³</v>
      </c>
    </row>
    <row r="180" spans="7:8">
      <c r="G180">
        <v>180</v>
      </c>
      <c r="H180" s="14" t="str">
        <f t="shared" si="4"/>
        <v>´</v>
      </c>
    </row>
    <row r="181" spans="7:8">
      <c r="G181">
        <v>181</v>
      </c>
      <c r="H181" s="14" t="str">
        <f t="shared" si="4"/>
        <v>µ</v>
      </c>
    </row>
    <row r="182" spans="7:8">
      <c r="G182">
        <v>182</v>
      </c>
      <c r="H182" s="14" t="str">
        <f t="shared" si="4"/>
        <v>¶</v>
      </c>
    </row>
    <row r="183" spans="7:8">
      <c r="G183">
        <v>183</v>
      </c>
      <c r="H183" s="14" t="str">
        <f t="shared" si="4"/>
        <v>·</v>
      </c>
    </row>
    <row r="184" spans="7:8">
      <c r="G184">
        <v>184</v>
      </c>
      <c r="H184" s="14" t="str">
        <f t="shared" si="4"/>
        <v>¸</v>
      </c>
    </row>
    <row r="185" spans="7:8">
      <c r="G185">
        <v>185</v>
      </c>
      <c r="H185" s="14" t="str">
        <f t="shared" si="4"/>
        <v>¹</v>
      </c>
    </row>
    <row r="186" spans="7:8">
      <c r="G186">
        <v>186</v>
      </c>
      <c r="H186" s="14" t="str">
        <f t="shared" si="4"/>
        <v>º</v>
      </c>
    </row>
    <row r="187" spans="7:8">
      <c r="G187">
        <v>187</v>
      </c>
      <c r="H187" s="14" t="str">
        <f t="shared" si="4"/>
        <v>»</v>
      </c>
    </row>
    <row r="188" spans="7:8">
      <c r="G188">
        <v>188</v>
      </c>
      <c r="H188" s="14" t="str">
        <f t="shared" si="4"/>
        <v>¼</v>
      </c>
    </row>
    <row r="189" spans="7:8">
      <c r="G189">
        <v>189</v>
      </c>
      <c r="H189" s="14" t="str">
        <f t="shared" si="4"/>
        <v>½</v>
      </c>
    </row>
    <row r="190" spans="7:8">
      <c r="G190">
        <v>190</v>
      </c>
      <c r="H190" s="14" t="str">
        <f t="shared" si="4"/>
        <v>¾</v>
      </c>
    </row>
    <row r="191" spans="7:8">
      <c r="G191">
        <v>191</v>
      </c>
      <c r="H191" s="14" t="str">
        <f t="shared" si="4"/>
        <v>¿</v>
      </c>
    </row>
    <row r="192" spans="7:8">
      <c r="G192">
        <v>192</v>
      </c>
      <c r="H192" s="14" t="str">
        <f t="shared" si="4"/>
        <v>À</v>
      </c>
    </row>
    <row r="193" spans="7:8">
      <c r="G193">
        <v>193</v>
      </c>
      <c r="H193" s="14" t="str">
        <f t="shared" si="4"/>
        <v>Á</v>
      </c>
    </row>
    <row r="194" spans="7:8">
      <c r="G194">
        <v>194</v>
      </c>
      <c r="H194" s="14" t="str">
        <f t="shared" ref="H194:H255" si="5">CHAR(G194)</f>
        <v>Â</v>
      </c>
    </row>
    <row r="195" spans="7:8">
      <c r="G195">
        <v>195</v>
      </c>
      <c r="H195" s="14" t="str">
        <f t="shared" si="5"/>
        <v>Ã</v>
      </c>
    </row>
    <row r="196" spans="7:8">
      <c r="G196">
        <v>196</v>
      </c>
      <c r="H196" s="14" t="str">
        <f t="shared" si="5"/>
        <v>Ä</v>
      </c>
    </row>
    <row r="197" spans="7:8">
      <c r="G197">
        <v>197</v>
      </c>
      <c r="H197" s="14" t="str">
        <f t="shared" si="5"/>
        <v>Å</v>
      </c>
    </row>
    <row r="198" spans="7:8">
      <c r="G198">
        <v>198</v>
      </c>
      <c r="H198" s="14" t="str">
        <f t="shared" si="5"/>
        <v>Æ</v>
      </c>
    </row>
    <row r="199" spans="7:8">
      <c r="G199">
        <v>199</v>
      </c>
      <c r="H199" s="14" t="str">
        <f t="shared" si="5"/>
        <v>Ç</v>
      </c>
    </row>
    <row r="200" spans="7:8">
      <c r="G200">
        <v>200</v>
      </c>
      <c r="H200" s="14" t="str">
        <f t="shared" si="5"/>
        <v>È</v>
      </c>
    </row>
    <row r="201" spans="7:8">
      <c r="G201">
        <v>201</v>
      </c>
      <c r="H201" s="14" t="str">
        <f t="shared" si="5"/>
        <v>É</v>
      </c>
    </row>
    <row r="202" spans="7:8">
      <c r="G202">
        <v>202</v>
      </c>
      <c r="H202" s="14" t="str">
        <f t="shared" si="5"/>
        <v>Ê</v>
      </c>
    </row>
    <row r="203" spans="7:8">
      <c r="G203">
        <v>203</v>
      </c>
      <c r="H203" s="14" t="str">
        <f t="shared" si="5"/>
        <v>Ë</v>
      </c>
    </row>
    <row r="204" spans="7:8">
      <c r="G204">
        <v>204</v>
      </c>
      <c r="H204" s="14" t="str">
        <f t="shared" si="5"/>
        <v>Ì</v>
      </c>
    </row>
    <row r="205" spans="7:8">
      <c r="G205">
        <v>205</v>
      </c>
      <c r="H205" s="14" t="str">
        <f t="shared" si="5"/>
        <v>Í</v>
      </c>
    </row>
    <row r="206" spans="7:8">
      <c r="G206">
        <v>206</v>
      </c>
      <c r="H206" s="14" t="str">
        <f t="shared" si="5"/>
        <v>Î</v>
      </c>
    </row>
    <row r="207" spans="7:8">
      <c r="G207">
        <v>207</v>
      </c>
      <c r="H207" s="14" t="str">
        <f t="shared" si="5"/>
        <v>Ï</v>
      </c>
    </row>
    <row r="208" spans="7:8">
      <c r="G208">
        <v>208</v>
      </c>
      <c r="H208" s="14" t="str">
        <f t="shared" si="5"/>
        <v>Ð</v>
      </c>
    </row>
    <row r="209" spans="7:8">
      <c r="G209">
        <v>209</v>
      </c>
      <c r="H209" s="14" t="str">
        <f t="shared" si="5"/>
        <v>Ñ</v>
      </c>
    </row>
    <row r="210" spans="7:8">
      <c r="G210">
        <v>210</v>
      </c>
      <c r="H210" s="14" t="str">
        <f t="shared" si="5"/>
        <v>Ò</v>
      </c>
    </row>
    <row r="211" spans="7:8">
      <c r="G211">
        <v>211</v>
      </c>
      <c r="H211" s="14" t="str">
        <f t="shared" si="5"/>
        <v>Ó</v>
      </c>
    </row>
    <row r="212" spans="7:8">
      <c r="G212">
        <v>212</v>
      </c>
      <c r="H212" s="14" t="str">
        <f t="shared" si="5"/>
        <v>Ô</v>
      </c>
    </row>
    <row r="213" spans="7:8">
      <c r="G213">
        <v>213</v>
      </c>
      <c r="H213" s="14" t="str">
        <f t="shared" si="5"/>
        <v>Õ</v>
      </c>
    </row>
    <row r="214" spans="7:8">
      <c r="G214">
        <v>214</v>
      </c>
      <c r="H214" s="14" t="str">
        <f t="shared" si="5"/>
        <v>Ö</v>
      </c>
    </row>
    <row r="215" spans="7:8">
      <c r="G215">
        <v>215</v>
      </c>
      <c r="H215" s="14" t="str">
        <f t="shared" si="5"/>
        <v>×</v>
      </c>
    </row>
    <row r="216" spans="7:8">
      <c r="G216">
        <v>216</v>
      </c>
      <c r="H216" s="14" t="str">
        <f t="shared" si="5"/>
        <v>Ø</v>
      </c>
    </row>
    <row r="217" spans="7:8">
      <c r="G217">
        <v>217</v>
      </c>
      <c r="H217" s="14" t="str">
        <f t="shared" si="5"/>
        <v>Ù</v>
      </c>
    </row>
    <row r="218" spans="7:8">
      <c r="G218">
        <v>218</v>
      </c>
      <c r="H218" s="14" t="str">
        <f t="shared" si="5"/>
        <v>Ú</v>
      </c>
    </row>
    <row r="219" spans="7:8">
      <c r="G219">
        <v>219</v>
      </c>
      <c r="H219" s="14" t="str">
        <f t="shared" si="5"/>
        <v>Û</v>
      </c>
    </row>
    <row r="220" spans="7:8">
      <c r="G220">
        <v>220</v>
      </c>
      <c r="H220" s="14" t="str">
        <f t="shared" si="5"/>
        <v>Ü</v>
      </c>
    </row>
    <row r="221" spans="7:8">
      <c r="G221">
        <v>221</v>
      </c>
      <c r="H221" s="14" t="str">
        <f t="shared" si="5"/>
        <v>Ý</v>
      </c>
    </row>
    <row r="222" spans="7:8">
      <c r="G222">
        <v>222</v>
      </c>
      <c r="H222" s="14" t="str">
        <f t="shared" si="5"/>
        <v>Þ</v>
      </c>
    </row>
    <row r="223" spans="7:8">
      <c r="G223">
        <v>223</v>
      </c>
      <c r="H223" s="14" t="str">
        <f t="shared" si="5"/>
        <v>ß</v>
      </c>
    </row>
    <row r="224" spans="7:8">
      <c r="G224">
        <v>224</v>
      </c>
      <c r="H224" s="14" t="str">
        <f t="shared" si="5"/>
        <v>à</v>
      </c>
    </row>
    <row r="225" spans="7:8">
      <c r="G225">
        <v>225</v>
      </c>
      <c r="H225" s="14" t="str">
        <f t="shared" si="5"/>
        <v>á</v>
      </c>
    </row>
    <row r="226" spans="7:8">
      <c r="G226">
        <v>226</v>
      </c>
      <c r="H226" s="14" t="str">
        <f t="shared" si="5"/>
        <v>â</v>
      </c>
    </row>
    <row r="227" spans="7:8">
      <c r="G227">
        <v>227</v>
      </c>
      <c r="H227" s="14" t="str">
        <f t="shared" si="5"/>
        <v>ã</v>
      </c>
    </row>
    <row r="228" spans="7:8">
      <c r="G228">
        <v>228</v>
      </c>
      <c r="H228" s="14" t="str">
        <f t="shared" si="5"/>
        <v>ä</v>
      </c>
    </row>
    <row r="229" spans="7:8">
      <c r="G229">
        <v>229</v>
      </c>
      <c r="H229" s="14" t="str">
        <f t="shared" si="5"/>
        <v>å</v>
      </c>
    </row>
    <row r="230" spans="7:8">
      <c r="G230">
        <v>230</v>
      </c>
      <c r="H230" s="14" t="str">
        <f t="shared" si="5"/>
        <v>æ</v>
      </c>
    </row>
    <row r="231" spans="7:8">
      <c r="G231">
        <v>231</v>
      </c>
      <c r="H231" s="14" t="str">
        <f t="shared" si="5"/>
        <v>ç</v>
      </c>
    </row>
    <row r="232" spans="7:8">
      <c r="G232">
        <v>232</v>
      </c>
      <c r="H232" s="14" t="str">
        <f t="shared" si="5"/>
        <v>è</v>
      </c>
    </row>
    <row r="233" spans="7:8">
      <c r="G233">
        <v>233</v>
      </c>
      <c r="H233" s="14" t="str">
        <f t="shared" si="5"/>
        <v>é</v>
      </c>
    </row>
    <row r="234" spans="7:8">
      <c r="G234">
        <v>234</v>
      </c>
      <c r="H234" s="14" t="str">
        <f t="shared" si="5"/>
        <v>ê</v>
      </c>
    </row>
    <row r="235" spans="7:8">
      <c r="G235">
        <v>235</v>
      </c>
      <c r="H235" s="14" t="str">
        <f t="shared" si="5"/>
        <v>ë</v>
      </c>
    </row>
    <row r="236" spans="7:8">
      <c r="G236">
        <v>236</v>
      </c>
      <c r="H236" s="14" t="str">
        <f t="shared" si="5"/>
        <v>ì</v>
      </c>
    </row>
    <row r="237" spans="7:8">
      <c r="G237">
        <v>237</v>
      </c>
      <c r="H237" s="14" t="str">
        <f t="shared" si="5"/>
        <v>í</v>
      </c>
    </row>
    <row r="238" spans="7:8">
      <c r="G238">
        <v>238</v>
      </c>
      <c r="H238" s="14" t="str">
        <f t="shared" si="5"/>
        <v>î</v>
      </c>
    </row>
    <row r="239" spans="7:8">
      <c r="G239">
        <v>239</v>
      </c>
      <c r="H239" s="14" t="str">
        <f t="shared" si="5"/>
        <v>ï</v>
      </c>
    </row>
    <row r="240" spans="7:8">
      <c r="G240">
        <v>240</v>
      </c>
      <c r="H240" s="14" t="str">
        <f t="shared" si="5"/>
        <v>ð</v>
      </c>
    </row>
    <row r="241" spans="7:8">
      <c r="G241">
        <v>241</v>
      </c>
      <c r="H241" s="14" t="str">
        <f t="shared" si="5"/>
        <v>ñ</v>
      </c>
    </row>
    <row r="242" spans="7:8">
      <c r="G242">
        <v>242</v>
      </c>
      <c r="H242" s="14" t="str">
        <f t="shared" si="5"/>
        <v>ò</v>
      </c>
    </row>
    <row r="243" spans="7:8">
      <c r="G243">
        <v>243</v>
      </c>
      <c r="H243" s="14" t="str">
        <f t="shared" si="5"/>
        <v>ó</v>
      </c>
    </row>
    <row r="244" spans="7:8">
      <c r="G244">
        <v>244</v>
      </c>
      <c r="H244" s="14" t="str">
        <f t="shared" si="5"/>
        <v>ô</v>
      </c>
    </row>
    <row r="245" spans="7:8">
      <c r="G245">
        <v>245</v>
      </c>
      <c r="H245" s="14" t="str">
        <f t="shared" si="5"/>
        <v>õ</v>
      </c>
    </row>
    <row r="246" spans="7:8">
      <c r="G246">
        <v>246</v>
      </c>
      <c r="H246" s="14" t="str">
        <f t="shared" si="5"/>
        <v>ö</v>
      </c>
    </row>
    <row r="247" spans="7:8">
      <c r="G247">
        <v>247</v>
      </c>
      <c r="H247" s="14" t="str">
        <f t="shared" si="5"/>
        <v>÷</v>
      </c>
    </row>
    <row r="248" spans="7:8">
      <c r="G248">
        <v>248</v>
      </c>
      <c r="H248" s="14" t="str">
        <f t="shared" si="5"/>
        <v>ø</v>
      </c>
    </row>
    <row r="249" spans="7:8">
      <c r="G249">
        <v>249</v>
      </c>
      <c r="H249" s="14" t="str">
        <f t="shared" si="5"/>
        <v>ù</v>
      </c>
    </row>
    <row r="250" spans="7:8">
      <c r="G250">
        <v>250</v>
      </c>
      <c r="H250" s="14" t="str">
        <f t="shared" si="5"/>
        <v>ú</v>
      </c>
    </row>
    <row r="251" spans="7:8">
      <c r="G251">
        <v>251</v>
      </c>
      <c r="H251" s="14" t="str">
        <f t="shared" si="5"/>
        <v>û</v>
      </c>
    </row>
    <row r="252" spans="7:8">
      <c r="G252">
        <v>252</v>
      </c>
      <c r="H252" s="14" t="str">
        <f t="shared" si="5"/>
        <v>ü</v>
      </c>
    </row>
    <row r="253" spans="7:8">
      <c r="G253">
        <v>253</v>
      </c>
      <c r="H253" s="14" t="str">
        <f t="shared" si="5"/>
        <v>ý</v>
      </c>
    </row>
    <row r="254" spans="7:8">
      <c r="G254">
        <v>254</v>
      </c>
      <c r="H254" s="14" t="str">
        <f t="shared" si="5"/>
        <v>þ</v>
      </c>
    </row>
    <row r="255" spans="7:8">
      <c r="G255">
        <v>255</v>
      </c>
      <c r="H255" s="14" t="str">
        <f t="shared" si="5"/>
        <v>ÿ</v>
      </c>
    </row>
    <row r="256" spans="7:8">
      <c r="G256">
        <v>256</v>
      </c>
    </row>
    <row r="257" spans="7:7">
      <c r="G257">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Tezz</vt:lpstr>
      <vt:lpstr>MachineLearningAndCorrection</vt:lpstr>
      <vt:lpstr>6A</vt:lpstr>
      <vt:lpstr>PredictiveLogic</vt:lpstr>
      <vt:lpstr>TIMESHEET-App2</vt:lpstr>
      <vt:lpstr>Old</vt:lpstr>
      <vt:lpstr>Rule</vt:lpstr>
      <vt:lpstr>Sheet3</vt:lpstr>
      <vt:lpstr>Sheet1</vt:lpstr>
      <vt:lpstr>Dashboard</vt:lpstr>
      <vt:lpstr>TIMESHEET</vt:lpstr>
      <vt:lpstr>TIMESHEET-App1</vt:lpstr>
      <vt:lpstr>TIMESHEET-SP</vt:lpstr>
      <vt:lpstr>HEDGING RULE</vt:lpstr>
      <vt:lpstr>Single Player</vt:lpstr>
      <vt:lpstr>Flow</vt:lpstr>
      <vt:lpstr>Resistance</vt:lpstr>
      <vt:lpstr>Rule12-New</vt:lpstr>
      <vt:lpstr>New-Flowstrategy</vt:lpstr>
      <vt:lpstr>3 Anchor</vt:lpstr>
      <vt:lpstr>MachineLearning</vt:lpstr>
      <vt:lpstr>Other Break</vt:lpstr>
      <vt:lpstr>TelegramLink</vt:lpstr>
      <vt:lpstr>Rule7</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Abhay Kumar  Singh</cp:lastModifiedBy>
  <dcterms:created xsi:type="dcterms:W3CDTF">2023-05-17T03:52:05Z</dcterms:created>
  <dcterms:modified xsi:type="dcterms:W3CDTF">2025-01-04T13:47:59Z</dcterms:modified>
  <cp:category/>
</cp:coreProperties>
</file>